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VEDA\VEDA_Models\I3p0_ELC_576TS_1REG_2020.11.18\"/>
    </mc:Choice>
  </mc:AlternateContent>
  <xr:revisionPtr revIDLastSave="0" documentId="13_ncr:1_{542CE50A-6A68-4489-8844-4FC4CCDFB333}" xr6:coauthVersionLast="45" xr6:coauthVersionMax="45" xr10:uidLastSave="{00000000-0000-0000-0000-000000000000}"/>
  <bookViews>
    <workbookView xWindow="5560" yWindow="480" windowWidth="24800" windowHeight="12560" activeTab="1" xr2:uid="{00000000-000D-0000-FFFF-FFFF00000000}"/>
  </bookViews>
  <sheets>
    <sheet name="Power Sector Updates" sheetId="20" r:id="rId1"/>
    <sheet name="Commodities" sheetId="4" r:id="rId2"/>
    <sheet name="Imports_Fossil" sheetId="2" r:id="rId3"/>
    <sheet name="Imports_Bio" sheetId="7" r:id="rId4"/>
    <sheet name="Domestic" sheetId="3" r:id="rId5"/>
    <sheet name="Carbon Sink" sheetId="21" r:id="rId6"/>
    <sheet name="Domestic_Bio" sheetId="10" r:id="rId7"/>
    <sheet name="Refinery" sheetId="12" r:id="rId8"/>
    <sheet name="Interconnector" sheetId="5" r:id="rId9"/>
    <sheet name="SUP_FuelTech" sheetId="17" r:id="rId10"/>
    <sheet name="Emi" sheetId="19" r:id="rId11"/>
    <sheet name="SEAI-AEA_BioData" sheetId="9" r:id="rId12"/>
    <sheet name="SEAI_Bal" sheetId="13" r:id="rId13"/>
    <sheet name="Conversions" sheetId="16" r:id="rId14"/>
  </sheets>
  <externalReferences>
    <externalReference r:id="rId15"/>
    <externalReference r:id="rId16"/>
    <externalReference r:id="rId17"/>
    <externalReference r:id="rId18"/>
    <externalReference r:id="rId19"/>
    <externalReference r:id="rId20"/>
    <externalReference r:id="rId21"/>
  </externalReferences>
  <definedNames>
    <definedName name="aa" localSheetId="1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ll_TP">#REF!,#REF!,#REF!</definedName>
    <definedName name="All_US">#REF!,#REF!,#REF!</definedName>
    <definedName name="Annual_Fuel_Consumption">#REF!</definedName>
    <definedName name="Beta">#REF!</definedName>
    <definedName name="body1ea">#REF!</definedName>
    <definedName name="body1eb">#REF!</definedName>
    <definedName name="body1fa">#REF!</definedName>
    <definedName name="body1fb">#REF!</definedName>
    <definedName name="body1ga">#REF!</definedName>
    <definedName name="body1gb">#REF!</definedName>
    <definedName name="body2ea">#REF!</definedName>
    <definedName name="body2eb">#REF!</definedName>
    <definedName name="body2f">#REF!</definedName>
    <definedName name="body2fa">#REF!</definedName>
    <definedName name="body2fb">#REF!</definedName>
    <definedName name="body2ga">#REF!</definedName>
    <definedName name="body2gb">#REF!</definedName>
    <definedName name="body3ea">#REF!</definedName>
    <definedName name="body3eb">#REF!</definedName>
    <definedName name="body3fa">#REF!</definedName>
    <definedName name="body3fb">#REF!</definedName>
    <definedName name="body3ga">#REF!</definedName>
    <definedName name="body3gb">#REF!</definedName>
    <definedName name="body4ea">#REF!</definedName>
    <definedName name="body4eb">#REF!</definedName>
    <definedName name="body4f">#REF!</definedName>
    <definedName name="body4fa">#REF!</definedName>
    <definedName name="body4fb">#REF!</definedName>
    <definedName name="body4ga">#REF!</definedName>
    <definedName name="body4gb">#REF!</definedName>
    <definedName name="Cadmium_Content_ppm_wt">#REF!</definedName>
    <definedName name="ChosenYear">[1]Cover!$G$117</definedName>
    <definedName name="Chromium_Content_ppm_wt">#REF!</definedName>
    <definedName name="Copper_Content_ppm_wt">#REF!</definedName>
    <definedName name="countrye">#REF!</definedName>
    <definedName name="countryf">#REF!</definedName>
    <definedName name="countryg">#REF!</definedName>
    <definedName name="CRF_CountryName">[2]Sheet1!$C$4</definedName>
    <definedName name="data_range">'[3]CSO data'!#REF!</definedName>
    <definedName name="elec" localSheetId="1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localSheetId="1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localSheetId="1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localSheetId="1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yService">[4]Tertiary!#REF!</definedName>
    <definedName name="Eng">[1]Cover!$G$111</definedName>
    <definedName name="Etiket">#REF!</definedName>
    <definedName name="Euro_GBP" localSheetId="10">#REF!</definedName>
    <definedName name="Euro_GBP" localSheetId="9">#REF!</definedName>
    <definedName name="Euro_GBP">#REF!</definedName>
    <definedName name="Evap_Control_perc">#REF!</definedName>
    <definedName name="Evap_H_Share_perc">#REF!</definedName>
    <definedName name="Evap_R_Share_perc">#REF!</definedName>
    <definedName name="Evap_U_Share_perc">#REF!</definedName>
    <definedName name="FID_1">[5]AGR_Fuels!$A$2</definedName>
    <definedName name="Fuel_Injection_perc">#REF!</definedName>
    <definedName name="Fuel_Specifications">#REF!</definedName>
    <definedName name="GBP_Euro">#REF!</definedName>
    <definedName name="H_C_Ratio">#REF!</definedName>
    <definedName name="H_Share_perc">#REF!</definedName>
    <definedName name="H_Speed_km_per_h">#REF!</definedName>
    <definedName name="Improved_Fuel_Specs">#REF!</definedName>
    <definedName name="Lead_Content_g_per_l">#REF!</definedName>
    <definedName name="Max_Temperature_oC">#REF!</definedName>
    <definedName name="Mean_Fleet_Mileage_km">#REF!</definedName>
    <definedName name="Mileage_km">#REF!</definedName>
    <definedName name="Mileage_km_per_year">#REF!</definedName>
    <definedName name="Min_Temperature_oC">#REF!</definedName>
    <definedName name="Nikel_Content_ppm_wt">#REF!</definedName>
    <definedName name="O_C_Ratio">#REF!</definedName>
    <definedName name="Population">#REF!</definedName>
    <definedName name="_xlnm.Print_Area" localSheetId="12">SEAI_Bal!$A$1:$AM$27</definedName>
    <definedName name="_xlnm.Print_Titles" localSheetId="12">SEAI_Bal!$A:$B,SEAI_Bal!$1:$1</definedName>
    <definedName name="qr_Profili_insmart_T20_quartieri">#REF!</definedName>
    <definedName name="R_Share_perc">#REF!</definedName>
    <definedName name="R_Speed_km_per_h">#REF!</definedName>
    <definedName name="RetBE">[6]Macro1!#REF!</definedName>
    <definedName name="RVP_and_beta">#REF!</definedName>
    <definedName name="RVP_kPa">[7]RVP_kPa!$A$1:$B$13</definedName>
    <definedName name="Selenium_Content_ppm_wt">#REF!</definedName>
    <definedName name="Sulphur_Content_perc_wt">#REF!</definedName>
    <definedName name="table6" localSheetId="1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emperatures">#REF!</definedName>
    <definedName name="tiket">#REF!</definedName>
    <definedName name="TP.Electricity_and_RES">#REF!</definedName>
    <definedName name="TP.Petroleum">#REF!</definedName>
    <definedName name="TP.Solids_and_Gases">#REF!</definedName>
    <definedName name="U_Share_perc">#REF!</definedName>
    <definedName name="U_Speed_km_per_h">#REF!</definedName>
    <definedName name="US.Electricity_and_RES">#REF!</definedName>
    <definedName name="US.Petroleum">#REF!</definedName>
    <definedName name="US.Solids_and_Gases">#REF!</definedName>
    <definedName name="wrn.Electricity._.Questionnaire." localSheetId="1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yeare">#REF!</definedName>
    <definedName name="yearf">#REF!</definedName>
    <definedName name="yearg">#REF!</definedName>
    <definedName name="Zinc_Content_ppm_wt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9" i="2" l="1"/>
  <c r="D17" i="2"/>
  <c r="C19" i="2"/>
  <c r="B19" i="2"/>
  <c r="C9" i="17" l="1"/>
  <c r="D9" i="17"/>
  <c r="M9" i="17"/>
  <c r="B9" i="17" s="1"/>
  <c r="E5" i="19" l="1"/>
  <c r="D5" i="19" l="1"/>
  <c r="C5" i="19"/>
  <c r="B11" i="19"/>
  <c r="B10" i="19"/>
  <c r="B9" i="19"/>
  <c r="B8" i="19"/>
  <c r="B7" i="19"/>
  <c r="B6" i="19"/>
  <c r="C8" i="17" l="1"/>
  <c r="C6" i="17"/>
  <c r="C7" i="17"/>
  <c r="D10" i="17"/>
  <c r="D8" i="17"/>
  <c r="D7" i="17"/>
  <c r="D6" i="17"/>
  <c r="M10" i="17"/>
  <c r="B10" i="17" s="1"/>
  <c r="M8" i="17"/>
  <c r="B8" i="17" s="1"/>
  <c r="M7" i="17"/>
  <c r="B7" i="17" s="1"/>
  <c r="M6" i="17"/>
  <c r="B6" i="17" s="1"/>
  <c r="K7" i="3" l="1"/>
  <c r="J7" i="3"/>
  <c r="K5" i="3"/>
  <c r="J5" i="3"/>
  <c r="P6" i="5" l="1"/>
  <c r="P5" i="5"/>
  <c r="O5" i="5"/>
  <c r="O6" i="5"/>
  <c r="N6" i="5"/>
  <c r="N5" i="5"/>
  <c r="M6" i="5"/>
  <c r="M5" i="5"/>
  <c r="Q5" i="5" s="1"/>
  <c r="R5" i="5" s="1"/>
  <c r="S5" i="12"/>
  <c r="R5" i="12"/>
  <c r="Q5" i="12"/>
  <c r="P5" i="12"/>
  <c r="O5" i="12"/>
  <c r="AF4" i="12"/>
  <c r="N5" i="12"/>
  <c r="M5" i="12"/>
  <c r="H17" i="12"/>
  <c r="H16" i="12"/>
  <c r="H15" i="12"/>
  <c r="H14" i="12"/>
  <c r="H13" i="12"/>
  <c r="H12" i="12"/>
  <c r="H11" i="12"/>
  <c r="H10" i="12"/>
  <c r="H9" i="12"/>
  <c r="H8" i="12"/>
  <c r="H7" i="12"/>
  <c r="H6" i="12"/>
  <c r="I17" i="12"/>
  <c r="I16" i="12"/>
  <c r="I15" i="12"/>
  <c r="I14" i="12"/>
  <c r="I13" i="12"/>
  <c r="I12" i="12"/>
  <c r="I11" i="12"/>
  <c r="I10" i="12"/>
  <c r="I9" i="12"/>
  <c r="I8" i="12"/>
  <c r="I7" i="12"/>
  <c r="I6" i="12"/>
  <c r="K47" i="7"/>
  <c r="S38" i="7"/>
  <c r="H38" i="7" s="1"/>
  <c r="I38" i="7" s="1"/>
  <c r="J38" i="7" s="1"/>
  <c r="K38" i="7" s="1"/>
  <c r="L38" i="7" s="1"/>
  <c r="M38" i="7" s="1"/>
  <c r="N38" i="7" s="1"/>
  <c r="O38" i="7" s="1"/>
  <c r="O39" i="7" s="1"/>
  <c r="O40" i="7" s="1"/>
  <c r="J47" i="7"/>
  <c r="I47" i="7" s="1"/>
  <c r="K42" i="7"/>
  <c r="J42" i="7" s="1"/>
  <c r="I42" i="7" s="1"/>
  <c r="K52" i="7"/>
  <c r="L52" i="7" s="1"/>
  <c r="M52" i="7" s="1"/>
  <c r="N52" i="7" s="1"/>
  <c r="O52" i="7" s="1"/>
  <c r="K57" i="7"/>
  <c r="L57" i="7" s="1"/>
  <c r="M57" i="7" s="1"/>
  <c r="N57" i="7" s="1"/>
  <c r="O57" i="7" s="1"/>
  <c r="K13" i="9"/>
  <c r="H48" i="7"/>
  <c r="G48" i="7"/>
  <c r="L42" i="7" l="1"/>
  <c r="M42" i="7" s="1"/>
  <c r="N42" i="7" s="1"/>
  <c r="O42" i="7" s="1"/>
  <c r="L39" i="7"/>
  <c r="L40" i="7" s="1"/>
  <c r="I39" i="7"/>
  <c r="I40" i="7" s="1"/>
  <c r="M39" i="7"/>
  <c r="M40" i="7" s="1"/>
  <c r="J57" i="7"/>
  <c r="J39" i="7"/>
  <c r="J40" i="7" s="1"/>
  <c r="N39" i="7"/>
  <c r="N40" i="7" s="1"/>
  <c r="J52" i="7"/>
  <c r="I52" i="7" s="1"/>
  <c r="K39" i="7"/>
  <c r="K40" i="7" s="1"/>
  <c r="L47" i="7"/>
  <c r="G38" i="7"/>
  <c r="I57" i="7" l="1"/>
  <c r="M47" i="7"/>
  <c r="N47" i="7" l="1"/>
  <c r="O47" i="7" l="1"/>
  <c r="S53" i="7" l="1"/>
  <c r="E53" i="7"/>
  <c r="F48" i="7"/>
  <c r="E48" i="7"/>
  <c r="F38" i="7"/>
  <c r="E38" i="7"/>
  <c r="S43" i="7"/>
  <c r="E32" i="7"/>
  <c r="E31" i="7"/>
  <c r="E30" i="7"/>
  <c r="E29" i="7"/>
  <c r="E28" i="7"/>
  <c r="E27" i="7"/>
  <c r="E26" i="7"/>
  <c r="E25" i="7"/>
  <c r="S27" i="2"/>
  <c r="O27" i="2"/>
  <c r="K27" i="2"/>
  <c r="S26" i="2"/>
  <c r="O26" i="2"/>
  <c r="K26" i="2"/>
  <c r="S25" i="2"/>
  <c r="O25" i="2"/>
  <c r="K25" i="2"/>
  <c r="I48" i="7" l="1"/>
  <c r="G43" i="7"/>
  <c r="H43" i="7"/>
  <c r="I43" i="7" s="1"/>
  <c r="I44" i="7" s="1"/>
  <c r="I45" i="7" s="1"/>
  <c r="G53" i="7"/>
  <c r="H53" i="7"/>
  <c r="E43" i="7"/>
  <c r="F43" i="7"/>
  <c r="F53" i="7"/>
  <c r="I53" i="7" s="1"/>
  <c r="I54" i="7" l="1"/>
  <c r="I55" i="7" s="1"/>
  <c r="J53" i="7"/>
  <c r="I56" i="7"/>
  <c r="J48" i="7"/>
  <c r="I49" i="7"/>
  <c r="I50" i="7" s="1"/>
  <c r="I51" i="7" s="1"/>
  <c r="J43" i="7"/>
  <c r="J44" i="7" s="1"/>
  <c r="J45" i="7" s="1"/>
  <c r="I46" i="7"/>
  <c r="K48" i="7" l="1"/>
  <c r="J49" i="7"/>
  <c r="K53" i="7"/>
  <c r="J54" i="7"/>
  <c r="J55" i="7" s="1"/>
  <c r="K43" i="7"/>
  <c r="K44" i="7" s="1"/>
  <c r="K45" i="7" s="1"/>
  <c r="J46" i="7"/>
  <c r="J56" i="7" l="1"/>
  <c r="L48" i="7"/>
  <c r="K49" i="7"/>
  <c r="K50" i="7" s="1"/>
  <c r="L53" i="7"/>
  <c r="K54" i="7"/>
  <c r="K55" i="7" s="1"/>
  <c r="K56" i="7" s="1"/>
  <c r="J50" i="7"/>
  <c r="J51" i="7" s="1"/>
  <c r="L43" i="7"/>
  <c r="L44" i="7" s="1"/>
  <c r="L45" i="7" s="1"/>
  <c r="K46" i="7"/>
  <c r="K51" i="7" l="1"/>
  <c r="M48" i="7"/>
  <c r="L49" i="7"/>
  <c r="M53" i="7"/>
  <c r="L54" i="7"/>
  <c r="M43" i="7"/>
  <c r="M44" i="7" s="1"/>
  <c r="M45" i="7" s="1"/>
  <c r="L46" i="7"/>
  <c r="N48" i="7" l="1"/>
  <c r="M49" i="7"/>
  <c r="M50" i="7" s="1"/>
  <c r="M51" i="7" s="1"/>
  <c r="L55" i="7"/>
  <c r="L56" i="7" s="1"/>
  <c r="N53" i="7"/>
  <c r="M54" i="7"/>
  <c r="L50" i="7"/>
  <c r="L51" i="7" s="1"/>
  <c r="N43" i="7"/>
  <c r="N44" i="7" s="1"/>
  <c r="N45" i="7" s="1"/>
  <c r="M46" i="7"/>
  <c r="O53" i="7" l="1"/>
  <c r="N54" i="7"/>
  <c r="N55" i="7" s="1"/>
  <c r="N56" i="7"/>
  <c r="O48" i="7"/>
  <c r="N49" i="7"/>
  <c r="M55" i="7"/>
  <c r="M56" i="7" s="1"/>
  <c r="O43" i="7"/>
  <c r="N46" i="7"/>
  <c r="N50" i="7" l="1"/>
  <c r="N51" i="7" s="1"/>
  <c r="O54" i="7"/>
  <c r="O55" i="7" s="1"/>
  <c r="O44" i="7"/>
  <c r="O45" i="7" s="1"/>
  <c r="O49" i="7"/>
  <c r="O50" i="7" s="1"/>
  <c r="O46" i="7" l="1"/>
  <c r="O51" i="7"/>
  <c r="O56" i="7"/>
  <c r="D6" i="10" l="1"/>
  <c r="D5" i="10"/>
  <c r="H5" i="3"/>
  <c r="L5" i="12"/>
  <c r="K5" i="12"/>
  <c r="G17" i="12" l="1"/>
  <c r="G16" i="12"/>
  <c r="G15" i="12"/>
  <c r="G14" i="12"/>
  <c r="G13" i="12"/>
  <c r="G12" i="12"/>
  <c r="G11" i="12"/>
  <c r="G10" i="12"/>
  <c r="G9" i="12"/>
  <c r="G8" i="12"/>
  <c r="G7" i="12"/>
  <c r="G6" i="12"/>
  <c r="F14" i="12"/>
  <c r="F13" i="12"/>
  <c r="F12" i="12"/>
  <c r="J12" i="12" s="1"/>
  <c r="F11" i="12"/>
  <c r="F9" i="12"/>
  <c r="F10" i="12"/>
  <c r="F8" i="12"/>
  <c r="J8" i="12" s="1"/>
  <c r="F7" i="12"/>
  <c r="F17" i="12"/>
  <c r="F16" i="12"/>
  <c r="F15" i="12"/>
  <c r="F6" i="12"/>
  <c r="J6" i="12" s="1"/>
  <c r="AQ3" i="13"/>
  <c r="AQ4" i="13" s="1"/>
  <c r="I5" i="3"/>
  <c r="L5" i="3" s="1"/>
  <c r="J7" i="12" l="1"/>
  <c r="J10" i="12"/>
  <c r="I7" i="3"/>
  <c r="H7" i="3"/>
  <c r="L7" i="3" l="1"/>
  <c r="AO7" i="13"/>
  <c r="D56" i="7" l="1"/>
  <c r="D55" i="7"/>
  <c r="D54" i="7"/>
  <c r="D53" i="7"/>
  <c r="D51" i="7"/>
  <c r="D50" i="7"/>
  <c r="D49" i="7"/>
  <c r="D48" i="7"/>
  <c r="D32" i="7"/>
  <c r="D31" i="7"/>
  <c r="D30" i="7"/>
  <c r="D29" i="7"/>
  <c r="D28" i="7"/>
  <c r="D27" i="7"/>
  <c r="D26" i="7"/>
  <c r="D25" i="7"/>
  <c r="D20" i="7"/>
  <c r="D19" i="7"/>
  <c r="D18" i="7"/>
  <c r="D17" i="7"/>
  <c r="D16" i="7"/>
  <c r="D15" i="7"/>
  <c r="D14" i="7"/>
  <c r="D13" i="7"/>
  <c r="C5" i="12" l="1"/>
  <c r="B5" i="12"/>
  <c r="N17" i="5" l="1"/>
  <c r="C34" i="10" l="1"/>
  <c r="B34" i="10"/>
  <c r="C33" i="10"/>
  <c r="B33" i="10"/>
  <c r="C32" i="10"/>
  <c r="B32" i="10"/>
  <c r="C31" i="10"/>
  <c r="B31" i="10"/>
  <c r="C30" i="10"/>
  <c r="B30" i="10"/>
  <c r="C29" i="10"/>
  <c r="B29" i="10"/>
  <c r="C28" i="10"/>
  <c r="B28" i="10"/>
  <c r="C27" i="10"/>
  <c r="B27" i="10"/>
  <c r="C26" i="10"/>
  <c r="B26" i="10"/>
  <c r="C25" i="10"/>
  <c r="B25" i="10"/>
  <c r="C24" i="10"/>
  <c r="B24" i="10"/>
  <c r="C23" i="10"/>
  <c r="B23" i="10"/>
  <c r="C22" i="10"/>
  <c r="B22" i="10"/>
  <c r="C21" i="10"/>
  <c r="B21" i="10"/>
  <c r="C20" i="10"/>
  <c r="B20" i="10"/>
  <c r="C19" i="10"/>
  <c r="B19" i="10"/>
  <c r="C18" i="10"/>
  <c r="B18" i="10"/>
  <c r="C17" i="10"/>
  <c r="B17" i="10"/>
  <c r="C16" i="10"/>
  <c r="B16" i="10"/>
  <c r="C15" i="10"/>
  <c r="B15" i="10"/>
  <c r="C14" i="10"/>
  <c r="B14" i="10"/>
  <c r="C13" i="10"/>
  <c r="B13" i="10"/>
  <c r="C12" i="10"/>
  <c r="B12" i="10"/>
  <c r="C11" i="10"/>
  <c r="B11" i="10"/>
  <c r="C10" i="10"/>
  <c r="B10" i="10"/>
  <c r="C9" i="10"/>
  <c r="B9" i="10"/>
  <c r="C8" i="10"/>
  <c r="B8" i="10"/>
  <c r="C7" i="10"/>
  <c r="B7" i="10"/>
  <c r="C6" i="10"/>
  <c r="B6" i="10"/>
  <c r="C5" i="10"/>
  <c r="B5" i="10"/>
  <c r="L60" i="2" l="1"/>
  <c r="G28" i="2" s="1"/>
  <c r="G29" i="2" l="1"/>
  <c r="G32" i="2" s="1"/>
  <c r="H6" i="2" s="1"/>
  <c r="H11" i="2" s="1"/>
  <c r="G30" i="2"/>
  <c r="G33" i="2" s="1"/>
  <c r="H7" i="2" s="1"/>
  <c r="F20" i="5"/>
  <c r="L20" i="5"/>
  <c r="H10" i="2" l="1"/>
  <c r="H8" i="2"/>
  <c r="H9" i="2"/>
  <c r="L19" i="5"/>
  <c r="L15" i="5" s="1"/>
  <c r="F19" i="5"/>
  <c r="G19" i="5"/>
  <c r="G15" i="5" s="1"/>
  <c r="H19" i="5"/>
  <c r="H15" i="5" s="1"/>
  <c r="I19" i="5"/>
  <c r="I15" i="5" s="1"/>
  <c r="J19" i="5"/>
  <c r="K19" i="5"/>
  <c r="G20" i="5"/>
  <c r="H20" i="5"/>
  <c r="I20" i="5"/>
  <c r="J20" i="5"/>
  <c r="K20" i="5"/>
  <c r="F15" i="5" l="1"/>
  <c r="C20" i="7" l="1"/>
  <c r="B20" i="7"/>
  <c r="B56" i="7" s="1"/>
  <c r="C19" i="7"/>
  <c r="B19" i="7"/>
  <c r="C18" i="7"/>
  <c r="B18" i="7"/>
  <c r="C17" i="7"/>
  <c r="B17" i="7"/>
  <c r="C16" i="7"/>
  <c r="B16" i="7"/>
  <c r="B51" i="7" s="1"/>
  <c r="C15" i="7"/>
  <c r="B15" i="7"/>
  <c r="C14" i="7"/>
  <c r="C26" i="7" s="1"/>
  <c r="B14" i="7"/>
  <c r="C13" i="7"/>
  <c r="B13" i="7"/>
  <c r="D12" i="7"/>
  <c r="C12" i="7"/>
  <c r="C46" i="7" s="1"/>
  <c r="B12" i="7"/>
  <c r="B46" i="7" s="1"/>
  <c r="D11" i="7"/>
  <c r="C11" i="7"/>
  <c r="C45" i="7" s="1"/>
  <c r="B11" i="7"/>
  <c r="B45" i="7" s="1"/>
  <c r="D10" i="7"/>
  <c r="C10" i="7"/>
  <c r="C44" i="7" s="1"/>
  <c r="B10" i="7"/>
  <c r="B44" i="7" s="1"/>
  <c r="D9" i="7"/>
  <c r="C9" i="7"/>
  <c r="C43" i="7" s="1"/>
  <c r="B9" i="7"/>
  <c r="B43" i="7" s="1"/>
  <c r="D8" i="7"/>
  <c r="C8" i="7"/>
  <c r="C41" i="7" s="1"/>
  <c r="B8" i="7"/>
  <c r="B41" i="7" s="1"/>
  <c r="D7" i="7"/>
  <c r="C7" i="7"/>
  <c r="C40" i="7" s="1"/>
  <c r="B7" i="7"/>
  <c r="B40" i="7" s="1"/>
  <c r="D6" i="7"/>
  <c r="C6" i="7"/>
  <c r="C39" i="7" s="1"/>
  <c r="B6" i="7"/>
  <c r="B39" i="7" s="1"/>
  <c r="D5" i="7"/>
  <c r="C5" i="7"/>
  <c r="C38" i="7" s="1"/>
  <c r="B5" i="7"/>
  <c r="B38" i="7" s="1"/>
  <c r="C49" i="7"/>
  <c r="X57" i="9"/>
  <c r="N57" i="9"/>
  <c r="Z57" i="9" s="1"/>
  <c r="M57" i="9"/>
  <c r="L57" i="9"/>
  <c r="R57" i="9" s="1"/>
  <c r="K57" i="9"/>
  <c r="J57" i="9"/>
  <c r="V57" i="9" s="1"/>
  <c r="N56" i="9"/>
  <c r="M56" i="9"/>
  <c r="L56" i="9"/>
  <c r="K56" i="9"/>
  <c r="J56" i="9"/>
  <c r="N55" i="9"/>
  <c r="Z55" i="9" s="1"/>
  <c r="M55" i="9"/>
  <c r="S55" i="9" s="1"/>
  <c r="L55" i="9"/>
  <c r="X55" i="9" s="1"/>
  <c r="K55" i="9"/>
  <c r="J55" i="9"/>
  <c r="V55" i="9" s="1"/>
  <c r="N54" i="9"/>
  <c r="M54" i="9"/>
  <c r="L54" i="9"/>
  <c r="K54" i="9"/>
  <c r="J54" i="9"/>
  <c r="N53" i="9"/>
  <c r="Z53" i="9" s="1"/>
  <c r="M53" i="9"/>
  <c r="L53" i="9"/>
  <c r="R53" i="9" s="1"/>
  <c r="K53" i="9"/>
  <c r="J53" i="9"/>
  <c r="V53" i="9" s="1"/>
  <c r="N52" i="9"/>
  <c r="M52" i="9"/>
  <c r="L52" i="9"/>
  <c r="J52" i="9"/>
  <c r="T51" i="9"/>
  <c r="N51" i="9"/>
  <c r="Z51" i="9" s="1"/>
  <c r="M51" i="9"/>
  <c r="S51" i="9" s="1"/>
  <c r="L51" i="9"/>
  <c r="R51" i="9" s="1"/>
  <c r="K51" i="9"/>
  <c r="W51" i="9" s="1"/>
  <c r="J51" i="9"/>
  <c r="V51" i="9" s="1"/>
  <c r="N50" i="9"/>
  <c r="M50" i="9"/>
  <c r="L50" i="9"/>
  <c r="J50" i="9"/>
  <c r="K50" i="9" s="1"/>
  <c r="N46" i="9"/>
  <c r="Z46" i="9" s="1"/>
  <c r="M46" i="9"/>
  <c r="L46" i="9"/>
  <c r="K46" i="9"/>
  <c r="J46" i="9"/>
  <c r="V46" i="9" s="1"/>
  <c r="N45" i="9"/>
  <c r="M45" i="9"/>
  <c r="L45" i="9"/>
  <c r="K45" i="9"/>
  <c r="J45" i="9"/>
  <c r="T44" i="9"/>
  <c r="N44" i="9"/>
  <c r="Z44" i="9" s="1"/>
  <c r="M44" i="9"/>
  <c r="L44" i="9"/>
  <c r="X44" i="9" s="1"/>
  <c r="K44" i="9"/>
  <c r="J44" i="9"/>
  <c r="V44" i="9" s="1"/>
  <c r="N43" i="9"/>
  <c r="M43" i="9"/>
  <c r="L43" i="9"/>
  <c r="K43" i="9"/>
  <c r="J43" i="9"/>
  <c r="N42" i="9"/>
  <c r="Z42" i="9" s="1"/>
  <c r="M42" i="9"/>
  <c r="L42" i="9"/>
  <c r="R42" i="9" s="1"/>
  <c r="K42" i="9"/>
  <c r="J42" i="9"/>
  <c r="V42" i="9" s="1"/>
  <c r="N41" i="9"/>
  <c r="M41" i="9"/>
  <c r="L41" i="9"/>
  <c r="K41" i="9"/>
  <c r="J41" i="9"/>
  <c r="N40" i="9"/>
  <c r="Z40" i="9" s="1"/>
  <c r="M40" i="9"/>
  <c r="S40" i="9" s="1"/>
  <c r="L40" i="9"/>
  <c r="X40" i="9" s="1"/>
  <c r="K40" i="9"/>
  <c r="J40" i="9"/>
  <c r="V40" i="9" s="1"/>
  <c r="N39" i="9"/>
  <c r="M39" i="9"/>
  <c r="L39" i="9"/>
  <c r="K39" i="9"/>
  <c r="J39" i="9"/>
  <c r="N35" i="9"/>
  <c r="Z35" i="9" s="1"/>
  <c r="M35" i="9"/>
  <c r="L35" i="9"/>
  <c r="R35" i="9" s="1"/>
  <c r="K35" i="9"/>
  <c r="J35" i="9"/>
  <c r="V35" i="9" s="1"/>
  <c r="N34" i="9"/>
  <c r="M34" i="9"/>
  <c r="L34" i="9"/>
  <c r="K34" i="9"/>
  <c r="J34" i="9"/>
  <c r="N33" i="9"/>
  <c r="Z33" i="9" s="1"/>
  <c r="M33" i="9"/>
  <c r="L33" i="9"/>
  <c r="X33" i="9" s="1"/>
  <c r="K33" i="9"/>
  <c r="J33" i="9"/>
  <c r="V33" i="9" s="1"/>
  <c r="N32" i="9"/>
  <c r="M32" i="9"/>
  <c r="L32" i="9"/>
  <c r="K32" i="9"/>
  <c r="J32" i="9"/>
  <c r="N31" i="9"/>
  <c r="Z31" i="9" s="1"/>
  <c r="M31" i="9"/>
  <c r="L31" i="9"/>
  <c r="R31" i="9" s="1"/>
  <c r="K31" i="9"/>
  <c r="J31" i="9"/>
  <c r="V31" i="9" s="1"/>
  <c r="N30" i="9"/>
  <c r="M30" i="9"/>
  <c r="L30" i="9"/>
  <c r="K30" i="9"/>
  <c r="J30" i="9"/>
  <c r="N29" i="9"/>
  <c r="Z29" i="9" s="1"/>
  <c r="M29" i="9"/>
  <c r="L29" i="9"/>
  <c r="X29" i="9" s="1"/>
  <c r="K29" i="9"/>
  <c r="J29" i="9"/>
  <c r="V29" i="9" s="1"/>
  <c r="N28" i="9"/>
  <c r="M28" i="9"/>
  <c r="L28" i="9"/>
  <c r="K28" i="9"/>
  <c r="J28" i="9"/>
  <c r="N25" i="9"/>
  <c r="Z25" i="9" s="1"/>
  <c r="M25" i="9"/>
  <c r="L25" i="9"/>
  <c r="R25" i="9" s="1"/>
  <c r="K25" i="9"/>
  <c r="J25" i="9"/>
  <c r="V25" i="9" s="1"/>
  <c r="N24" i="9"/>
  <c r="M24" i="9"/>
  <c r="L24" i="9"/>
  <c r="K24" i="9"/>
  <c r="J24" i="9"/>
  <c r="N23" i="9"/>
  <c r="Z23" i="9" s="1"/>
  <c r="M23" i="9"/>
  <c r="L23" i="9"/>
  <c r="X23" i="9" s="1"/>
  <c r="K23" i="9"/>
  <c r="J23" i="9"/>
  <c r="V23" i="9" s="1"/>
  <c r="N22" i="9"/>
  <c r="M22" i="9"/>
  <c r="L22" i="9"/>
  <c r="K22" i="9"/>
  <c r="J22" i="9"/>
  <c r="N21" i="9"/>
  <c r="Z21" i="9" s="1"/>
  <c r="M21" i="9"/>
  <c r="L21" i="9"/>
  <c r="R21" i="9" s="1"/>
  <c r="K21" i="9"/>
  <c r="J21" i="9"/>
  <c r="V21" i="9" s="1"/>
  <c r="N20" i="9"/>
  <c r="M20" i="9"/>
  <c r="L20" i="9"/>
  <c r="K20" i="9"/>
  <c r="J20" i="9"/>
  <c r="N19" i="9"/>
  <c r="Z19" i="9" s="1"/>
  <c r="M19" i="9"/>
  <c r="L19" i="9"/>
  <c r="X19" i="9" s="1"/>
  <c r="K19" i="9"/>
  <c r="J19" i="9"/>
  <c r="V19" i="9" s="1"/>
  <c r="N18" i="9"/>
  <c r="M18" i="9"/>
  <c r="L18" i="9"/>
  <c r="K18" i="9"/>
  <c r="J18" i="9"/>
  <c r="N14" i="9"/>
  <c r="M14" i="9"/>
  <c r="L14" i="9"/>
  <c r="K14" i="9"/>
  <c r="J14" i="9"/>
  <c r="E9" i="7" s="1"/>
  <c r="N13" i="9"/>
  <c r="M13" i="9"/>
  <c r="L13" i="9"/>
  <c r="J13" i="9"/>
  <c r="N12" i="9"/>
  <c r="M12" i="9"/>
  <c r="L12" i="9"/>
  <c r="K12" i="9"/>
  <c r="J12" i="9"/>
  <c r="E8" i="7" s="1"/>
  <c r="N11" i="9"/>
  <c r="M11" i="9"/>
  <c r="L11" i="9"/>
  <c r="K11" i="9"/>
  <c r="J11" i="9"/>
  <c r="N10" i="9"/>
  <c r="M10" i="9"/>
  <c r="L10" i="9"/>
  <c r="K10" i="9"/>
  <c r="J10" i="9"/>
  <c r="E16" i="7" s="1"/>
  <c r="N9" i="9"/>
  <c r="M9" i="9"/>
  <c r="L9" i="9"/>
  <c r="K9" i="9"/>
  <c r="J9" i="9"/>
  <c r="N8" i="9"/>
  <c r="M8" i="9"/>
  <c r="L8" i="9"/>
  <c r="K8" i="9"/>
  <c r="J8" i="9"/>
  <c r="E20" i="7" s="1"/>
  <c r="N7" i="9"/>
  <c r="M7" i="9"/>
  <c r="L7" i="9"/>
  <c r="K7" i="9"/>
  <c r="J7" i="9"/>
  <c r="J39" i="2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L39" i="2"/>
  <c r="L40" i="2" s="1"/>
  <c r="L41" i="2" s="1"/>
  <c r="L42" i="2" s="1"/>
  <c r="L43" i="2" s="1"/>
  <c r="L44" i="2" s="1"/>
  <c r="L45" i="2" s="1"/>
  <c r="L46" i="2" s="1"/>
  <c r="L47" i="2" s="1"/>
  <c r="L48" i="2" s="1"/>
  <c r="L49" i="2" s="1"/>
  <c r="L50" i="2" s="1"/>
  <c r="I59" i="2"/>
  <c r="G31" i="2" s="1"/>
  <c r="H5" i="2" s="1"/>
  <c r="K28" i="2"/>
  <c r="O28" i="2"/>
  <c r="S28" i="2"/>
  <c r="K29" i="2"/>
  <c r="K32" i="2" s="1"/>
  <c r="O29" i="2"/>
  <c r="O32" i="2" s="1"/>
  <c r="K30" i="2"/>
  <c r="O30" i="2"/>
  <c r="S30" i="2"/>
  <c r="H28" i="2"/>
  <c r="I28" i="2"/>
  <c r="J28" i="2"/>
  <c r="L28" i="2"/>
  <c r="M28" i="2"/>
  <c r="N28" i="2"/>
  <c r="P28" i="2"/>
  <c r="Q28" i="2"/>
  <c r="R28" i="2"/>
  <c r="H29" i="2"/>
  <c r="I29" i="2"/>
  <c r="I32" i="2" s="1"/>
  <c r="J29" i="2"/>
  <c r="L29" i="2"/>
  <c r="M29" i="2"/>
  <c r="M32" i="2" s="1"/>
  <c r="N29" i="2"/>
  <c r="P29" i="2"/>
  <c r="Q29" i="2"/>
  <c r="Q32" i="2" s="1"/>
  <c r="R29" i="2"/>
  <c r="H30" i="2"/>
  <c r="H33" i="2" s="1"/>
  <c r="I30" i="2"/>
  <c r="J30" i="2"/>
  <c r="J33" i="2" s="1"/>
  <c r="L30" i="2"/>
  <c r="L33" i="2" s="1"/>
  <c r="M30" i="2"/>
  <c r="N30" i="2"/>
  <c r="N33" i="2" s="1"/>
  <c r="P30" i="2"/>
  <c r="P33" i="2" s="1"/>
  <c r="Q30" i="2"/>
  <c r="R30" i="2"/>
  <c r="R33" i="2" s="1"/>
  <c r="D46" i="7"/>
  <c r="D45" i="7"/>
  <c r="D44" i="7"/>
  <c r="D43" i="7"/>
  <c r="D41" i="7"/>
  <c r="D40" i="7"/>
  <c r="D39" i="7"/>
  <c r="D38" i="7"/>
  <c r="E10" i="7" l="1"/>
  <c r="E7" i="7"/>
  <c r="R46" i="9"/>
  <c r="T55" i="9"/>
  <c r="X53" i="9"/>
  <c r="S44" i="9"/>
  <c r="H19" i="2"/>
  <c r="H17" i="2"/>
  <c r="H16" i="2"/>
  <c r="H13" i="2"/>
  <c r="H12" i="2"/>
  <c r="H15" i="2"/>
  <c r="H14" i="2"/>
  <c r="Q19" i="9"/>
  <c r="Q23" i="9"/>
  <c r="Q29" i="9"/>
  <c r="Q33" i="9"/>
  <c r="X46" i="9"/>
  <c r="X51" i="9"/>
  <c r="S19" i="9"/>
  <c r="S21" i="9"/>
  <c r="S23" i="9"/>
  <c r="S25" i="9"/>
  <c r="H9" i="7" s="1"/>
  <c r="S29" i="9"/>
  <c r="H19" i="7" s="1"/>
  <c r="S31" i="9"/>
  <c r="S33" i="9"/>
  <c r="S35" i="9"/>
  <c r="X42" i="9"/>
  <c r="T40" i="9"/>
  <c r="E5" i="7"/>
  <c r="F5" i="7" s="1"/>
  <c r="P19" i="9"/>
  <c r="T21" i="9"/>
  <c r="P23" i="9"/>
  <c r="T25" i="9"/>
  <c r="I9" i="7" s="1"/>
  <c r="P29" i="9"/>
  <c r="T31" i="9"/>
  <c r="P33" i="9"/>
  <c r="X35" i="9"/>
  <c r="E6" i="7"/>
  <c r="T19" i="9"/>
  <c r="X21" i="9"/>
  <c r="T23" i="9"/>
  <c r="X25" i="9"/>
  <c r="T29" i="9"/>
  <c r="X31" i="9"/>
  <c r="T33" i="9"/>
  <c r="P31" i="2"/>
  <c r="J31" i="2"/>
  <c r="R40" i="9"/>
  <c r="R44" i="9"/>
  <c r="R55" i="9"/>
  <c r="R19" i="9"/>
  <c r="R23" i="9"/>
  <c r="R29" i="9"/>
  <c r="R33" i="9"/>
  <c r="Q42" i="9"/>
  <c r="P42" i="9"/>
  <c r="Q46" i="9"/>
  <c r="P46" i="9"/>
  <c r="Q53" i="9"/>
  <c r="P53" i="9"/>
  <c r="Q57" i="9"/>
  <c r="P57" i="9"/>
  <c r="E11" i="7"/>
  <c r="H11" i="7" s="1"/>
  <c r="Q21" i="9"/>
  <c r="P21" i="9"/>
  <c r="Q25" i="9"/>
  <c r="P25" i="9"/>
  <c r="Q31" i="9"/>
  <c r="P31" i="9"/>
  <c r="Q35" i="9"/>
  <c r="F10" i="7" s="1"/>
  <c r="P35" i="9"/>
  <c r="Q51" i="9"/>
  <c r="F20" i="7" s="1"/>
  <c r="P51" i="9"/>
  <c r="H8" i="7"/>
  <c r="E12" i="7"/>
  <c r="T35" i="9"/>
  <c r="I10" i="7" s="1"/>
  <c r="Q40" i="9"/>
  <c r="P40" i="9"/>
  <c r="S42" i="9"/>
  <c r="T42" i="9"/>
  <c r="Q44" i="9"/>
  <c r="F7" i="7" s="1"/>
  <c r="P44" i="9"/>
  <c r="S46" i="9"/>
  <c r="T46" i="9"/>
  <c r="Y51" i="9"/>
  <c r="S53" i="9"/>
  <c r="H16" i="7" s="1"/>
  <c r="T53" i="9"/>
  <c r="I16" i="7" s="1"/>
  <c r="Q55" i="9"/>
  <c r="P55" i="9"/>
  <c r="S57" i="9"/>
  <c r="T57" i="9"/>
  <c r="E13" i="7"/>
  <c r="I13" i="7" s="1"/>
  <c r="K13" i="7" s="1"/>
  <c r="E14" i="7"/>
  <c r="E15" i="7"/>
  <c r="I15" i="7" s="1"/>
  <c r="K15" i="7" s="1"/>
  <c r="E17" i="7"/>
  <c r="E18" i="7"/>
  <c r="I18" i="7" s="1"/>
  <c r="J18" i="7" s="1"/>
  <c r="E19" i="7"/>
  <c r="B49" i="7"/>
  <c r="B26" i="7"/>
  <c r="B28" i="7"/>
  <c r="B54" i="7"/>
  <c r="B30" i="7"/>
  <c r="B32" i="7"/>
  <c r="B48" i="7"/>
  <c r="B25" i="7"/>
  <c r="B50" i="7"/>
  <c r="B27" i="7"/>
  <c r="B53" i="7"/>
  <c r="B29" i="7"/>
  <c r="B55" i="7"/>
  <c r="B31" i="7"/>
  <c r="C48" i="7"/>
  <c r="C25" i="7"/>
  <c r="C50" i="7"/>
  <c r="C27" i="7"/>
  <c r="C51" i="7"/>
  <c r="C28" i="7"/>
  <c r="C53" i="7"/>
  <c r="C29" i="7"/>
  <c r="C54" i="7"/>
  <c r="C30" i="7"/>
  <c r="C55" i="7"/>
  <c r="C31" i="7"/>
  <c r="C56" i="7"/>
  <c r="C32" i="7"/>
  <c r="H7" i="7"/>
  <c r="G14" i="7"/>
  <c r="F15" i="7"/>
  <c r="G6" i="7"/>
  <c r="G16" i="7"/>
  <c r="H20" i="7"/>
  <c r="H6" i="7"/>
  <c r="G10" i="7"/>
  <c r="F6" i="7"/>
  <c r="G7" i="7"/>
  <c r="F9" i="7"/>
  <c r="H10" i="7"/>
  <c r="F16" i="7"/>
  <c r="G20" i="7"/>
  <c r="G5" i="7"/>
  <c r="I7" i="7"/>
  <c r="F8" i="7"/>
  <c r="G9" i="7"/>
  <c r="I20" i="7"/>
  <c r="I8" i="7"/>
  <c r="H5" i="7"/>
  <c r="G8" i="7"/>
  <c r="Y19" i="9"/>
  <c r="Y21" i="9"/>
  <c r="Y23" i="9"/>
  <c r="Y25" i="9"/>
  <c r="Y29" i="9"/>
  <c r="Y31" i="9"/>
  <c r="Y33" i="9"/>
  <c r="Y35" i="9"/>
  <c r="Y40" i="9"/>
  <c r="Y42" i="9"/>
  <c r="Y44" i="9"/>
  <c r="Y46" i="9"/>
  <c r="K52" i="9"/>
  <c r="W53" i="9"/>
  <c r="W55" i="9"/>
  <c r="W57" i="9"/>
  <c r="W19" i="9"/>
  <c r="W21" i="9"/>
  <c r="W23" i="9"/>
  <c r="W25" i="9"/>
  <c r="W29" i="9"/>
  <c r="W31" i="9"/>
  <c r="W33" i="9"/>
  <c r="W35" i="9"/>
  <c r="W40" i="9"/>
  <c r="W42" i="9"/>
  <c r="W44" i="9"/>
  <c r="W46" i="9"/>
  <c r="Y53" i="9"/>
  <c r="Y55" i="9"/>
  <c r="Y57" i="9"/>
  <c r="R31" i="2"/>
  <c r="H31" i="2"/>
  <c r="N31" i="2"/>
  <c r="L31" i="2"/>
  <c r="L51" i="2"/>
  <c r="L52" i="2" s="1"/>
  <c r="L53" i="2" s="1"/>
  <c r="D25" i="2" s="1"/>
  <c r="I31" i="2"/>
  <c r="M31" i="2"/>
  <c r="S29" i="2"/>
  <c r="R32" i="2"/>
  <c r="K31" i="2"/>
  <c r="Q31" i="2"/>
  <c r="J32" i="2"/>
  <c r="S33" i="2"/>
  <c r="O33" i="2"/>
  <c r="K33" i="2"/>
  <c r="N32" i="2"/>
  <c r="Q33" i="2"/>
  <c r="M33" i="2"/>
  <c r="I33" i="2"/>
  <c r="P32" i="2"/>
  <c r="L32" i="2"/>
  <c r="H32" i="2"/>
  <c r="S31" i="2"/>
  <c r="O31" i="2"/>
  <c r="J9" i="7" l="1"/>
  <c r="K9" i="7"/>
  <c r="J13" i="7"/>
  <c r="I14" i="7"/>
  <c r="K14" i="7" s="1"/>
  <c r="I5" i="7"/>
  <c r="I12" i="7"/>
  <c r="I6" i="7"/>
  <c r="K6" i="7" s="1"/>
  <c r="I19" i="7"/>
  <c r="J19" i="7" s="1"/>
  <c r="I17" i="7"/>
  <c r="J17" i="7" s="1"/>
  <c r="K17" i="7"/>
  <c r="J15" i="7"/>
  <c r="H15" i="7"/>
  <c r="G15" i="7"/>
  <c r="K18" i="7"/>
  <c r="G11" i="7"/>
  <c r="G17" i="7"/>
  <c r="F12" i="7"/>
  <c r="H14" i="7"/>
  <c r="F13" i="7"/>
  <c r="G18" i="7"/>
  <c r="H13" i="7"/>
  <c r="G12" i="7"/>
  <c r="H18" i="7"/>
  <c r="G13" i="7"/>
  <c r="F18" i="7"/>
  <c r="F11" i="7"/>
  <c r="F27" i="2"/>
  <c r="F30" i="2" s="1"/>
  <c r="F33" i="2" s="1"/>
  <c r="E27" i="2"/>
  <c r="F26" i="2"/>
  <c r="F29" i="2" s="1"/>
  <c r="F32" i="2" s="1"/>
  <c r="D27" i="2"/>
  <c r="E26" i="2"/>
  <c r="F25" i="2"/>
  <c r="F28" i="2" s="1"/>
  <c r="F31" i="2" s="1"/>
  <c r="D26" i="2"/>
  <c r="E25" i="2"/>
  <c r="J6" i="7"/>
  <c r="K16" i="7"/>
  <c r="J16" i="7"/>
  <c r="K10" i="7"/>
  <c r="J10" i="7"/>
  <c r="J14" i="7"/>
  <c r="G19" i="7"/>
  <c r="F14" i="7"/>
  <c r="F19" i="7"/>
  <c r="F17" i="7"/>
  <c r="H12" i="7"/>
  <c r="I11" i="7"/>
  <c r="H17" i="7"/>
  <c r="K8" i="7"/>
  <c r="J8" i="7"/>
  <c r="K20" i="7"/>
  <c r="J20" i="7"/>
  <c r="K7" i="7"/>
  <c r="J7" i="7"/>
  <c r="K12" i="7"/>
  <c r="J12" i="7"/>
  <c r="S32" i="2"/>
  <c r="J5" i="7" l="1"/>
  <c r="K5" i="7"/>
  <c r="K19" i="7"/>
  <c r="J11" i="7"/>
  <c r="K11" i="7"/>
  <c r="E28" i="2"/>
  <c r="D30" i="2"/>
  <c r="D29" i="2"/>
  <c r="D28" i="2"/>
  <c r="E30" i="2"/>
  <c r="E29" i="2"/>
  <c r="E32" i="2" l="1"/>
  <c r="D31" i="2"/>
  <c r="F25" i="7" s="1"/>
  <c r="D33" i="2"/>
  <c r="E33" i="2"/>
  <c r="D32" i="2"/>
  <c r="E6" i="2" s="1"/>
  <c r="F17" i="5" s="1"/>
  <c r="F18" i="5" s="1"/>
  <c r="F22" i="5" s="1"/>
  <c r="F5" i="5" s="1"/>
  <c r="F6" i="5" s="1"/>
  <c r="E31" i="2"/>
  <c r="E5" i="2" l="1"/>
  <c r="E19" i="2" s="1"/>
  <c r="F32" i="7"/>
  <c r="G31" i="7"/>
  <c r="H30" i="7"/>
  <c r="F28" i="7"/>
  <c r="G27" i="7"/>
  <c r="H26" i="7"/>
  <c r="F31" i="7"/>
  <c r="G30" i="7"/>
  <c r="H29" i="7"/>
  <c r="F27" i="7"/>
  <c r="G26" i="7"/>
  <c r="H25" i="7"/>
  <c r="H32" i="7"/>
  <c r="F30" i="7"/>
  <c r="G29" i="7"/>
  <c r="H28" i="7"/>
  <c r="F26" i="7"/>
  <c r="G25" i="7"/>
  <c r="G32" i="7"/>
  <c r="H31" i="7"/>
  <c r="F29" i="7"/>
  <c r="G28" i="7"/>
  <c r="H27" i="7"/>
  <c r="I25" i="7"/>
  <c r="I27" i="7"/>
  <c r="I32" i="7"/>
  <c r="I30" i="7"/>
  <c r="I28" i="7"/>
  <c r="I26" i="7"/>
  <c r="I29" i="7"/>
  <c r="I31" i="7"/>
  <c r="L7" i="2"/>
  <c r="K7" i="2"/>
  <c r="J7" i="2"/>
  <c r="I7" i="2"/>
  <c r="G7" i="2"/>
  <c r="F7" i="2"/>
  <c r="E7" i="2"/>
  <c r="E10" i="2" s="1"/>
  <c r="L6" i="2"/>
  <c r="K6" i="2"/>
  <c r="J6" i="2"/>
  <c r="I6" i="2"/>
  <c r="G6" i="2"/>
  <c r="F6" i="2"/>
  <c r="E11" i="2"/>
  <c r="L5" i="2"/>
  <c r="L19" i="2" s="1"/>
  <c r="K5" i="2"/>
  <c r="K19" i="2" s="1"/>
  <c r="J5" i="2"/>
  <c r="J19" i="2" s="1"/>
  <c r="I5" i="2"/>
  <c r="I19" i="2" s="1"/>
  <c r="G5" i="2"/>
  <c r="G19" i="2" s="1"/>
  <c r="F5" i="2"/>
  <c r="F19" i="2" s="1"/>
  <c r="F11" i="2" l="1"/>
  <c r="G17" i="5"/>
  <c r="G18" i="5" s="1"/>
  <c r="G22" i="5" s="1"/>
  <c r="G5" i="5" s="1"/>
  <c r="G6" i="5" s="1"/>
  <c r="K11" i="2"/>
  <c r="K17" i="5"/>
  <c r="K18" i="5" s="1"/>
  <c r="K22" i="5" s="1"/>
  <c r="K5" i="5" s="1"/>
  <c r="K6" i="5" s="1"/>
  <c r="G11" i="2"/>
  <c r="H17" i="5"/>
  <c r="H18" i="5" s="1"/>
  <c r="H22" i="5" s="1"/>
  <c r="H5" i="5" s="1"/>
  <c r="H6" i="5" s="1"/>
  <c r="L11" i="2"/>
  <c r="L17" i="5"/>
  <c r="L18" i="5" s="1"/>
  <c r="L22" i="5" s="1"/>
  <c r="L5" i="5" s="1"/>
  <c r="L6" i="5" s="1"/>
  <c r="I11" i="2"/>
  <c r="I17" i="5"/>
  <c r="I18" i="5" s="1"/>
  <c r="I22" i="5" s="1"/>
  <c r="I5" i="5" s="1"/>
  <c r="I6" i="5" s="1"/>
  <c r="J11" i="2"/>
  <c r="J17" i="5"/>
  <c r="J18" i="5" s="1"/>
  <c r="J22" i="5" s="1"/>
  <c r="J5" i="5" s="1"/>
  <c r="J6" i="5" s="1"/>
  <c r="F14" i="2"/>
  <c r="F12" i="2"/>
  <c r="F16" i="2"/>
  <c r="F13" i="2"/>
  <c r="F17" i="2"/>
  <c r="F15" i="2"/>
  <c r="I9" i="2"/>
  <c r="I10" i="2"/>
  <c r="I8" i="2"/>
  <c r="J10" i="2"/>
  <c r="J8" i="2"/>
  <c r="J9" i="2"/>
  <c r="F10" i="2"/>
  <c r="F8" i="2"/>
  <c r="F9" i="2"/>
  <c r="K10" i="2"/>
  <c r="K8" i="2"/>
  <c r="K9" i="2"/>
  <c r="K14" i="2"/>
  <c r="K12" i="2"/>
  <c r="K16" i="2"/>
  <c r="K13" i="2"/>
  <c r="K17" i="2"/>
  <c r="K15" i="2"/>
  <c r="G16" i="2"/>
  <c r="G13" i="2"/>
  <c r="G17" i="2"/>
  <c r="G15" i="2"/>
  <c r="G14" i="2"/>
  <c r="G12" i="2"/>
  <c r="L16" i="2"/>
  <c r="L14" i="2"/>
  <c r="L13" i="2"/>
  <c r="L17" i="2"/>
  <c r="L15" i="2"/>
  <c r="L12" i="2"/>
  <c r="E9" i="2"/>
  <c r="E8" i="2"/>
  <c r="I13" i="2"/>
  <c r="I17" i="2"/>
  <c r="I15" i="2"/>
  <c r="I14" i="2"/>
  <c r="I12" i="2"/>
  <c r="I16" i="2"/>
  <c r="E14" i="2"/>
  <c r="E17" i="2"/>
  <c r="E13" i="2"/>
  <c r="E16" i="2"/>
  <c r="E12" i="2"/>
  <c r="E15" i="2"/>
  <c r="J17" i="2"/>
  <c r="J15" i="2"/>
  <c r="J14" i="2"/>
  <c r="J12" i="2"/>
  <c r="J16" i="2"/>
  <c r="J13" i="2"/>
  <c r="G9" i="2"/>
  <c r="G10" i="2"/>
  <c r="G8" i="2"/>
  <c r="L9" i="2"/>
  <c r="L10" i="2"/>
  <c r="L8" i="2"/>
  <c r="D6" i="2" l="1"/>
  <c r="D8" i="2"/>
  <c r="D9" i="2"/>
  <c r="D7" i="2"/>
  <c r="D10" i="2"/>
  <c r="D11" i="2"/>
  <c r="D5" i="2"/>
  <c r="D12" i="2"/>
  <c r="D13" i="2"/>
  <c r="D14" i="2"/>
  <c r="D15" i="2"/>
  <c r="D16" i="2"/>
  <c r="C17" i="2"/>
  <c r="B17" i="2"/>
  <c r="Q6" i="5" l="1"/>
  <c r="R6" i="5" l="1"/>
  <c r="C6" i="5"/>
  <c r="C5" i="5"/>
  <c r="B6" i="5"/>
  <c r="B5" i="5"/>
  <c r="D19" i="3" l="1"/>
  <c r="D21" i="3"/>
  <c r="D20" i="3"/>
  <c r="D18" i="3"/>
  <c r="D17" i="3"/>
  <c r="D16" i="3"/>
  <c r="C21" i="3"/>
  <c r="B21" i="3"/>
  <c r="C20" i="3"/>
  <c r="B20" i="3"/>
  <c r="C19" i="3"/>
  <c r="B19" i="3"/>
  <c r="C18" i="3"/>
  <c r="B18" i="3"/>
  <c r="C17" i="3"/>
  <c r="B17" i="3"/>
  <c r="C16" i="3"/>
  <c r="B16" i="3"/>
  <c r="C8" i="3"/>
  <c r="B8" i="3"/>
  <c r="C6" i="3"/>
  <c r="B6" i="3"/>
  <c r="C7" i="3"/>
  <c r="B7" i="3"/>
  <c r="C5" i="3"/>
  <c r="B5" i="3"/>
  <c r="C18" i="2"/>
  <c r="B18" i="2"/>
  <c r="C16" i="2"/>
  <c r="B16" i="2"/>
  <c r="C15" i="2"/>
  <c r="B15" i="2"/>
  <c r="C14" i="2"/>
  <c r="B14" i="2"/>
  <c r="C13" i="2"/>
  <c r="B13" i="2"/>
  <c r="C12" i="2"/>
  <c r="B12" i="2"/>
  <c r="C5" i="2"/>
  <c r="B5" i="2"/>
  <c r="C11" i="2"/>
  <c r="B11" i="2"/>
  <c r="C10" i="2"/>
  <c r="B10" i="2"/>
  <c r="C7" i="2"/>
  <c r="B7" i="2"/>
  <c r="C9" i="2"/>
  <c r="B9" i="2"/>
  <c r="C8" i="2"/>
  <c r="B8" i="2"/>
  <c r="C6" i="2"/>
  <c r="B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Alessandro Chiodi</author>
    <author>Author</author>
  </authors>
  <commentList>
    <comment ref="M8" authorId="0" shapeId="0" xr:uid="{00000000-0006-0000-0100-000001000000}">
      <text>
        <r>
          <rPr>
            <sz val="9"/>
            <color indexed="81"/>
            <rFont val="Tahoma"/>
            <family val="2"/>
          </rPr>
          <t>Based on previous model version</t>
        </r>
      </text>
    </comment>
    <comment ref="M9" authorId="0" shapeId="0" xr:uid="{00000000-0006-0000-0100-000002000000}">
      <text>
        <r>
          <rPr>
            <sz val="9"/>
            <color indexed="81"/>
            <rFont val="Tahoma"/>
            <family val="2"/>
          </rPr>
          <t>Based on previous model version</t>
        </r>
      </text>
    </comment>
    <comment ref="M10" authorId="0" shapeId="0" xr:uid="{00000000-0006-0000-0100-000003000000}">
      <text>
        <r>
          <rPr>
            <sz val="9"/>
            <color indexed="81"/>
            <rFont val="Tahoma"/>
            <family val="2"/>
          </rPr>
          <t>Based on previous model version</t>
        </r>
      </text>
    </comment>
    <comment ref="M11" authorId="0" shapeId="0" xr:uid="{00000000-0006-0000-0100-000004000000}">
      <text>
        <r>
          <rPr>
            <sz val="9"/>
            <color indexed="81"/>
            <rFont val="Tahoma"/>
            <family val="2"/>
          </rPr>
          <t>Based on previous model version</t>
        </r>
      </text>
    </comment>
    <comment ref="M12" authorId="0" shapeId="0" xr:uid="{00000000-0006-0000-0100-000005000000}">
      <text>
        <r>
          <rPr>
            <sz val="9"/>
            <color indexed="81"/>
            <rFont val="Tahoma"/>
            <family val="2"/>
          </rPr>
          <t>Based on previous model version</t>
        </r>
      </text>
    </comment>
    <comment ref="M13" authorId="0" shapeId="0" xr:uid="{00000000-0006-0000-0100-000006000000}">
      <text>
        <r>
          <rPr>
            <sz val="9"/>
            <color indexed="81"/>
            <rFont val="Tahoma"/>
            <family val="2"/>
          </rPr>
          <t>Based on previous model version</t>
        </r>
      </text>
    </comment>
    <comment ref="M14" authorId="0" shapeId="0" xr:uid="{00000000-0006-0000-0100-000007000000}">
      <text>
        <r>
          <rPr>
            <sz val="9"/>
            <color indexed="81"/>
            <rFont val="Tahoma"/>
            <family val="2"/>
          </rPr>
          <t>Based on previous model version</t>
        </r>
      </text>
    </comment>
    <comment ref="M15" authorId="0" shapeId="0" xr:uid="{00000000-0006-0000-0100-000008000000}">
      <text>
        <r>
          <rPr>
            <sz val="9"/>
            <color indexed="81"/>
            <rFont val="Tahoma"/>
            <family val="2"/>
          </rPr>
          <t>Based on previous model version</t>
        </r>
      </text>
    </comment>
    <comment ref="M16" authorId="0" shapeId="0" xr:uid="{00000000-0006-0000-0100-000009000000}">
      <text>
        <r>
          <rPr>
            <sz val="9"/>
            <color indexed="81"/>
            <rFont val="Tahoma"/>
            <family val="2"/>
          </rPr>
          <t>Based on previous model version</t>
        </r>
      </text>
    </comment>
    <comment ref="M17" authorId="0" shapeId="0" xr:uid="{00000000-0006-0000-0100-00000A000000}">
      <text>
        <r>
          <rPr>
            <sz val="9"/>
            <color indexed="81"/>
            <rFont val="Tahoma"/>
            <family val="2"/>
          </rPr>
          <t>Based on previous model version</t>
        </r>
      </text>
    </comment>
    <comment ref="J37" authorId="1" shapeId="0" xr:uid="{00000000-0006-0000-0100-00000B000000}">
      <text>
        <r>
          <rPr>
            <sz val="9"/>
            <color indexed="81"/>
            <rFont val="Tahoma"/>
            <family val="2"/>
          </rPr>
          <t>Consumer Price Index (CPI)</t>
        </r>
      </text>
    </comment>
    <comment ref="L37" authorId="0" shapeId="0" xr:uid="{00000000-0006-0000-0100-00000C000000}">
      <text>
        <r>
          <rPr>
            <sz val="9"/>
            <color indexed="81"/>
            <rFont val="Tahoma"/>
            <family val="2"/>
          </rPr>
          <t>Consumer Price Index (CPI)</t>
        </r>
      </text>
    </comment>
    <comment ref="I58" authorId="0" shapeId="0" xr:uid="{00000000-0006-0000-0100-00000D000000}">
      <text>
        <r>
          <rPr>
            <b/>
            <sz val="9"/>
            <color indexed="81"/>
            <rFont val="Tahoma"/>
            <family val="2"/>
          </rPr>
          <t>Alessandro Chiodi:</t>
        </r>
        <r>
          <rPr>
            <sz val="9"/>
            <color indexed="81"/>
            <rFont val="Tahoma"/>
            <family val="2"/>
          </rPr>
          <t xml:space="preserve">
from Aneex C WEO2011</t>
        </r>
      </text>
    </comment>
    <comment ref="I61" authorId="0" shapeId="0" xr:uid="{00000000-0006-0000-0100-00000E000000}">
      <text>
        <r>
          <rPr>
            <b/>
            <sz val="9"/>
            <color indexed="81"/>
            <rFont val="Tahoma"/>
            <family val="2"/>
          </rPr>
          <t>Alessandro Chiodi:</t>
        </r>
        <r>
          <rPr>
            <sz val="9"/>
            <color indexed="81"/>
            <rFont val="Tahoma"/>
            <family val="2"/>
          </rPr>
          <t xml:space="preserve">
from Aneex C WEO2011</t>
        </r>
      </text>
    </comment>
    <comment ref="I62" authorId="0" shapeId="0" xr:uid="{00000000-0006-0000-0100-00000F000000}">
      <text>
        <r>
          <rPr>
            <b/>
            <sz val="9"/>
            <color indexed="81"/>
            <rFont val="Tahoma"/>
            <family val="2"/>
          </rPr>
          <t>Alessandro Chiodi:</t>
        </r>
        <r>
          <rPr>
            <sz val="9"/>
            <color indexed="81"/>
            <rFont val="Tahoma"/>
            <family val="2"/>
          </rPr>
          <t xml:space="preserve">
from Box 11.1 p.398 - WEO2011 (Hard Coal)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KanORS</author>
  </authors>
  <commentList>
    <comment ref="B14" authorId="0" shapeId="0" xr:uid="{00000000-0006-0000-0300-000002000000}">
      <text>
        <r>
          <rPr>
            <b/>
            <sz val="10"/>
            <color indexed="8"/>
            <rFont val="Tahoma"/>
            <family val="2"/>
          </rPr>
          <t>KanORS:</t>
        </r>
        <r>
          <rPr>
            <sz val="10"/>
            <color indexed="8"/>
            <rFont val="Tahoma"/>
            <family val="2"/>
          </rPr>
          <t xml:space="preserve">
Ideally, the renewable potentials should be controlled at a technology level, but can also be declared here. 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Alessandro Chiodi</author>
  </authors>
  <commentList>
    <comment ref="H4" authorId="0" shapeId="0" xr:uid="{00000000-0006-0000-0400-00000D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NOT</t>
        </r>
        <r>
          <rPr>
            <sz val="8"/>
            <color indexed="81"/>
            <rFont val="Tahoma"/>
            <family val="2"/>
          </rPr>
          <t xml:space="preserve"> inherited. Possible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>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  <comment ref="J6" authorId="1" shapeId="0" xr:uid="{F9244B21-5850-4898-8167-5D2E639F4933}">
      <text>
        <r>
          <rPr>
            <b/>
            <sz val="9"/>
            <color indexed="81"/>
            <rFont val="Tahoma"/>
            <family val="2"/>
          </rPr>
          <t>post-consumer recycled wood</t>
        </r>
      </text>
    </comment>
    <comment ref="J7" authorId="1" shapeId="0" xr:uid="{8F3355A3-1FC3-45B4-9C50-2FB552DFB543}">
      <text>
        <r>
          <rPr>
            <b/>
            <sz val="9"/>
            <color indexed="81"/>
            <rFont val="Tahoma"/>
            <family val="2"/>
          </rPr>
          <t>biodegradable municipal solid waste</t>
        </r>
      </text>
    </comment>
    <comment ref="J9" authorId="1" shapeId="0" xr:uid="{9384336B-62B5-4359-971B-538F75BE7AA6}">
      <text>
        <r>
          <rPr>
            <b/>
            <sz val="9"/>
            <color indexed="81"/>
            <rFont val="Tahoma"/>
            <family val="2"/>
          </rPr>
          <t>recovered vegetable oil</t>
        </r>
      </text>
    </comment>
    <comment ref="J13" authorId="1" shapeId="0" xr:uid="{92846422-6375-472D-8F65-B1290B4A3557}">
      <text>
        <r>
          <rPr>
            <b/>
            <sz val="9"/>
            <color indexed="81"/>
            <rFont val="Tahoma"/>
            <family val="2"/>
          </rPr>
          <t>biodegradable municipal solid waste</t>
        </r>
      </text>
    </comment>
    <comment ref="J16" authorId="1" shapeId="0" xr:uid="{87D44BE8-920C-4D11-AF45-149CA3400486}">
      <text>
        <r>
          <rPr>
            <b/>
            <sz val="9"/>
            <color indexed="81"/>
            <rFont val="Tahoma"/>
            <family val="2"/>
          </rPr>
          <t>post-consumer recycled wood</t>
        </r>
      </text>
    </comment>
    <comment ref="J17" authorId="1" shapeId="0" xr:uid="{EC3E4F9E-5F21-4CB6-8C67-5660879FCB71}">
      <text>
        <r>
          <rPr>
            <b/>
            <sz val="9"/>
            <color indexed="81"/>
            <rFont val="Tahoma"/>
            <family val="2"/>
          </rPr>
          <t>biodegradable municipal solid waste</t>
        </r>
      </text>
    </comment>
    <comment ref="J19" authorId="1" shapeId="0" xr:uid="{DDC13B8B-961A-4908-BCE5-D0A77E107FB5}">
      <text>
        <r>
          <rPr>
            <b/>
            <sz val="9"/>
            <color indexed="81"/>
            <rFont val="Tahoma"/>
            <family val="2"/>
          </rPr>
          <t>recovered vegetable oil</t>
        </r>
      </text>
    </comment>
    <comment ref="J23" authorId="1" shapeId="0" xr:uid="{D3E361B9-2994-466E-A98A-92DEE18AE739}">
      <text>
        <r>
          <rPr>
            <b/>
            <sz val="9"/>
            <color indexed="81"/>
            <rFont val="Tahoma"/>
            <family val="2"/>
          </rPr>
          <t>biodegradable municipal solid waste</t>
        </r>
      </text>
    </comment>
    <comment ref="J26" authorId="1" shapeId="0" xr:uid="{B26A8BB3-065C-4779-9B94-E03F448B89FE}">
      <text>
        <r>
          <rPr>
            <b/>
            <sz val="9"/>
            <color indexed="81"/>
            <rFont val="Tahoma"/>
            <family val="2"/>
          </rPr>
          <t>post-consumer recycled wood</t>
        </r>
      </text>
    </comment>
    <comment ref="J27" authorId="1" shapeId="0" xr:uid="{CC8F7A27-4FDD-4163-8202-45F991AF3E0B}">
      <text>
        <r>
          <rPr>
            <b/>
            <sz val="9"/>
            <color indexed="81"/>
            <rFont val="Tahoma"/>
            <family val="2"/>
          </rPr>
          <t>biodegradable municipal solid waste</t>
        </r>
      </text>
    </comment>
    <comment ref="J29" authorId="1" shapeId="0" xr:uid="{9FB5C478-92A1-4717-94CE-FE4EFBDFDD35}">
      <text>
        <r>
          <rPr>
            <b/>
            <sz val="9"/>
            <color indexed="81"/>
            <rFont val="Tahoma"/>
            <family val="2"/>
          </rPr>
          <t>recovered vegetable oil</t>
        </r>
      </text>
    </comment>
    <comment ref="J33" authorId="1" shapeId="0" xr:uid="{BA77F7EA-2E30-451F-8610-546D1728A434}">
      <text>
        <r>
          <rPr>
            <b/>
            <sz val="9"/>
            <color indexed="81"/>
            <rFont val="Tahoma"/>
            <family val="2"/>
          </rPr>
          <t>biodegradable municipal solid waste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Alessandro Chiodi</author>
  </authors>
  <commentList>
    <comment ref="M3" authorId="0" shapeId="0" xr:uid="{00000000-0006-0000-0600-000001000000}">
      <text>
        <r>
          <rPr>
            <sz val="9"/>
            <color indexed="81"/>
            <rFont val="Tahoma"/>
            <family val="2"/>
          </rPr>
          <t xml:space="preserve">
</t>
        </r>
      </text>
    </comment>
    <comment ref="N3" authorId="0" shapeId="0" xr:uid="{00000000-0006-0000-0600-000002000000}">
      <text>
        <r>
          <rPr>
            <sz val="9"/>
            <color indexed="81"/>
            <rFont val="Tahoma"/>
            <family val="2"/>
          </rPr>
          <t>Calibrated against SEAI Energy Balance</t>
        </r>
      </text>
    </comment>
    <comment ref="O3" authorId="0" shapeId="0" xr:uid="{00000000-0006-0000-0600-000003000000}">
      <text>
        <r>
          <rPr>
            <sz val="9"/>
            <color indexed="81"/>
            <rFont val="Tahoma"/>
            <family val="2"/>
          </rPr>
          <t>Calibrated against SEAI Energy Balance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Alessandro Chiodi</author>
  </authors>
  <commentList>
    <comment ref="E6" authorId="0" shapeId="0" xr:uid="{F2A744C6-E49A-4408-BA6E-24EE3413F39E}">
      <text>
        <r>
          <rPr>
            <b/>
            <sz val="9"/>
            <color indexed="81"/>
            <rFont val="Tahoma"/>
            <family val="2"/>
          </rPr>
          <t>Alessandro Chiodi:</t>
        </r>
        <r>
          <rPr>
            <sz val="9"/>
            <color indexed="81"/>
            <rFont val="Tahoma"/>
            <family val="2"/>
          </rPr>
          <t xml:space="preserve">
Assumed (as HFO), to be reviewed</t>
        </r>
      </text>
    </comment>
  </commentList>
</comments>
</file>

<file path=xl/sharedStrings.xml><?xml version="1.0" encoding="utf-8"?>
<sst xmlns="http://schemas.openxmlformats.org/spreadsheetml/2006/main" count="1610" uniqueCount="637">
  <si>
    <t>~FI_Process</t>
  </si>
  <si>
    <t>Sets</t>
  </si>
  <si>
    <t>TechName</t>
  </si>
  <si>
    <t>TechDesc</t>
  </si>
  <si>
    <t>Tact</t>
  </si>
  <si>
    <t>Tcap</t>
  </si>
  <si>
    <t>Tslvl</t>
  </si>
  <si>
    <t>PrimaryCG</t>
  </si>
  <si>
    <t>Vintage</t>
  </si>
  <si>
    <t>MIN</t>
  </si>
  <si>
    <t>MINGASRSV1</t>
  </si>
  <si>
    <t>PJ</t>
  </si>
  <si>
    <t>GASNAT</t>
  </si>
  <si>
    <t>MINPEARSV1</t>
  </si>
  <si>
    <t>PEAT</t>
  </si>
  <si>
    <t>MINGASRSV2</t>
  </si>
  <si>
    <t>MINPEARSV2</t>
  </si>
  <si>
    <t>RNW</t>
  </si>
  <si>
    <t>MINRENHYD</t>
  </si>
  <si>
    <t>Hydro Potential</t>
  </si>
  <si>
    <t>MINRENWIN</t>
  </si>
  <si>
    <t>Wind Potential</t>
  </si>
  <si>
    <t>MINRENSOL</t>
  </si>
  <si>
    <t>Solar Potential</t>
  </si>
  <si>
    <t>MINRENOCE</t>
  </si>
  <si>
    <t>Ocean Potential</t>
  </si>
  <si>
    <t>MINRENGEO</t>
  </si>
  <si>
    <t>Geothermal Potential</t>
  </si>
  <si>
    <t>IMP</t>
  </si>
  <si>
    <t>IMPGASNAT_UK</t>
  </si>
  <si>
    <t>Import of Natural Gas from UK</t>
  </si>
  <si>
    <t>IMPCOABIT</t>
  </si>
  <si>
    <t>Import of Bituminous Coal</t>
  </si>
  <si>
    <t>IMPCOACOK</t>
  </si>
  <si>
    <t>Import of Coal Coke</t>
  </si>
  <si>
    <t>IMPCOAHAR</t>
  </si>
  <si>
    <t>Import of Hard Coal /  Anthracite</t>
  </si>
  <si>
    <t>IMPCOALIG</t>
  </si>
  <si>
    <t>Import of Lignite /  Brown Coal Briquettes</t>
  </si>
  <si>
    <t>IMPLNG_GLOBAL</t>
  </si>
  <si>
    <t>Import of Liquified Natural Gas</t>
  </si>
  <si>
    <t>IMPOILCRD</t>
  </si>
  <si>
    <t>Import of Crude Oil</t>
  </si>
  <si>
    <t>IMPOILDST</t>
  </si>
  <si>
    <t>Import of Diesel Oil</t>
  </si>
  <si>
    <t>IMPOILGSL</t>
  </si>
  <si>
    <t>Import of Gasoline</t>
  </si>
  <si>
    <t>IMPOILHFO</t>
  </si>
  <si>
    <t>Import of Heavy Fuel Oil</t>
  </si>
  <si>
    <t>IMPOILKER</t>
  </si>
  <si>
    <t>Import of Kerosene</t>
  </si>
  <si>
    <t>IMPOILLPG</t>
  </si>
  <si>
    <t>Import of Liquified Petroleum Gas</t>
  </si>
  <si>
    <t>Import of Uranium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</si>
  <si>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</si>
  <si>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</si>
  <si>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</si>
  <si>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</si>
  <si>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</si>
  <si>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</si>
  <si>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</si>
  <si>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</si>
  <si>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</si>
  <si>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NRG</t>
  </si>
  <si>
    <t>Natural Gas (SUP)</t>
  </si>
  <si>
    <t>COABIT</t>
  </si>
  <si>
    <t>COACOK</t>
  </si>
  <si>
    <t>COAHAR</t>
  </si>
  <si>
    <t>GASLNG</t>
  </si>
  <si>
    <t>OILCRD</t>
  </si>
  <si>
    <t>OILDST</t>
  </si>
  <si>
    <t>OILGSL</t>
  </si>
  <si>
    <t>OILHFO</t>
  </si>
  <si>
    <t>OILKER</t>
  </si>
  <si>
    <t>OILLPG</t>
  </si>
  <si>
    <t>RENHYD</t>
  </si>
  <si>
    <t>RENWIN</t>
  </si>
  <si>
    <t>RENSOL</t>
  </si>
  <si>
    <t>RENOCE</t>
  </si>
  <si>
    <t>RENGEO</t>
  </si>
  <si>
    <t>~FI_T: EUR00</t>
  </si>
  <si>
    <t>Comm-OUT</t>
  </si>
  <si>
    <t>COST</t>
  </si>
  <si>
    <t>COST~2015</t>
  </si>
  <si>
    <t>COST~2020</t>
  </si>
  <si>
    <t>COST~2025</t>
  </si>
  <si>
    <t>COST~2030</t>
  </si>
  <si>
    <t>COST~2040</t>
  </si>
  <si>
    <t>COST~2050</t>
  </si>
  <si>
    <t>*Technology Name</t>
  </si>
  <si>
    <t>Technology Description</t>
  </si>
  <si>
    <t>Output Commodity</t>
  </si>
  <si>
    <t>€/GJ</t>
  </si>
  <si>
    <t>Domestic fossil fuels reserves</t>
  </si>
  <si>
    <t>CUM</t>
  </si>
  <si>
    <t>BNDACT~UP</t>
  </si>
  <si>
    <t>BNDACT~UP~2050</t>
  </si>
  <si>
    <t>Euro/GJ</t>
  </si>
  <si>
    <t>Renewable potentials</t>
  </si>
  <si>
    <t>Municipal Solid Waste Potential</t>
  </si>
  <si>
    <t>MSWAS</t>
  </si>
  <si>
    <t>MINMSWAS</t>
  </si>
  <si>
    <t>Electricity Interconnector</t>
  </si>
  <si>
    <t>~FI_T</t>
  </si>
  <si>
    <t>\I:Technology Name</t>
  </si>
  <si>
    <t>Import of Wood Pellets - RSV 2</t>
  </si>
  <si>
    <t>Import of Wood Pellets - RSV 3</t>
  </si>
  <si>
    <t>Import of Wood Pellets - RSV 4</t>
  </si>
  <si>
    <t>Import of Wood Pellets - RSV 1</t>
  </si>
  <si>
    <t>BIOWPE</t>
  </si>
  <si>
    <t>IMPBIOWPE1</t>
  </si>
  <si>
    <t>IMPBIOWPE2</t>
  </si>
  <si>
    <t>IMPBIOWPE3</t>
  </si>
  <si>
    <t>IMPBIOWPE4</t>
  </si>
  <si>
    <t>IMPBIOWCH1</t>
  </si>
  <si>
    <t>Import of Wood Chip - RSV 1</t>
  </si>
  <si>
    <t>IMPBIOWCH2</t>
  </si>
  <si>
    <t>Import of Wood Chip - RSV 2</t>
  </si>
  <si>
    <t>IMPBIOWCH3</t>
  </si>
  <si>
    <t>IMPBIOWCH4</t>
  </si>
  <si>
    <t>Import of Wood Chip - RSV 3</t>
  </si>
  <si>
    <t>Import of Wood Chip - RSV 4</t>
  </si>
  <si>
    <t>BIOWCH</t>
  </si>
  <si>
    <t>EXP</t>
  </si>
  <si>
    <t>IMPELCC_UK</t>
  </si>
  <si>
    <t>EXPELCC_UK</t>
  </si>
  <si>
    <t>Import of Electricity from UK</t>
  </si>
  <si>
    <t>Export of Electricity to UK</t>
  </si>
  <si>
    <t>DAYNITE</t>
  </si>
  <si>
    <t>ACTBND~UP~2020</t>
  </si>
  <si>
    <t>ACTBND~UP~2050</t>
  </si>
  <si>
    <t>ACTBND~FX</t>
  </si>
  <si>
    <t>ACTBND~UP~0</t>
  </si>
  <si>
    <t>Comm-IN</t>
  </si>
  <si>
    <t>ELCC</t>
  </si>
  <si>
    <t>ACTBND~FX~2013</t>
  </si>
  <si>
    <t>ACTBND~FX~2014</t>
  </si>
  <si>
    <t>ACTBND~UP~2015</t>
  </si>
  <si>
    <t>*Notes</t>
  </si>
  <si>
    <t>Calibrated against SEAI Energy Balance</t>
  </si>
  <si>
    <t>SEASON</t>
  </si>
  <si>
    <t>BIOETH1G</t>
  </si>
  <si>
    <t>BIODST1G</t>
  </si>
  <si>
    <t>BIOETH2G</t>
  </si>
  <si>
    <t>BIODST2G</t>
  </si>
  <si>
    <t>IMPBIOETH1G1</t>
  </si>
  <si>
    <t>IMPBIOETH1G2</t>
  </si>
  <si>
    <t>IMPBIOETH1G3</t>
  </si>
  <si>
    <t>IMPBIOETH1G4</t>
  </si>
  <si>
    <t>IMPBIODST1G1</t>
  </si>
  <si>
    <t>IMPBIODST1G2</t>
  </si>
  <si>
    <t>IMPBIODST1G3</t>
  </si>
  <si>
    <t>IMPBIODST1G4</t>
  </si>
  <si>
    <t>Import of BIODST1G - RSV 1</t>
  </si>
  <si>
    <t>Import of BIODST1G - RSV 2</t>
  </si>
  <si>
    <t>Import of BIODST1G - RSV 3</t>
  </si>
  <si>
    <t>Import of BIODST1G - RSV 4</t>
  </si>
  <si>
    <t>Import of BIOETH1G - RSV 1</t>
  </si>
  <si>
    <t>Import of BIOETH1G - RSV 2</t>
  </si>
  <si>
    <t>Import of BIOETH1G - RSV 3</t>
  </si>
  <si>
    <t>Import of BIOETH1G - RSV 4</t>
  </si>
  <si>
    <t>OILCOK</t>
  </si>
  <si>
    <t>IMPOILCOK</t>
  </si>
  <si>
    <t>Import of Petroleum Coke</t>
  </si>
  <si>
    <t>Source: Eurostat</t>
  </si>
  <si>
    <t>€ CPI</t>
  </si>
  <si>
    <t>US inflation rate</t>
  </si>
  <si>
    <t>$ CPI</t>
  </si>
  <si>
    <t>Source:  U.S. Department of Labor Bureau of Labor Statistic</t>
  </si>
  <si>
    <r>
      <t>Source:</t>
    </r>
    <r>
      <rPr>
        <i/>
        <sz val="11"/>
        <color indexed="8"/>
        <rFont val="Calibri"/>
        <family val="2"/>
      </rPr>
      <t xml:space="preserve"> European Central Bank</t>
    </r>
  </si>
  <si>
    <t>Conversion Factors</t>
  </si>
  <si>
    <t>Gas</t>
  </si>
  <si>
    <t>Oil</t>
  </si>
  <si>
    <t>Coal</t>
  </si>
  <si>
    <t>New Policies Scenario</t>
  </si>
  <si>
    <t>Current Policies Scenario</t>
  </si>
  <si>
    <t>450 Scenario</t>
  </si>
  <si>
    <t>unit</t>
  </si>
  <si>
    <t>IEA crude oil imports</t>
  </si>
  <si>
    <t>OECD steam coal imports</t>
  </si>
  <si>
    <t>Euro inflation rate</t>
    <phoneticPr fontId="54" type="noConversion"/>
  </si>
  <si>
    <t>Exchange rate</t>
  </si>
  <si>
    <t>COST~2013</t>
  </si>
  <si>
    <t>COST~2014</t>
  </si>
  <si>
    <t>*Source/Ratio</t>
  </si>
  <si>
    <t>~FI_T: ACT_BND~UP</t>
  </si>
  <si>
    <t>*Total</t>
  </si>
  <si>
    <t>Fossil Fuels Imports</t>
  </si>
  <si>
    <t>Fossil fuels import price assuptions</t>
  </si>
  <si>
    <t>Max 2030 potential (Amb Supply, High Dem scenario)</t>
  </si>
  <si>
    <t>Imported Bioenergy costs (€/GJ)</t>
  </si>
  <si>
    <t>Imported Bioenergy potentials (PJ)</t>
  </si>
  <si>
    <t>Bioethanol</t>
  </si>
  <si>
    <t>Biodiesel</t>
  </si>
  <si>
    <t>Source:</t>
  </si>
  <si>
    <t>SEAI-AEA, Bioenergy Supply Curves for Ireland 2010 – 2030. October 2012, version 1.0</t>
  </si>
  <si>
    <t>Conversion</t>
  </si>
  <si>
    <r>
      <t xml:space="preserve">Consumer Price Index (CPI) - </t>
    </r>
    <r>
      <rPr>
        <b/>
        <sz val="11"/>
        <color indexed="10"/>
        <rFont val="Calibri"/>
        <family val="2"/>
      </rPr>
      <t>CSO</t>
    </r>
  </si>
  <si>
    <t>1 toe</t>
  </si>
  <si>
    <t>GJ</t>
  </si>
  <si>
    <t>Base=100</t>
  </si>
  <si>
    <t>Appendix 3 Potential Imports of Bioenergy</t>
  </si>
  <si>
    <t>1 ktoe</t>
  </si>
  <si>
    <t>The following tables refer to potential import scenarios for bioenergy to Ireland, as described in Section11.</t>
  </si>
  <si>
    <t>Source: http://www.cso.ie/px/pxeirestat/Statire/SelectVarVal/Define.asp?maintable=CPA04&amp;PLanguage=0</t>
  </si>
  <si>
    <t>Table A. 3: Restricted supply/reference demand</t>
  </si>
  <si>
    <t>€2010</t>
  </si>
  <si>
    <t>Wood chips</t>
  </si>
  <si>
    <t>toe</t>
  </si>
  <si>
    <t>Table A. 4: Medium supply/reference demand</t>
  </si>
  <si>
    <t>€/toe</t>
  </si>
  <si>
    <t>Table A. 5: Ambitious supply/reference demand</t>
  </si>
  <si>
    <t>Wood pellets</t>
  </si>
  <si>
    <t>Table A. 6: Medium supply/high demand</t>
  </si>
  <si>
    <t>Table A. 7: Ambitious supply/high demand</t>
  </si>
  <si>
    <t>Index</t>
  </si>
  <si>
    <t>€2000</t>
  </si>
  <si>
    <t>191,47</t>
  </si>
  <si>
    <t>~FI_T: EUR10</t>
  </si>
  <si>
    <t>ktoe to PJ</t>
  </si>
  <si>
    <t>~FI_T: EUR11</t>
  </si>
  <si>
    <t>Imported Bioenergy delivery costs (€/GJ)</t>
  </si>
  <si>
    <t>DELIV</t>
  </si>
  <si>
    <t>DELIV~2020</t>
  </si>
  <si>
    <t>DELIV~2030</t>
  </si>
  <si>
    <t>DELIV~2040</t>
  </si>
  <si>
    <t>DELIV~2050</t>
  </si>
  <si>
    <t>Based on Clancy et al., The economic viability of biomass crops versus conventional agricultural systems and its potential impact on farm incomes in Ireland, Energy Policy 2012
Transport, p[rocessing and fuel adder</t>
  </si>
  <si>
    <t>o=output</t>
  </si>
  <si>
    <t>TIMES Cost in output</t>
  </si>
  <si>
    <t>Meuro/Pjo</t>
  </si>
  <si>
    <t>Cost in output</t>
  </si>
  <si>
    <t>[Euro/GJo]</t>
  </si>
  <si>
    <t>Charge for power sent over (or back) [Euro/MWh]</t>
  </si>
  <si>
    <t>"Max Output"</t>
  </si>
  <si>
    <t>Interconnector CAP [MW]</t>
  </si>
  <si>
    <t>Gas Price [Euro/GJ]</t>
  </si>
  <si>
    <t>"Fuel Consumption"</t>
  </si>
  <si>
    <t>EFF</t>
  </si>
  <si>
    <t>Generator CAP [MW]</t>
  </si>
  <si>
    <t>Dummy Gas Generator</t>
  </si>
  <si>
    <t>TIMES</t>
  </si>
  <si>
    <t>PLEXOS</t>
  </si>
  <si>
    <t>Meuro/PJo</t>
  </si>
  <si>
    <t>EUR to USD</t>
  </si>
  <si>
    <t>USD to EUR</t>
  </si>
  <si>
    <t>$2015/barrel</t>
  </si>
  <si>
    <t>$2015/MBtu</t>
  </si>
  <si>
    <t>$2015/tonne</t>
  </si>
  <si>
    <t>Real Terms (2015 Prices)</t>
  </si>
  <si>
    <t>€2015/barrel</t>
  </si>
  <si>
    <t>€2015/MBtu</t>
  </si>
  <si>
    <t>€2015/tonne</t>
  </si>
  <si>
    <t>€2015/GJ</t>
  </si>
  <si>
    <t>Domestic Bioenergy</t>
  </si>
  <si>
    <t>BIOWOO</t>
  </si>
  <si>
    <t>\I: Process Set Membership</t>
  </si>
  <si>
    <t>Technology Name</t>
  </si>
  <si>
    <t>Activity Unit</t>
  </si>
  <si>
    <t>Capacity Unit</t>
  </si>
  <si>
    <t>Timeslice Operational Level</t>
  </si>
  <si>
    <t>Operational Commodity Group</t>
  </si>
  <si>
    <t>Vintage Tracking</t>
  </si>
  <si>
    <t>MINBIOWOO11</t>
  </si>
  <si>
    <t>MINBIOWOO21</t>
  </si>
  <si>
    <t>MINBIOMSW11</t>
  </si>
  <si>
    <t>MINBIOAGRW41</t>
  </si>
  <si>
    <t>MINBIORVO1</t>
  </si>
  <si>
    <t>MINBIOAGRW11</t>
  </si>
  <si>
    <t>MINBIOAGRW21</t>
  </si>
  <si>
    <t>MINBIOAGRW31</t>
  </si>
  <si>
    <t>MINBIOMSW21</t>
  </si>
  <si>
    <t>MINBIOINDW11</t>
  </si>
  <si>
    <t>MINBIOWOO12</t>
  </si>
  <si>
    <t>MINBIOWOO22</t>
  </si>
  <si>
    <t>MINBIOMSW12</t>
  </si>
  <si>
    <t>MINBIOAGRW42</t>
  </si>
  <si>
    <t>MINBIORVO2</t>
  </si>
  <si>
    <t>MINBIOAGRW12</t>
  </si>
  <si>
    <t>MINBIOAGRW22</t>
  </si>
  <si>
    <t>MINBIOAGRW32</t>
  </si>
  <si>
    <t>MINBIOMSW22</t>
  </si>
  <si>
    <t>MINBIOINDW12</t>
  </si>
  <si>
    <t>MINBIOWOO13</t>
  </si>
  <si>
    <t>MINBIOWOO23</t>
  </si>
  <si>
    <t>MINBIOMSW13</t>
  </si>
  <si>
    <t>MINBIOAGRW43</t>
  </si>
  <si>
    <t>MINBIORVO3</t>
  </si>
  <si>
    <t>MINBIOAGRW13</t>
  </si>
  <si>
    <t>MINBIOAGRW23</t>
  </si>
  <si>
    <t>MINBIOAGRW33</t>
  </si>
  <si>
    <t>MINBIOMSW23</t>
  </si>
  <si>
    <t>MINBIOINDW13</t>
  </si>
  <si>
    <t>BIORVO</t>
  </si>
  <si>
    <t>BIOTLW</t>
  </si>
  <si>
    <t>BIOPIGW</t>
  </si>
  <si>
    <t>BIOCATW</t>
  </si>
  <si>
    <t>BIOMSW1</t>
  </si>
  <si>
    <t>BIOMSW2</t>
  </si>
  <si>
    <t>BIOINDF</t>
  </si>
  <si>
    <t xml:space="preserve">Crop-based feedstocks are modelled within the AGR BY Template. Potentials and costs controlled by scenario files. </t>
  </si>
  <si>
    <t>BIOGAS1G</t>
  </si>
  <si>
    <t>BIOGAS2G</t>
  </si>
  <si>
    <t>Base-year Flexible Refinery</t>
  </si>
  <si>
    <t>Share~UP</t>
  </si>
  <si>
    <t>Life</t>
  </si>
  <si>
    <t>FIXOM</t>
  </si>
  <si>
    <t>\I: Unit</t>
  </si>
  <si>
    <t>Years</t>
  </si>
  <si>
    <t>Euro/kW</t>
  </si>
  <si>
    <t>PRE</t>
  </si>
  <si>
    <t>PJa</t>
  </si>
  <si>
    <t>SREF_Whitegate</t>
  </si>
  <si>
    <t>Refinery - Whitegate</t>
  </si>
  <si>
    <t>Share~UP~2015</t>
  </si>
  <si>
    <t>Energy crops - Delivery Cost</t>
  </si>
  <si>
    <t>Source: Clancy et al., The economic viability of biomass crops versus conventional agricultural systems and its potential impact on farm incomes in Ireland, Energy Policy 2012</t>
  </si>
  <si>
    <t xml:space="preserve">Transport and Processing </t>
  </si>
  <si>
    <t>Full Adder</t>
  </si>
  <si>
    <t>Miscanthus/Willow</t>
  </si>
  <si>
    <t>€(11)/GJ</t>
  </si>
  <si>
    <t>~FI_T: EUR15</t>
  </si>
  <si>
    <t>Based on a Dummy Gas generator in UK and WEO2016 Gas prices</t>
  </si>
  <si>
    <t xml:space="preserve">2012                         Units = ktoe
</t>
  </si>
  <si>
    <t>NACE 
(Rev 2)</t>
  </si>
  <si>
    <t xml:space="preserve"> Coal</t>
  </si>
  <si>
    <t xml:space="preserve"> Bituminous Coal</t>
  </si>
  <si>
    <t xml:space="preserve"> Anthracite + Manufactured Ovoids</t>
  </si>
  <si>
    <t xml:space="preserve"> Coke</t>
  </si>
  <si>
    <t xml:space="preserve"> Lignite \ Brown Coal Briquettes</t>
  </si>
  <si>
    <t xml:space="preserve"> Peat</t>
  </si>
  <si>
    <t xml:space="preserve"> Milled Peat</t>
  </si>
  <si>
    <t xml:space="preserve"> Sod Peat</t>
  </si>
  <si>
    <t xml:space="preserve"> Briquettes</t>
  </si>
  <si>
    <t xml:space="preserve"> Oil</t>
  </si>
  <si>
    <t xml:space="preserve"> Crude</t>
  </si>
  <si>
    <t xml:space="preserve"> Refinery Gas</t>
  </si>
  <si>
    <t xml:space="preserve"> Gasoline</t>
  </si>
  <si>
    <t xml:space="preserve"> Kerosene</t>
  </si>
  <si>
    <t xml:space="preserve"> Jet Kerosene</t>
  </si>
  <si>
    <t xml:space="preserve"> Fueloil</t>
  </si>
  <si>
    <t xml:space="preserve"> LPG</t>
  </si>
  <si>
    <t xml:space="preserve"> Gasoil / Diesel /DERV</t>
  </si>
  <si>
    <t xml:space="preserve"> Petroleum Coke</t>
  </si>
  <si>
    <t xml:space="preserve"> Naphta</t>
  </si>
  <si>
    <t xml:space="preserve"> Bitumen</t>
  </si>
  <si>
    <t xml:space="preserve"> White Spirit</t>
  </si>
  <si>
    <t xml:space="preserve"> Lubricants</t>
  </si>
  <si>
    <t xml:space="preserve"> Natural Gas</t>
  </si>
  <si>
    <t xml:space="preserve"> Renewables</t>
  </si>
  <si>
    <t xml:space="preserve"> Hydro</t>
  </si>
  <si>
    <t xml:space="preserve"> Wind</t>
  </si>
  <si>
    <t xml:space="preserve"> Biomass &amp;   Renewable  Waste</t>
  </si>
  <si>
    <t xml:space="preserve"> Landfill Gas</t>
  </si>
  <si>
    <t xml:space="preserve"> Biogas</t>
  </si>
  <si>
    <t xml:space="preserve"> Liquid Biofuel</t>
  </si>
  <si>
    <t xml:space="preserve"> Solar</t>
  </si>
  <si>
    <t xml:space="preserve"> Geothermal</t>
  </si>
  <si>
    <t xml:space="preserve"> Non-Renewable  Waste</t>
  </si>
  <si>
    <t xml:space="preserve"> Electricity</t>
  </si>
  <si>
    <t xml:space="preserve"> Heat</t>
  </si>
  <si>
    <t xml:space="preserve"> TOTAL</t>
  </si>
  <si>
    <t>Indigenous Production</t>
  </si>
  <si>
    <t>Imports</t>
  </si>
  <si>
    <t>Exports</t>
  </si>
  <si>
    <t>Mar. Bunkers</t>
  </si>
  <si>
    <t>Stock Change</t>
  </si>
  <si>
    <t>Primary Energy Supply (incl non-energy)</t>
  </si>
  <si>
    <t>Primary Energy Requirement (excl. non-energy)</t>
  </si>
  <si>
    <t>Transformation Input</t>
  </si>
  <si>
    <t>Public Thermal Power Plants</t>
  </si>
  <si>
    <t>Combined Heat and Power Plants</t>
  </si>
  <si>
    <t>Pumped Storage Consumption</t>
  </si>
  <si>
    <t>Briquetting Plants</t>
  </si>
  <si>
    <t>Oil Refineries &amp; other energy sector</t>
  </si>
  <si>
    <t>Transformation Output</t>
  </si>
  <si>
    <t>Combined Heat and Power Plants - Electricity</t>
  </si>
  <si>
    <t>Combined Heat and Power Plants - Heat</t>
  </si>
  <si>
    <t>Pumped Storage Generation</t>
  </si>
  <si>
    <t>Oil Refineries</t>
  </si>
  <si>
    <t>Exchanges and transfers</t>
  </si>
  <si>
    <t>Electricity</t>
  </si>
  <si>
    <t>Heat</t>
  </si>
  <si>
    <t xml:space="preserve">Other </t>
  </si>
  <si>
    <t>Own Use and Distribution Losses</t>
  </si>
  <si>
    <t>Available Final Energy Consumption</t>
  </si>
  <si>
    <t>ACT_BND~2013</t>
  </si>
  <si>
    <t>ACT_BND~2014</t>
  </si>
  <si>
    <t>ACT_BND</t>
  </si>
  <si>
    <t xml:space="preserve">2013                         Units = ktoe
</t>
  </si>
  <si>
    <t xml:space="preserve">2014                         Units = ktoe
</t>
  </si>
  <si>
    <t>Natural gas  - Reserves Step I</t>
  </si>
  <si>
    <t>Natural gas  - Reserves Step II</t>
  </si>
  <si>
    <t>ACT_BND~2050</t>
  </si>
  <si>
    <t>ACT_BND~0</t>
  </si>
  <si>
    <t>Peat - Reserves Step I</t>
  </si>
  <si>
    <t>Peat - Reserves Step II</t>
  </si>
  <si>
    <t>OILRFG</t>
  </si>
  <si>
    <t>OILNAP</t>
  </si>
  <si>
    <t>*</t>
  </si>
  <si>
    <t>Share~UP~2013</t>
  </si>
  <si>
    <t>Share~UP~2014</t>
  </si>
  <si>
    <t>EFF~2013</t>
  </si>
  <si>
    <t>EFF~2014</t>
  </si>
  <si>
    <r>
      <rPr>
        <u/>
        <sz val="10"/>
        <rFont val="宋体"/>
        <family val="2"/>
        <scheme val="minor"/>
      </rPr>
      <t>Net</t>
    </r>
    <r>
      <rPr>
        <sz val="10"/>
        <rFont val="宋体"/>
        <family val="2"/>
        <scheme val="minor"/>
      </rPr>
      <t xml:space="preserve"> production shares</t>
    </r>
  </si>
  <si>
    <t>Conversion factors</t>
  </si>
  <si>
    <t>Attribute</t>
  </si>
  <si>
    <t>FLO_COST</t>
  </si>
  <si>
    <t>Used BY costs from Irish TIMES 1.0</t>
  </si>
  <si>
    <t>NUCU</t>
  </si>
  <si>
    <t>IMPNUCU</t>
  </si>
  <si>
    <t>Sawmill residues potential - Step I</t>
  </si>
  <si>
    <t>WEO2016 potential - Current Policies Scenario</t>
  </si>
  <si>
    <t>Natural Gas importspotential -Europe</t>
  </si>
  <si>
    <t>Source: IEApotential -WEO 2016</t>
  </si>
  <si>
    <t>(http://www.usinflationcalculator.com/inflation/consumerpotential -pricepotential -indexpotential -andpotential -annualpotential -percentpotential -changespotential -frompotential -1913potential -topotential -2008/)</t>
  </si>
  <si>
    <t>2005potential -2015</t>
  </si>
  <si>
    <t>Solid BMSW potential - Step I</t>
  </si>
  <si>
    <t>Tallow potential - Step I</t>
  </si>
  <si>
    <t>Straw potential - Step I</t>
  </si>
  <si>
    <t>Cattle waste potential - Step I</t>
  </si>
  <si>
    <t>Pig waste potential - Step I</t>
  </si>
  <si>
    <t>BMSW potential - Step I</t>
  </si>
  <si>
    <t>Industrial Food potential - Step I</t>
  </si>
  <si>
    <t>Sawmill residues potential - Step II</t>
  </si>
  <si>
    <t>Solid BMSW potential - Step II</t>
  </si>
  <si>
    <t>Tallow potential - Step II</t>
  </si>
  <si>
    <t>Straw potential - Step II</t>
  </si>
  <si>
    <t>Cattle waste potential - Step II</t>
  </si>
  <si>
    <t>Pig waste potential - Step II</t>
  </si>
  <si>
    <t>BMSW potential - Step II</t>
  </si>
  <si>
    <t>Industrial Food potential - Step II</t>
  </si>
  <si>
    <t>Sawmill residues potential - Step III</t>
  </si>
  <si>
    <t>Solid BMSW potential - Step III</t>
  </si>
  <si>
    <t>Tallow potential - Step III</t>
  </si>
  <si>
    <t>Straw potential - Step III</t>
  </si>
  <si>
    <t>Cattle waste potential - Step III</t>
  </si>
  <si>
    <t>Pig waste potential - Step III</t>
  </si>
  <si>
    <t>BMSW potential - Step III</t>
  </si>
  <si>
    <t>Industrial Food potential - Step III</t>
  </si>
  <si>
    <t>Post-Consumer Recycled Wood potential - Step I</t>
  </si>
  <si>
    <t>Recovered Vegetable Oil potential - Step I</t>
  </si>
  <si>
    <t>Post-Consumer Recycled Wood potential - Step II</t>
  </si>
  <si>
    <t>Recovered Vegetable Oil potential - Step II</t>
  </si>
  <si>
    <t>Post-Consumer Recycled Wood potential - Step III</t>
  </si>
  <si>
    <t>Recovered Vegetable Oil potential - Step III</t>
  </si>
  <si>
    <t xml:space="preserve">2015                         Units = ktoe
</t>
  </si>
  <si>
    <t>2015 Transport Diesel Consumption</t>
  </si>
  <si>
    <t>Consumption in 2015</t>
  </si>
  <si>
    <t>Table Name: T_060917_163704</t>
  </si>
  <si>
    <t xml:space="preserve">Active Unit:  </t>
  </si>
  <si>
    <t>Scenario</t>
  </si>
  <si>
    <t>Commodity\Period</t>
  </si>
  <si>
    <t>TEST3</t>
  </si>
  <si>
    <t>VAR_FOut</t>
  </si>
  <si>
    <t>TRABDL</t>
  </si>
  <si>
    <t>TRAETH</t>
  </si>
  <si>
    <t>Doubling Step I</t>
  </si>
  <si>
    <t>Doubling Step II</t>
  </si>
  <si>
    <t>Bound not set</t>
  </si>
  <si>
    <t>Max past consumption</t>
  </si>
  <si>
    <t>Share~UP~2050</t>
  </si>
  <si>
    <t>EFF~2015</t>
  </si>
  <si>
    <t>ACT_BND~2015</t>
  </si>
  <si>
    <t>Annual Refined Crude Oil</t>
  </si>
  <si>
    <t>Own Assumption</t>
  </si>
  <si>
    <t>Assumption</t>
  </si>
  <si>
    <t>Calibrated against Energy Balance</t>
  </si>
  <si>
    <t>Old PET values (source: WEC)</t>
  </si>
  <si>
    <t>Fuel Techs - Sectoral infrastructure</t>
  </si>
  <si>
    <t>Share-I</t>
  </si>
  <si>
    <t>Pasti~2012</t>
  </si>
  <si>
    <t>INVCOST</t>
  </si>
  <si>
    <t>NCAP_BND~UP~0</t>
  </si>
  <si>
    <t>€/GJa</t>
  </si>
  <si>
    <t>Interpolation</t>
  </si>
  <si>
    <t xml:space="preserve">Natural Gas </t>
  </si>
  <si>
    <t xml:space="preserve">Liquified Natural Gas </t>
  </si>
  <si>
    <t xml:space="preserve">Bituminous Coal </t>
  </si>
  <si>
    <t xml:space="preserve">Hard Coal / Antracite </t>
  </si>
  <si>
    <t xml:space="preserve">Coke Coal </t>
  </si>
  <si>
    <t xml:space="preserve">Lignite /  Brown Coal </t>
  </si>
  <si>
    <t xml:space="preserve">Peat </t>
  </si>
  <si>
    <t xml:space="preserve">Crude Oil </t>
  </si>
  <si>
    <t xml:space="preserve">Refinery Gas </t>
  </si>
  <si>
    <t xml:space="preserve">Kerosene </t>
  </si>
  <si>
    <t xml:space="preserve">Heavy Fuel Oil </t>
  </si>
  <si>
    <t xml:space="preserve">Diesel Oil </t>
  </si>
  <si>
    <t xml:space="preserve">Liquified Petroleum Gas </t>
  </si>
  <si>
    <t xml:space="preserve">Gasoline </t>
  </si>
  <si>
    <t xml:space="preserve">Petroleum Coke </t>
  </si>
  <si>
    <t xml:space="preserve">Naphta </t>
  </si>
  <si>
    <t xml:space="preserve">Hydro </t>
  </si>
  <si>
    <t xml:space="preserve">Wind </t>
  </si>
  <si>
    <t xml:space="preserve">Solar </t>
  </si>
  <si>
    <t xml:space="preserve">Municipal Solid Waste </t>
  </si>
  <si>
    <t xml:space="preserve">Ocean </t>
  </si>
  <si>
    <t xml:space="preserve">Geothermal </t>
  </si>
  <si>
    <t xml:space="preserve">Ethanol 1st generation </t>
  </si>
  <si>
    <t xml:space="preserve">Ethanol 2nd generation </t>
  </si>
  <si>
    <t xml:space="preserve">Biodiesel 1st generation </t>
  </si>
  <si>
    <t xml:space="preserve">Biodiesel 1nd generation </t>
  </si>
  <si>
    <t xml:space="preserve">Biogas 1st generation </t>
  </si>
  <si>
    <t xml:space="preserve">Biogas 2nd generation </t>
  </si>
  <si>
    <t xml:space="preserve">Biomass potential - generic </t>
  </si>
  <si>
    <t xml:space="preserve">Wood Pellets </t>
  </si>
  <si>
    <t xml:space="preserve">Wood Chip </t>
  </si>
  <si>
    <t xml:space="preserve">Biodegradable Municipal Solid Waste potential - Solid </t>
  </si>
  <si>
    <t xml:space="preserve">Biodegradable Municipal Solid Waste </t>
  </si>
  <si>
    <t xml:space="preserve">Tallow </t>
  </si>
  <si>
    <t xml:space="preserve">Recovered Vegetable Oil </t>
  </si>
  <si>
    <t xml:space="preserve">Cattle Waste </t>
  </si>
  <si>
    <t xml:space="preserve">Pig Waste </t>
  </si>
  <si>
    <t xml:space="preserve">Industrial Food Waste </t>
  </si>
  <si>
    <t>Uranium</t>
  </si>
  <si>
    <t>SUPGAS</t>
  </si>
  <si>
    <t>SUPCOA</t>
  </si>
  <si>
    <t>SUPWAS</t>
  </si>
  <si>
    <t>SUPELC</t>
  </si>
  <si>
    <t>Coal (SUP)</t>
  </si>
  <si>
    <t>Waste (SUP)</t>
  </si>
  <si>
    <t>Electricity (SUP)</t>
  </si>
  <si>
    <t>Fuel tech - Natural Gas (SUP)</t>
  </si>
  <si>
    <t>Fuel tech - Coal (SUP)</t>
  </si>
  <si>
    <t>Fuel tech - Waste (SUP)</t>
  </si>
  <si>
    <t>Fuel tech - Electricity (SUP)</t>
  </si>
  <si>
    <t>Emission - Dynamic coefficients</t>
  </si>
  <si>
    <t>~COMEMI</t>
  </si>
  <si>
    <t>*Unit</t>
  </si>
  <si>
    <t>kt/PJ</t>
  </si>
  <si>
    <t>SUPCO2N</t>
  </si>
  <si>
    <t>SUPCH4N</t>
  </si>
  <si>
    <t>SUPSO2N</t>
  </si>
  <si>
    <t>ENV</t>
  </si>
  <si>
    <t>kt</t>
  </si>
  <si>
    <t>Carbon Dioxide - Combustion (SUP)</t>
  </si>
  <si>
    <t>Methane (SUP)</t>
  </si>
  <si>
    <t>Sulphur Oxides (SUP)</t>
  </si>
  <si>
    <t>SUPNOXN</t>
  </si>
  <si>
    <t>Nitrogen Oxide (SUP)</t>
  </si>
  <si>
    <t>SUPPM10</t>
  </si>
  <si>
    <t>Particulate Matter &lt;10 µm (SUP)</t>
  </si>
  <si>
    <t>SUPPM25</t>
  </si>
  <si>
    <t>Particulate Matter &lt;2.5 µm (SUP)</t>
  </si>
  <si>
    <t>SUPBIO</t>
  </si>
  <si>
    <t>Biomass (SUP)</t>
  </si>
  <si>
    <t>Fuel tech - Biomass (SUP)</t>
  </si>
  <si>
    <t>Hydrogen gasous - centralized (SUP)</t>
  </si>
  <si>
    <t>Hydrogen liquid - centralized (SUP)</t>
  </si>
  <si>
    <t>Hydrogen gasous - decentralized (SUP)</t>
  </si>
  <si>
    <t>Hydrogen liquid - decentralized (SUP)</t>
  </si>
  <si>
    <t>Sink_SUPCO2N</t>
  </si>
  <si>
    <t>Captured CO2 (SUP)</t>
  </si>
  <si>
    <t>COALIG</t>
  </si>
  <si>
    <t>SUPH2GC</t>
  </si>
  <si>
    <t>SUPH2LC</t>
  </si>
  <si>
    <t>SUPH2GD</t>
  </si>
  <si>
    <t>SUPH2LD</t>
  </si>
  <si>
    <t>OILNEU</t>
  </si>
  <si>
    <t>Oil for Non-Energy uses</t>
  </si>
  <si>
    <t>IMPOILNEU</t>
  </si>
  <si>
    <t>Import of Oil for Non-Energy uses</t>
  </si>
  <si>
    <t>XX~FI_T: EUR14</t>
    <phoneticPr fontId="143" type="noConversion"/>
  </si>
  <si>
    <t>XX~FI_Process</t>
    <phoneticPr fontId="143" type="noConversion"/>
  </si>
  <si>
    <t>Modified for TIMES-E Model</t>
    <phoneticPr fontId="143" type="noConversion"/>
  </si>
  <si>
    <t>Disabled interconnector</t>
    <phoneticPr fontId="143" type="noConversion"/>
  </si>
  <si>
    <t>disabled domestic bio</t>
    <phoneticPr fontId="143" type="noConversion"/>
  </si>
  <si>
    <t>Storage technologies (JRC TIMES)</t>
  </si>
  <si>
    <t>Input</t>
  </si>
  <si>
    <t>Output</t>
  </si>
  <si>
    <t>START</t>
  </si>
  <si>
    <t>LIFE</t>
  </si>
  <si>
    <t>VAROM</t>
  </si>
  <si>
    <t>SINKEOR</t>
  </si>
  <si>
    <t>Removal by Enhanced Oil Recovery</t>
  </si>
  <si>
    <t>SNKEOR</t>
  </si>
  <si>
    <t>PJ/kt CO2</t>
  </si>
  <si>
    <t>kWh/tCO2</t>
  </si>
  <si>
    <t>SINKDOO</t>
  </si>
  <si>
    <t>Removal by Depl oil fields (onshore)</t>
  </si>
  <si>
    <t>SNKDOO</t>
  </si>
  <si>
    <t>SINKDOGO</t>
  </si>
  <si>
    <t>Removal by Depl oi &amp; gasl fields (onshore)</t>
  </si>
  <si>
    <t>SNKDOGO</t>
  </si>
  <si>
    <t>SINKDGO</t>
  </si>
  <si>
    <t>Removal by Depl gas fields (onshore)</t>
  </si>
  <si>
    <t>SNKDGO</t>
  </si>
  <si>
    <t>SINKDOF</t>
  </si>
  <si>
    <t>Removal by Depl oil fields (offshore)</t>
  </si>
  <si>
    <t>SNKDOF</t>
  </si>
  <si>
    <t>SINKDGF</t>
  </si>
  <si>
    <t>Removal by Depl gas fields (offshore)</t>
  </si>
  <si>
    <t>SNKDGF</t>
  </si>
  <si>
    <t>SINKDOGF</t>
  </si>
  <si>
    <t>Removal by Depl oil&amp; gas fields (offshore)</t>
  </si>
  <si>
    <t>SNKDOGF</t>
  </si>
  <si>
    <t>SINKCB1</t>
  </si>
  <si>
    <t>Removal by Enhanced Coalbed Meth recov &lt;1000 m</t>
  </si>
  <si>
    <t>SNKCB1</t>
  </si>
  <si>
    <t>SINKCB2</t>
  </si>
  <si>
    <t>Removal by Enhanced Coalbed Meth recov &gt;1000 m</t>
  </si>
  <si>
    <t>SNKCB2</t>
  </si>
  <si>
    <t>SINKCB3</t>
  </si>
  <si>
    <t>Removal by Enhanced Coalbed Meth recov</t>
  </si>
  <si>
    <t>SNKCB3</t>
  </si>
  <si>
    <t>SINKDSAON</t>
  </si>
  <si>
    <t>Removal by Deep saline aquifers (onshore)</t>
  </si>
  <si>
    <t>SNKDSAON</t>
  </si>
  <si>
    <t>SINKDSAOF</t>
  </si>
  <si>
    <t>Removal by Deep saline aquifers (offshore)</t>
  </si>
  <si>
    <t>SNKDSAOF</t>
  </si>
  <si>
    <t>kt_a</t>
  </si>
  <si>
    <t>NO</t>
  </si>
  <si>
    <t xml:space="preserve">Removal by Enhanced Coalbed Meth recov </t>
  </si>
  <si>
    <t>Removal by Depl oil&amp;gas fields (onshore)</t>
  </si>
  <si>
    <t>Removal by Depl oil&amp;gas fields (offshore)</t>
  </si>
  <si>
    <t>CSet</t>
  </si>
  <si>
    <t>MAT</t>
  </si>
  <si>
    <t>Dmy EOR</t>
  </si>
  <si>
    <t>FX</t>
  </si>
  <si>
    <t>Dmy DOO</t>
  </si>
  <si>
    <t>Dmy DGO</t>
  </si>
  <si>
    <t>Dmy DOGO</t>
  </si>
  <si>
    <t>Dmy DOGF</t>
  </si>
  <si>
    <t>Dmy DOF</t>
  </si>
  <si>
    <t>Dmy DGF</t>
  </si>
  <si>
    <t>Dmy CB1</t>
  </si>
  <si>
    <t>Dmy CB2</t>
  </si>
  <si>
    <t>Dmy CB3</t>
  </si>
  <si>
    <t>Dmy DSAON</t>
  </si>
  <si>
    <t>Dmy DSAOF</t>
  </si>
  <si>
    <t>SNKAFF</t>
  </si>
  <si>
    <t>Afforestation Potential</t>
  </si>
  <si>
    <t>~FI_T: EUR00</t>
    <phoneticPr fontId="143" type="noConversion"/>
  </si>
  <si>
    <t>~FI_T</t>
    <phoneticPr fontId="143" type="noConversion"/>
  </si>
  <si>
    <t>~FI_Process</t>
    <phoneticPr fontId="143" type="noConversion"/>
  </si>
  <si>
    <t>DAYNITE</t>
    <phoneticPr fontId="14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</si>
</sst>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9">
    <numFmt numFmtId="41" formatCode="_ * #,##0_ ;_ * \-#,##0_ ;_ * &quot;-&quot;_ ;_ @_ "/>
    <numFmt numFmtId="43" formatCode="_ * #,##0.00_ ;_ * \-#,##0.00_ ;_ * &quot;-&quot;??_ ;_ @_ "/>
    <numFmt numFmtId="176" formatCode="_-* #,##0_-;\-* #,##0_-;_-* &quot;-&quot;_-;_-@_-"/>
    <numFmt numFmtId="177" formatCode="_-* #,##0.00_-;\-* #,##0.00_-;_-* &quot;-&quot;??_-;_-@_-"/>
    <numFmt numFmtId="178" formatCode="0.0"/>
    <numFmt numFmtId="179" formatCode="_([$€-2]* #,##0.00_);_([$€-2]* \(#,##0.00\);_([$€-2]* &quot;-&quot;??_)"/>
    <numFmt numFmtId="180" formatCode="\Te\x\t"/>
    <numFmt numFmtId="181" formatCode="_([$€]* #,##0.00_);_([$€]* \(#,##0.00\);_([$€]* &quot;-&quot;??_);_(@_)"/>
    <numFmt numFmtId="182" formatCode="_-[$€-2]\ * #,##0.00_-;\-[$€-2]\ * #,##0.00_-;_-[$€-2]\ * &quot;-&quot;??_-"/>
    <numFmt numFmtId="183" formatCode="_-&quot;€&quot;\ * #,##0.00_-;\-&quot;€&quot;\ * #,##0.00_-;_-&quot;€&quot;\ * &quot;-&quot;??_-;_-@_-"/>
    <numFmt numFmtId="184" formatCode="\(##\);\(##\)"/>
    <numFmt numFmtId="185" formatCode="#,##0;\-\ #,##0;_-\ &quot;- &quot;"/>
    <numFmt numFmtId="186" formatCode="_ &quot;kr&quot;\ * #,##0_ ;_ &quot;kr&quot;\ * \-#,##0_ ;_ &quot;kr&quot;\ * &quot;-&quot;_ ;_ @_ "/>
    <numFmt numFmtId="187" formatCode="#,##0.0"/>
    <numFmt numFmtId="188" formatCode="0.0%"/>
    <numFmt numFmtId="189" formatCode="_ &quot;kr&quot;\ * #,##0.00_ ;_ &quot;kr&quot;\ * \-#,##0.00_ ;_ &quot;kr&quot;\ * &quot;-&quot;??_ ;_ @_ "/>
    <numFmt numFmtId="190" formatCode="0.0000"/>
    <numFmt numFmtId="191" formatCode="_-[$€]* #,##0.00_-;\-[$€]* #,##0.00_-;_-[$€]* &quot;-&quot;??_-;_-@_-"/>
    <numFmt numFmtId="192" formatCode="0.000"/>
    <numFmt numFmtId="193" formatCode="[$€-2]\ #,##0;[Red]\-[$€-2]\ #,##0"/>
    <numFmt numFmtId="194" formatCode="#,##0.0000"/>
    <numFmt numFmtId="195" formatCode="&quot;$&quot;#,##0_);\(&quot;$&quot;#,##0\)"/>
    <numFmt numFmtId="196" formatCode="_-&quot;$&quot;* #,##0.00_-;\-&quot;$&quot;* #,##0.00_-;_-&quot;$&quot;* &quot;-&quot;??_-;_-@_-"/>
    <numFmt numFmtId="197" formatCode="General_)"/>
    <numFmt numFmtId="198" formatCode="#,##0.0;[Red]\-#,##0.0"/>
    <numFmt numFmtId="199" formatCode="_(&quot;$&quot;* #,##0.00_);_(&quot;$&quot;* \(#,##0.00\);_(&quot;$&quot;* &quot;-&quot;??_);_(@_)"/>
    <numFmt numFmtId="200" formatCode="_-* #,##0.00\ &quot;€&quot;_-;\-* #,##0.00\ &quot;€&quot;_-;_-* &quot;-&quot;??\ &quot;€&quot;_-;_-@_-"/>
    <numFmt numFmtId="201" formatCode="_-* #,##0.00\ _€_-;\-* #,##0.00\ _€_-;_-* &quot;-&quot;??\ _€_-;_-@_-"/>
    <numFmt numFmtId="202" formatCode="_-[$€-2]* #,##0.00_-;\-[$€-2]* #,##0.00_-;_-[$€-2]* &quot;-&quot;??_-"/>
  </numFmts>
  <fonts count="152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sz val="10"/>
      <name val="Arial"/>
      <family val="2"/>
    </font>
    <font>
      <sz val="14"/>
      <color indexed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Courier"/>
      <family val="3"/>
    </font>
    <font>
      <b/>
      <sz val="11"/>
      <name val="宋体"/>
      <family val="2"/>
      <scheme val="minor"/>
    </font>
    <font>
      <sz val="11"/>
      <name val="宋体"/>
      <family val="2"/>
      <scheme val="minor"/>
    </font>
    <font>
      <sz val="11"/>
      <color indexed="8"/>
      <name val="Calibri"/>
      <family val="2"/>
      <charset val="238"/>
    </font>
    <font>
      <sz val="11"/>
      <color indexed="9"/>
      <name val="Calibri"/>
      <family val="2"/>
      <charset val="238"/>
    </font>
    <font>
      <sz val="11"/>
      <color indexed="62"/>
      <name val="Calibri"/>
      <family val="2"/>
      <charset val="238"/>
    </font>
    <font>
      <b/>
      <sz val="18"/>
      <color indexed="56"/>
      <name val="Cambria"/>
      <family val="2"/>
      <charset val="238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b/>
      <sz val="11"/>
      <color indexed="9"/>
      <name val="Calibri"/>
      <family val="2"/>
      <charset val="238"/>
    </font>
    <font>
      <sz val="11"/>
      <color indexed="10"/>
      <name val="Calibri"/>
      <family val="2"/>
      <charset val="238"/>
    </font>
    <font>
      <sz val="11"/>
      <color indexed="52"/>
      <name val="Calibri"/>
      <family val="2"/>
      <charset val="238"/>
    </font>
    <font>
      <sz val="11"/>
      <color indexed="17"/>
      <name val="Calibri"/>
      <family val="2"/>
      <charset val="238"/>
    </font>
    <font>
      <b/>
      <sz val="11"/>
      <color indexed="63"/>
      <name val="Calibri"/>
      <family val="2"/>
      <charset val="238"/>
    </font>
    <font>
      <i/>
      <sz val="11"/>
      <color indexed="23"/>
      <name val="Calibri"/>
      <family val="2"/>
      <charset val="238"/>
    </font>
    <font>
      <sz val="10"/>
      <name val="Arial"/>
      <family val="2"/>
      <charset val="238"/>
    </font>
    <font>
      <b/>
      <sz val="11"/>
      <color indexed="8"/>
      <name val="Calibri"/>
      <family val="2"/>
      <charset val="238"/>
    </font>
    <font>
      <sz val="11"/>
      <color indexed="20"/>
      <name val="Calibri"/>
      <family val="2"/>
      <charset val="238"/>
    </font>
    <font>
      <sz val="11"/>
      <color indexed="60"/>
      <name val="Calibri"/>
      <family val="2"/>
      <charset val="238"/>
    </font>
    <font>
      <b/>
      <sz val="11"/>
      <color indexed="52"/>
      <name val="Calibri"/>
      <family val="2"/>
      <charset val="238"/>
    </font>
    <font>
      <b/>
      <sz val="10"/>
      <color theme="4"/>
      <name val="Arial"/>
      <family val="2"/>
    </font>
    <font>
      <sz val="10"/>
      <name val="宋体"/>
      <family val="2"/>
      <scheme val="minor"/>
    </font>
    <font>
      <b/>
      <sz val="10"/>
      <color indexed="12"/>
      <name val="宋体"/>
      <family val="2"/>
      <scheme val="minor"/>
    </font>
    <font>
      <b/>
      <sz val="10"/>
      <name val="宋体"/>
      <family val="2"/>
      <scheme val="minor"/>
    </font>
    <font>
      <sz val="14"/>
      <color theme="0"/>
      <name val="宋体"/>
      <family val="2"/>
      <scheme val="minor"/>
    </font>
    <font>
      <sz val="8"/>
      <color theme="0"/>
      <name val="宋体"/>
      <family val="2"/>
      <scheme val="minor"/>
    </font>
    <font>
      <sz val="9"/>
      <color indexed="8"/>
      <name val="Times New Roman"/>
      <family val="1"/>
    </font>
    <font>
      <sz val="9"/>
      <name val="Times New Roman"/>
      <family val="1"/>
    </font>
    <font>
      <sz val="10"/>
      <color indexed="56"/>
      <name val="Arial"/>
      <family val="2"/>
    </font>
    <font>
      <b/>
      <sz val="10"/>
      <name val="Arial"/>
      <family val="2"/>
    </font>
    <font>
      <i/>
      <sz val="8"/>
      <color indexed="38"/>
      <name val="Arial"/>
      <family val="2"/>
    </font>
    <font>
      <u/>
      <sz val="10"/>
      <color indexed="12"/>
      <name val="Arial"/>
      <family val="2"/>
    </font>
    <font>
      <b/>
      <sz val="12"/>
      <name val="Times New Roman"/>
      <family val="1"/>
    </font>
    <font>
      <sz val="10"/>
      <name val="Verdana"/>
      <family val="2"/>
    </font>
    <font>
      <sz val="11"/>
      <color theme="1"/>
      <name val="宋体"/>
      <family val="2"/>
      <charset val="186"/>
      <scheme val="minor"/>
    </font>
    <font>
      <sz val="10"/>
      <name val="Myriad Pro"/>
      <family val="2"/>
    </font>
    <font>
      <b/>
      <sz val="9"/>
      <name val="Times New Roman"/>
      <family val="1"/>
    </font>
    <font>
      <sz val="12"/>
      <name val="Arial"/>
      <family val="2"/>
    </font>
    <font>
      <b/>
      <vertAlign val="superscript"/>
      <sz val="12"/>
      <color indexed="54"/>
      <name val="Arial"/>
      <family val="2"/>
    </font>
    <font>
      <sz val="10"/>
      <name val="Helvetica"/>
    </font>
    <font>
      <b/>
      <sz val="12"/>
      <name val="Arial"/>
      <family val="2"/>
    </font>
    <font>
      <sz val="8"/>
      <color indexed="9"/>
      <name val="Arial"/>
      <family val="2"/>
    </font>
    <font>
      <sz val="9"/>
      <name val="Verdana"/>
      <family val="2"/>
    </font>
    <font>
      <i/>
      <sz val="9"/>
      <color indexed="60"/>
      <name val="Verdana"/>
      <family val="2"/>
    </font>
    <font>
      <b/>
      <sz val="9"/>
      <name val="Verdana"/>
      <family val="2"/>
    </font>
    <font>
      <b/>
      <sz val="9"/>
      <name val="Arial"/>
      <family val="2"/>
    </font>
    <font>
      <u/>
      <sz val="12"/>
      <color indexed="20"/>
      <name val="宋体"/>
      <family val="3"/>
      <charset val="134"/>
    </font>
    <font>
      <b/>
      <sz val="11"/>
      <color theme="0"/>
      <name val="Calibri"/>
      <family val="2"/>
    </font>
    <font>
      <sz val="11"/>
      <color rgb="FF000098"/>
      <name val="Calibri"/>
      <family val="2"/>
    </font>
    <font>
      <sz val="8"/>
      <name val="宋体"/>
      <family val="2"/>
      <scheme val="minor"/>
    </font>
    <font>
      <i/>
      <sz val="10"/>
      <name val="宋体"/>
      <family val="2"/>
      <scheme val="minor"/>
    </font>
    <font>
      <b/>
      <sz val="10"/>
      <color indexed="8"/>
      <name val="Tahoma"/>
      <family val="2"/>
    </font>
    <font>
      <sz val="10"/>
      <color indexed="8"/>
      <name val="Tahoma"/>
      <family val="2"/>
    </font>
    <font>
      <sz val="10"/>
      <color theme="1"/>
      <name val="宋体"/>
      <family val="2"/>
      <scheme val="minor"/>
    </font>
    <font>
      <sz val="12"/>
      <color theme="1"/>
      <name val="Myriad Pro"/>
      <family val="2"/>
    </font>
    <font>
      <u/>
      <sz val="9.9"/>
      <color theme="10"/>
      <name val="Calibri"/>
      <family val="2"/>
    </font>
    <font>
      <sz val="11"/>
      <color indexed="60"/>
      <name val="Calibri"/>
      <family val="2"/>
      <charset val="161"/>
    </font>
    <font>
      <sz val="10"/>
      <name val="Arial"/>
      <family val="2"/>
    </font>
    <font>
      <sz val="9"/>
      <color indexed="81"/>
      <name val="Tahoma"/>
      <family val="2"/>
    </font>
    <font>
      <b/>
      <sz val="11"/>
      <color theme="1"/>
      <name val="宋体"/>
      <family val="2"/>
      <scheme val="minor"/>
    </font>
    <font>
      <i/>
      <sz val="11"/>
      <color theme="1"/>
      <name val="宋体"/>
      <family val="2"/>
      <scheme val="minor"/>
    </font>
    <font>
      <i/>
      <sz val="11"/>
      <color indexed="8"/>
      <name val="Calibri"/>
      <family val="2"/>
    </font>
    <font>
      <sz val="11"/>
      <name val="Arial"/>
      <family val="2"/>
    </font>
    <font>
      <b/>
      <sz val="9"/>
      <color indexed="81"/>
      <name val="Tahoma"/>
      <family val="2"/>
    </font>
    <font>
      <sz val="11"/>
      <color theme="1"/>
      <name val="Times New Roman"/>
      <family val="1"/>
    </font>
    <font>
      <sz val="11"/>
      <color rgb="FFFF0000"/>
      <name val="宋体"/>
      <family val="2"/>
      <scheme val="minor"/>
    </font>
    <font>
      <i/>
      <sz val="10"/>
      <color theme="1"/>
      <name val="宋体"/>
      <family val="2"/>
      <scheme val="minor"/>
    </font>
    <font>
      <b/>
      <sz val="11"/>
      <color indexed="10"/>
      <name val="Calibri"/>
      <family val="2"/>
    </font>
    <font>
      <b/>
      <sz val="11"/>
      <color rgb="FF76923C"/>
      <name val="Myriad Pro"/>
      <family val="2"/>
    </font>
    <font>
      <sz val="11"/>
      <color theme="1"/>
      <name val="Myriad Pro"/>
      <family val="2"/>
    </font>
    <font>
      <b/>
      <i/>
      <sz val="11"/>
      <color rgb="FF76923C"/>
      <name val="Myriad Pro"/>
      <family val="2"/>
    </font>
    <font>
      <b/>
      <sz val="10"/>
      <color rgb="FFFFFFFF"/>
      <name val="Myriad Pro"/>
      <family val="2"/>
    </font>
    <font>
      <b/>
      <sz val="10"/>
      <color rgb="FFFFFFFF"/>
      <name val="宋体"/>
      <family val="2"/>
      <scheme val="minor"/>
    </font>
    <font>
      <b/>
      <i/>
      <sz val="11"/>
      <color theme="5"/>
      <name val="Myriad Pro"/>
      <family val="2"/>
    </font>
    <font>
      <sz val="11"/>
      <color theme="5"/>
      <name val="宋体"/>
      <family val="2"/>
      <scheme val="minor"/>
    </font>
    <font>
      <sz val="11"/>
      <color rgb="FFFFFFFF"/>
      <name val="Myriad Pro"/>
      <family val="2"/>
    </font>
    <font>
      <sz val="10"/>
      <color theme="0"/>
      <name val="宋体"/>
      <family val="2"/>
      <scheme val="minor"/>
    </font>
    <font>
      <sz val="11"/>
      <color rgb="FF006100"/>
      <name val="宋体"/>
      <family val="2"/>
      <scheme val="minor"/>
    </font>
    <font>
      <b/>
      <sz val="11"/>
      <color rgb="FFFA7D00"/>
      <name val="宋体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4"/>
      <color indexed="9"/>
      <name val="宋体"/>
      <family val="2"/>
      <scheme val="minor"/>
    </font>
    <font>
      <sz val="10"/>
      <name val="Times New Roman"/>
      <family val="1"/>
    </font>
    <font>
      <sz val="12"/>
      <color indexed="8"/>
      <name val="Times New Roman"/>
      <family val="1"/>
    </font>
    <font>
      <sz val="11"/>
      <color indexed="8"/>
      <name val="Arial"/>
      <family val="2"/>
    </font>
    <font>
      <sz val="10"/>
      <name val="Arial Cyr"/>
      <charset val="204"/>
    </font>
    <font>
      <b/>
      <sz val="12"/>
      <color indexed="8"/>
      <name val="Times New Roman"/>
      <family val="1"/>
    </font>
    <font>
      <u/>
      <sz val="10"/>
      <color indexed="12"/>
      <name val="Times New Roman"/>
      <family val="1"/>
    </font>
    <font>
      <b/>
      <sz val="11"/>
      <color indexed="62"/>
      <name val="Calibri"/>
      <family val="2"/>
    </font>
    <font>
      <sz val="10"/>
      <name val="MS Sans Serif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sz val="11"/>
      <color indexed="19"/>
      <name val="Calibri"/>
      <family val="2"/>
    </font>
    <font>
      <sz val="8"/>
      <name val="Helv"/>
    </font>
    <font>
      <b/>
      <sz val="18"/>
      <color indexed="62"/>
      <name val="Cambria"/>
      <family val="2"/>
    </font>
    <font>
      <sz val="10"/>
      <name val="Calibri"/>
      <family val="2"/>
    </font>
    <font>
      <u/>
      <sz val="11"/>
      <color theme="10"/>
      <name val="Calibri"/>
      <family val="2"/>
    </font>
    <font>
      <sz val="10"/>
      <name val="Arial"/>
      <family val="2"/>
    </font>
    <font>
      <b/>
      <sz val="11"/>
      <color indexed="12"/>
      <name val="宋体"/>
      <family val="2"/>
      <scheme val="minor"/>
    </font>
    <font>
      <sz val="10"/>
      <color indexed="12"/>
      <name val="宋体"/>
      <family val="2"/>
      <scheme val="minor"/>
    </font>
    <font>
      <sz val="11"/>
      <color rgb="FF9C6500"/>
      <name val="宋体"/>
      <family val="2"/>
      <scheme val="minor"/>
    </font>
    <font>
      <sz val="8"/>
      <name val="Tahoma"/>
      <family val="2"/>
    </font>
    <font>
      <sz val="20"/>
      <color theme="0"/>
      <name val="宋体"/>
      <family val="2"/>
      <scheme val="minor"/>
    </font>
    <font>
      <sz val="20"/>
      <name val="宋体"/>
      <family val="2"/>
      <scheme val="minor"/>
    </font>
    <font>
      <sz val="9"/>
      <name val="Arial"/>
      <family val="2"/>
    </font>
    <font>
      <sz val="10"/>
      <color indexed="8"/>
      <name val="MS Sans Serif"/>
      <family val="2"/>
    </font>
    <font>
      <b/>
      <sz val="12.6"/>
      <color indexed="8"/>
      <name val="Times New Roman"/>
      <family val="1"/>
    </font>
    <font>
      <b/>
      <sz val="11"/>
      <name val="Myriad Pro"/>
      <family val="2"/>
    </font>
    <font>
      <b/>
      <sz val="10"/>
      <name val="Myriad Pro"/>
      <family val="2"/>
    </font>
    <font>
      <u/>
      <sz val="10"/>
      <name val="宋体"/>
      <family val="2"/>
      <scheme val="minor"/>
    </font>
    <font>
      <i/>
      <sz val="10"/>
      <color rgb="FFFF0000"/>
      <name val="宋体"/>
      <family val="2"/>
      <scheme val="minor"/>
    </font>
    <font>
      <b/>
      <sz val="11"/>
      <color theme="0"/>
      <name val="宋体"/>
      <family val="2"/>
      <scheme val="minor"/>
    </font>
    <font>
      <b/>
      <sz val="14"/>
      <color theme="0"/>
      <name val="宋体"/>
      <family val="2"/>
      <scheme val="minor"/>
    </font>
    <font>
      <b/>
      <i/>
      <sz val="11"/>
      <color rgb="FFFF0000"/>
      <name val="宋体"/>
      <family val="2"/>
      <scheme val="minor"/>
    </font>
    <font>
      <i/>
      <sz val="10"/>
      <name val="Arial"/>
      <family val="2"/>
    </font>
    <font>
      <sz val="8"/>
      <name val="Arial"/>
      <family val="2"/>
    </font>
    <font>
      <u/>
      <sz val="12"/>
      <color indexed="20"/>
      <name val="??"/>
      <family val="1"/>
    </font>
    <font>
      <sz val="11"/>
      <color rgb="FF9C6500"/>
      <name val="宋体"/>
      <family val="2"/>
      <charset val="161"/>
      <scheme val="minor"/>
    </font>
    <font>
      <sz val="10"/>
      <name val="Arial"/>
      <family val="2"/>
    </font>
    <font>
      <sz val="9"/>
      <name val="宋体"/>
      <family val="3"/>
      <charset val="134"/>
      <scheme val="minor"/>
    </font>
    <font>
      <sz val="8"/>
      <name val="Helv"/>
      <family val="2"/>
    </font>
    <font>
      <sz val="10"/>
      <name val="Arial"/>
      <family val="2"/>
      <charset val="161"/>
    </font>
    <font>
      <sz val="11"/>
      <color indexed="58"/>
      <name val="Calibri"/>
      <family val="2"/>
    </font>
    <font>
      <sz val="11"/>
      <color theme="1"/>
      <name val="Calibri"/>
      <family val="2"/>
    </font>
    <font>
      <sz val="11"/>
      <color rgb="FF9C0006"/>
      <name val="Calibri"/>
      <family val="2"/>
    </font>
    <font>
      <sz val="11"/>
      <color rgb="FF006100"/>
      <name val="Calibri"/>
      <family val="2"/>
    </font>
    <font>
      <sz val="11"/>
      <color rgb="FF3F3F76"/>
      <name val="Calibri"/>
      <family val="2"/>
    </font>
    <font>
      <sz val="11"/>
      <color rgb="FF9C6500"/>
      <name val="Calibri"/>
      <family val="2"/>
    </font>
  </fonts>
  <fills count="7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mediumGray">
        <fgColor indexed="9"/>
        <bgColor indexed="31"/>
      </patternFill>
    </fill>
    <fill>
      <patternFill patternType="mediumGray">
        <fgColor indexed="9"/>
        <bgColor indexed="44"/>
      </patternFill>
    </fill>
    <fill>
      <patternFill patternType="solid">
        <fgColor indexed="57"/>
        <bgColor indexed="9"/>
      </patternFill>
    </fill>
    <fill>
      <patternFill patternType="mediumGray">
        <fgColor indexed="9"/>
        <bgColor indexed="29"/>
      </patternFill>
    </fill>
    <fill>
      <patternFill patternType="mediumGray">
        <fgColor indexed="22"/>
        <bgColor indexed="31"/>
      </patternFill>
    </fill>
    <fill>
      <patternFill patternType="mediumGray">
        <fgColor indexed="22"/>
        <bgColor indexed="44"/>
      </patternFill>
    </fill>
    <fill>
      <patternFill patternType="solid">
        <fgColor indexed="52"/>
        <bgColor indexed="64"/>
      </patternFill>
    </fill>
    <fill>
      <patternFill patternType="mediumGray">
        <fgColor indexed="9"/>
        <bgColor indexed="52"/>
      </patternFill>
    </fill>
    <fill>
      <patternFill patternType="solid">
        <fgColor rgb="FF1B429A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76923C"/>
        <bgColor indexed="64"/>
      </patternFill>
    </fill>
    <fill>
      <patternFill patternType="solid">
        <fgColor rgb="FFC2D69B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indexed="15"/>
        <bgColor indexed="64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9"/>
      </patternFill>
    </fill>
    <fill>
      <patternFill patternType="solid">
        <fgColor indexed="12"/>
        <bgColor indexed="64"/>
      </patternFill>
    </fill>
    <fill>
      <patternFill patternType="solid">
        <fgColor rgb="FFFFEB9C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indexed="41"/>
        <bgColor indexed="64"/>
      </patternFill>
    </fill>
    <fill>
      <patternFill patternType="darkTrellis"/>
    </fill>
    <fill>
      <patternFill patternType="solid">
        <fgColor rgb="FFC2D69A"/>
        <bgColor indexed="64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theme="9" tint="0.79998168889431442"/>
        <bgColor indexed="65"/>
      </patternFill>
    </fill>
  </fills>
  <borders count="16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AB0E0"/>
      </bottom>
      <diagonal/>
    </border>
    <border>
      <left/>
      <right/>
      <top/>
      <bottom style="medium">
        <color rgb="FF6AB0E0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10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hair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0735">
    <xf numFmtId="0" fontId="0" fillId="0" borderId="0"/>
    <xf numFmtId="0" fontId="2" fillId="2" borderId="0" applyNumberFormat="0" applyBorder="0" applyAlignment="0" applyProtection="0"/>
    <xf numFmtId="0" fontId="3" fillId="0" borderId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9" borderId="0" applyNumberFormat="0" applyBorder="0" applyAlignment="0" applyProtection="0"/>
    <xf numFmtId="0" fontId="6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20" borderId="0" applyNumberFormat="0" applyBorder="0" applyAlignment="0" applyProtection="0"/>
    <xf numFmtId="0" fontId="8" fillId="4" borderId="0" applyNumberFormat="0" applyBorder="0" applyAlignment="0" applyProtection="0"/>
    <xf numFmtId="0" fontId="9" fillId="21" borderId="1" applyNumberFormat="0" applyAlignment="0" applyProtection="0"/>
    <xf numFmtId="0" fontId="10" fillId="22" borderId="2" applyNumberFormat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2" fillId="5" borderId="0" applyNumberFormat="0" applyBorder="0" applyAlignment="0" applyProtection="0"/>
    <xf numFmtId="0" fontId="13" fillId="0" borderId="3" applyNumberFormat="0" applyFill="0" applyAlignment="0" applyProtection="0"/>
    <xf numFmtId="0" fontId="14" fillId="0" borderId="4" applyNumberFormat="0" applyFill="0" applyAlignment="0" applyProtection="0"/>
    <xf numFmtId="0" fontId="15" fillId="0" borderId="5" applyNumberFormat="0" applyFill="0" applyAlignment="0" applyProtection="0"/>
    <xf numFmtId="0" fontId="15" fillId="0" borderId="0" applyNumberFormat="0" applyFill="0" applyBorder="0" applyAlignment="0" applyProtection="0"/>
    <xf numFmtId="0" fontId="16" fillId="8" borderId="1" applyNumberFormat="0" applyAlignment="0" applyProtection="0"/>
    <xf numFmtId="0" fontId="17" fillId="0" borderId="6" applyNumberFormat="0" applyFill="0" applyAlignment="0" applyProtection="0"/>
    <xf numFmtId="0" fontId="18" fillId="23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23" fillId="0" borderId="0"/>
    <xf numFmtId="0" fontId="3" fillId="24" borderId="7" applyNumberFormat="0" applyFont="0" applyAlignment="0" applyProtection="0"/>
    <xf numFmtId="0" fontId="19" fillId="21" borderId="8" applyNumberFormat="0" applyAlignment="0" applyProtection="0"/>
    <xf numFmtId="0" fontId="20" fillId="0" borderId="0" applyNumberFormat="0" applyFill="0" applyBorder="0" applyAlignment="0" applyProtection="0"/>
    <xf numFmtId="0" fontId="21" fillId="0" borderId="9" applyNumberFormat="0" applyFill="0" applyAlignment="0" applyProtection="0"/>
    <xf numFmtId="0" fontId="22" fillId="0" borderId="0" applyNumberFormat="0" applyFill="0" applyBorder="0" applyAlignment="0" applyProtection="0"/>
    <xf numFmtId="0" fontId="1" fillId="0" borderId="0"/>
    <xf numFmtId="0" fontId="3" fillId="0" borderId="0"/>
    <xf numFmtId="0" fontId="26" fillId="3" borderId="0" applyNumberFormat="0" applyBorder="0" applyAlignment="0" applyProtection="0"/>
    <xf numFmtId="0" fontId="26" fillId="4" borderId="0" applyNumberFormat="0" applyBorder="0" applyAlignment="0" applyProtection="0"/>
    <xf numFmtId="0" fontId="26" fillId="5" borderId="0" applyNumberFormat="0" applyBorder="0" applyAlignment="0" applyProtection="0"/>
    <xf numFmtId="0" fontId="26" fillId="6" borderId="0" applyNumberFormat="0" applyBorder="0" applyAlignment="0" applyProtection="0"/>
    <xf numFmtId="0" fontId="26" fillId="7" borderId="0" applyNumberFormat="0" applyBorder="0" applyAlignment="0" applyProtection="0"/>
    <xf numFmtId="0" fontId="26" fillId="8" borderId="0" applyNumberFormat="0" applyBorder="0" applyAlignment="0" applyProtection="0"/>
    <xf numFmtId="0" fontId="26" fillId="9" borderId="0" applyNumberFormat="0" applyBorder="0" applyAlignment="0" applyProtection="0"/>
    <xf numFmtId="0" fontId="26" fillId="10" borderId="0" applyNumberFormat="0" applyBorder="0" applyAlignment="0" applyProtection="0"/>
    <xf numFmtId="0" fontId="26" fillId="11" borderId="0" applyNumberFormat="0" applyBorder="0" applyAlignment="0" applyProtection="0"/>
    <xf numFmtId="0" fontId="26" fillId="6" borderId="0" applyNumberFormat="0" applyBorder="0" applyAlignment="0" applyProtection="0"/>
    <xf numFmtId="0" fontId="26" fillId="9" borderId="0" applyNumberFormat="0" applyBorder="0" applyAlignment="0" applyProtection="0"/>
    <xf numFmtId="0" fontId="26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0" borderId="0" applyNumberFormat="0" applyBorder="0" applyAlignment="0" applyProtection="0"/>
    <xf numFmtId="0" fontId="27" fillId="11" borderId="0" applyNumberFormat="0" applyBorder="0" applyAlignment="0" applyProtection="0"/>
    <xf numFmtId="0" fontId="27" fillId="14" borderId="0" applyNumberFormat="0" applyBorder="0" applyAlignment="0" applyProtection="0"/>
    <xf numFmtId="0" fontId="27" fillId="15" borderId="0" applyNumberFormat="0" applyBorder="0" applyAlignment="0" applyProtection="0"/>
    <xf numFmtId="0" fontId="27" fillId="16" borderId="0" applyNumberFormat="0" applyBorder="0" applyAlignment="0" applyProtection="0"/>
    <xf numFmtId="0" fontId="28" fillId="8" borderId="1" applyNumberFormat="0" applyAlignment="0" applyProtection="0"/>
    <xf numFmtId="0" fontId="29" fillId="0" borderId="0" applyNumberFormat="0" applyFill="0" applyBorder="0" applyAlignment="0" applyProtection="0"/>
    <xf numFmtId="0" fontId="30" fillId="0" borderId="3" applyNumberFormat="0" applyFill="0" applyAlignment="0" applyProtection="0"/>
    <xf numFmtId="0" fontId="31" fillId="0" borderId="4" applyNumberFormat="0" applyFill="0" applyAlignment="0" applyProtection="0"/>
    <xf numFmtId="0" fontId="32" fillId="0" borderId="5" applyNumberFormat="0" applyFill="0" applyAlignment="0" applyProtection="0"/>
    <xf numFmtId="0" fontId="32" fillId="0" borderId="0" applyNumberFormat="0" applyFill="0" applyBorder="0" applyAlignment="0" applyProtection="0"/>
    <xf numFmtId="177" fontId="3" fillId="0" borderId="0" applyFont="0" applyFill="0" applyBorder="0" applyAlignment="0" applyProtection="0"/>
    <xf numFmtId="0" fontId="33" fillId="22" borderId="2" applyNumberFormat="0" applyAlignment="0" applyProtection="0"/>
    <xf numFmtId="177" fontId="3" fillId="0" borderId="0" applyFont="0" applyFill="0" applyBorder="0" applyAlignment="0" applyProtection="0"/>
    <xf numFmtId="0" fontId="34" fillId="0" borderId="0" applyNumberFormat="0" applyFill="0" applyBorder="0" applyAlignment="0" applyProtection="0"/>
    <xf numFmtId="0" fontId="4" fillId="27" borderId="0">
      <alignment horizontal="left"/>
    </xf>
    <xf numFmtId="0" fontId="35" fillId="0" borderId="6" applyNumberFormat="0" applyFill="0" applyAlignment="0" applyProtection="0"/>
    <xf numFmtId="0" fontId="26" fillId="24" borderId="7" applyNumberFormat="0" applyFont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7" fillId="19" borderId="0" applyNumberFormat="0" applyBorder="0" applyAlignment="0" applyProtection="0"/>
    <xf numFmtId="0" fontId="27" fillId="14" borderId="0" applyNumberFormat="0" applyBorder="0" applyAlignment="0" applyProtection="0"/>
    <xf numFmtId="0" fontId="27" fillId="15" borderId="0" applyNumberFormat="0" applyBorder="0" applyAlignment="0" applyProtection="0"/>
    <xf numFmtId="0" fontId="27" fillId="20" borderId="0" applyNumberFormat="0" applyBorder="0" applyAlignment="0" applyProtection="0"/>
    <xf numFmtId="0" fontId="36" fillId="5" borderId="0" applyNumberFormat="0" applyBorder="0" applyAlignment="0" applyProtection="0"/>
    <xf numFmtId="0" fontId="37" fillId="21" borderId="8" applyNumberFormat="0" applyAlignment="0" applyProtection="0"/>
    <xf numFmtId="0" fontId="38" fillId="0" borderId="0" applyNumberFormat="0" applyFill="0" applyBorder="0" applyAlignment="0" applyProtection="0"/>
    <xf numFmtId="0" fontId="3" fillId="0" borderId="0"/>
    <xf numFmtId="0" fontId="39" fillId="0" borderId="0"/>
    <xf numFmtId="0" fontId="3" fillId="0" borderId="0"/>
    <xf numFmtId="0" fontId="5" fillId="0" borderId="0"/>
    <xf numFmtId="0" fontId="40" fillId="0" borderId="9" applyNumberFormat="0" applyFill="0" applyAlignment="0" applyProtection="0"/>
    <xf numFmtId="9" fontId="3" fillId="0" borderId="0" applyFont="0" applyFill="0" applyBorder="0" applyAlignment="0" applyProtection="0"/>
    <xf numFmtId="0" fontId="41" fillId="4" borderId="0" applyNumberFormat="0" applyBorder="0" applyAlignment="0" applyProtection="0"/>
    <xf numFmtId="0" fontId="42" fillId="23" borderId="0" applyNumberFormat="0" applyBorder="0" applyAlignment="0" applyProtection="0"/>
    <xf numFmtId="0" fontId="43" fillId="21" borderId="1" applyNumberFormat="0" applyAlignment="0" applyProtection="0"/>
    <xf numFmtId="0" fontId="44" fillId="0" borderId="0"/>
    <xf numFmtId="0" fontId="1" fillId="0" borderId="0"/>
    <xf numFmtId="0" fontId="1" fillId="0" borderId="0"/>
    <xf numFmtId="0" fontId="1" fillId="0" borderId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3" fillId="0" borderId="0" applyNumberFormat="0" applyFont="0" applyFill="0" applyBorder="0" applyProtection="0">
      <alignment horizontal="left" vertical="center" indent="5"/>
    </xf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49" fontId="3" fillId="30" borderId="13">
      <alignment vertical="top" wrapText="1"/>
    </xf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6" fillId="0" borderId="0" applyFont="0" applyFill="0" applyBorder="0" applyAlignment="0" applyProtection="0"/>
    <xf numFmtId="0" fontId="51" fillId="0" borderId="14">
      <alignment horizontal="left" vertical="center" wrapText="1" indent="2"/>
    </xf>
    <xf numFmtId="3" fontId="52" fillId="0" borderId="13">
      <alignment horizontal="right" vertical="top"/>
    </xf>
    <xf numFmtId="0" fontId="53" fillId="31" borderId="12">
      <alignment horizontal="centerContinuous" vertical="top" wrapText="1"/>
    </xf>
    <xf numFmtId="0" fontId="54" fillId="0" borderId="0">
      <alignment vertical="top" wrapText="1"/>
    </xf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81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81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81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183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83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81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83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81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81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81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81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81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81" fontId="3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55" fillId="0" borderId="0" applyNumberFormat="0" applyFill="0" applyBorder="0" applyAlignment="0" applyProtection="0">
      <alignment vertical="top"/>
      <protection locked="0"/>
    </xf>
    <xf numFmtId="0" fontId="55" fillId="0" borderId="0" applyNumberFormat="0" applyFill="0" applyBorder="0" applyAlignment="0" applyProtection="0">
      <alignment vertical="top"/>
      <protection locked="0"/>
    </xf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4" fontId="51" fillId="0" borderId="0" applyBorder="0">
      <alignment horizontal="right" vertical="center"/>
    </xf>
    <xf numFmtId="0" fontId="56" fillId="0" borderId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7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8" fillId="0" borderId="0"/>
    <xf numFmtId="0" fontId="58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 applyNumberFormat="0" applyFont="0" applyFill="0" applyBorder="0" applyProtection="0">
      <alignment vertical="center"/>
    </xf>
    <xf numFmtId="0" fontId="6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3" fillId="0" borderId="0"/>
    <xf numFmtId="0" fontId="3" fillId="0" borderId="0"/>
    <xf numFmtId="0" fontId="3" fillId="0" borderId="0"/>
    <xf numFmtId="0" fontId="59" fillId="0" borderId="0"/>
    <xf numFmtId="0" fontId="5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9" fillId="0" borderId="0"/>
    <xf numFmtId="0" fontId="3" fillId="0" borderId="0"/>
    <xf numFmtId="0" fontId="59" fillId="0" borderId="0"/>
    <xf numFmtId="0" fontId="1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1" fillId="0" borderId="0"/>
    <xf numFmtId="0" fontId="59" fillId="0" borderId="0"/>
    <xf numFmtId="0" fontId="3" fillId="0" borderId="0"/>
    <xf numFmtId="0" fontId="5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" fontId="51" fillId="0" borderId="12" applyFill="0" applyBorder="0" applyProtection="0">
      <alignment horizontal="right" vertical="center"/>
    </xf>
    <xf numFmtId="4" fontId="51" fillId="0" borderId="12" applyFill="0" applyBorder="0" applyProtection="0">
      <alignment horizontal="right" vertical="center"/>
    </xf>
    <xf numFmtId="4" fontId="51" fillId="0" borderId="12" applyFill="0" applyBorder="0" applyProtection="0">
      <alignment horizontal="right" vertical="center"/>
    </xf>
    <xf numFmtId="0" fontId="60" fillId="0" borderId="0" applyNumberFormat="0" applyFill="0" applyBorder="0" applyProtection="0">
      <alignment horizontal="left" vertical="center"/>
    </xf>
    <xf numFmtId="0" fontId="3" fillId="32" borderId="0" applyNumberFormat="0" applyFont="0" applyBorder="0" applyAlignment="0" applyProtection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61" fillId="0" borderId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6" fillId="24" borderId="7" applyNumberFormat="0" applyFont="0" applyAlignment="0" applyProtection="0"/>
    <xf numFmtId="0" fontId="3" fillId="24" borderId="7" applyNumberFormat="0" applyFont="0" applyAlignment="0" applyProtection="0"/>
    <xf numFmtId="0" fontId="6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6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6" fillId="24" borderId="7" applyNumberFormat="0" applyFont="0" applyAlignment="0" applyProtection="0"/>
    <xf numFmtId="0" fontId="6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6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184" fontId="62" fillId="0" borderId="0">
      <alignment horizontal="right"/>
    </xf>
    <xf numFmtId="185" fontId="3" fillId="0" borderId="0" applyFont="0" applyFill="0" applyBorder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63" fillId="0" borderId="0" applyFont="0" applyFill="0" applyBorder="0" applyAlignment="0" applyProtection="0"/>
    <xf numFmtId="41" fontId="63" fillId="0" borderId="0" applyFont="0" applyFill="0" applyBorder="0" applyAlignment="0" applyProtection="0"/>
    <xf numFmtId="186" fontId="63" fillId="0" borderId="0" applyFont="0" applyFill="0" applyBorder="0" applyAlignment="0" applyProtection="0"/>
    <xf numFmtId="0" fontId="54" fillId="0" borderId="0">
      <alignment vertical="top" wrapText="1"/>
    </xf>
    <xf numFmtId="0" fontId="3" fillId="0" borderId="0"/>
    <xf numFmtId="0" fontId="3" fillId="0" borderId="12" applyNumberFormat="0" applyFill="0" applyProtection="0">
      <alignment horizontal="right"/>
    </xf>
    <xf numFmtId="0" fontId="3" fillId="0" borderId="12" applyNumberFormat="0" applyFill="0" applyProtection="0">
      <alignment horizontal="right"/>
    </xf>
    <xf numFmtId="0" fontId="3" fillId="0" borderId="12" applyNumberFormat="0" applyFill="0" applyProtection="0">
      <alignment horizontal="right"/>
    </xf>
    <xf numFmtId="0" fontId="3" fillId="0" borderId="12" applyNumberFormat="0" applyFill="0" applyProtection="0">
      <alignment horizontal="right"/>
    </xf>
    <xf numFmtId="0" fontId="3" fillId="0" borderId="12" applyNumberFormat="0" applyFill="0" applyProtection="0">
      <alignment horizontal="right"/>
    </xf>
    <xf numFmtId="0" fontId="3" fillId="0" borderId="12" applyNumberFormat="0" applyFill="0" applyProtection="0">
      <alignment horizontal="right"/>
    </xf>
    <xf numFmtId="0" fontId="53" fillId="33" borderId="12" applyNumberFormat="0" applyProtection="0">
      <alignment horizontal="right"/>
    </xf>
    <xf numFmtId="0" fontId="53" fillId="33" borderId="12" applyNumberFormat="0" applyProtection="0">
      <alignment horizontal="right"/>
    </xf>
    <xf numFmtId="0" fontId="53" fillId="33" borderId="12" applyNumberFormat="0" applyProtection="0">
      <alignment horizontal="right"/>
    </xf>
    <xf numFmtId="0" fontId="64" fillId="33" borderId="0" applyNumberFormat="0" applyBorder="0" applyProtection="0">
      <alignment horizontal="left"/>
    </xf>
    <xf numFmtId="0" fontId="53" fillId="33" borderId="12" applyNumberFormat="0" applyProtection="0">
      <alignment horizontal="left"/>
    </xf>
    <xf numFmtId="0" fontId="53" fillId="33" borderId="12" applyNumberFormat="0" applyProtection="0">
      <alignment horizontal="left"/>
    </xf>
    <xf numFmtId="0" fontId="53" fillId="33" borderId="12" applyNumberFormat="0" applyProtection="0">
      <alignment horizontal="left"/>
    </xf>
    <xf numFmtId="0" fontId="3" fillId="0" borderId="12" applyNumberFormat="0" applyFill="0" applyProtection="0">
      <alignment horizontal="right"/>
    </xf>
    <xf numFmtId="0" fontId="3" fillId="0" borderId="12" applyNumberFormat="0" applyFill="0" applyProtection="0">
      <alignment horizontal="right"/>
    </xf>
    <xf numFmtId="0" fontId="3" fillId="0" borderId="12" applyNumberFormat="0" applyFill="0" applyProtection="0">
      <alignment horizontal="right"/>
    </xf>
    <xf numFmtId="0" fontId="3" fillId="0" borderId="12" applyNumberFormat="0" applyFill="0" applyProtection="0">
      <alignment horizontal="right"/>
    </xf>
    <xf numFmtId="0" fontId="3" fillId="0" borderId="12" applyNumberFormat="0" applyFill="0" applyProtection="0">
      <alignment horizontal="right"/>
    </xf>
    <xf numFmtId="0" fontId="3" fillId="0" borderId="12" applyNumberFormat="0" applyFill="0" applyProtection="0">
      <alignment horizontal="right"/>
    </xf>
    <xf numFmtId="0" fontId="65" fillId="34" borderId="0" applyNumberFormat="0" applyBorder="0" applyProtection="0">
      <alignment horizontal="left"/>
    </xf>
    <xf numFmtId="187" fontId="66" fillId="35" borderId="15">
      <alignment vertical="center"/>
    </xf>
    <xf numFmtId="188" fontId="67" fillId="35" borderId="15">
      <alignment vertical="center"/>
    </xf>
    <xf numFmtId="187" fontId="68" fillId="36" borderId="15">
      <alignment vertical="center"/>
    </xf>
    <xf numFmtId="0" fontId="3" fillId="37" borderId="16" applyBorder="0">
      <alignment horizontal="left" vertical="center"/>
    </xf>
    <xf numFmtId="49" fontId="3" fillId="38" borderId="12">
      <alignment vertical="center" wrapText="1"/>
    </xf>
    <xf numFmtId="0" fontId="3" fillId="39" borderId="17">
      <alignment horizontal="left" vertical="center" wrapText="1"/>
    </xf>
    <xf numFmtId="0" fontId="69" fillId="40" borderId="12">
      <alignment horizontal="left" vertical="center" wrapText="1"/>
    </xf>
    <xf numFmtId="0" fontId="3" fillId="41" borderId="12">
      <alignment horizontal="left" vertical="center" wrapText="1"/>
    </xf>
    <xf numFmtId="0" fontId="3" fillId="42" borderId="12">
      <alignment horizontal="left" vertical="center" wrapText="1"/>
    </xf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189" fontId="63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70" fillId="0" borderId="0" applyNumberFormat="0" applyFill="0" applyBorder="0" applyAlignment="0" applyProtection="0">
      <alignment vertical="center"/>
    </xf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7" fontId="3" fillId="0" borderId="0" applyFont="0" applyFill="0" applyBorder="0" applyAlignment="0" applyProtection="0"/>
    <xf numFmtId="0" fontId="3" fillId="0" borderId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3" fillId="0" borderId="0"/>
    <xf numFmtId="177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 applyNumberFormat="0" applyFont="0" applyFill="0" applyBorder="0" applyProtection="0">
      <alignment vertical="center"/>
    </xf>
    <xf numFmtId="9" fontId="1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71" fillId="43" borderId="18"/>
    <xf numFmtId="0" fontId="72" fillId="0" borderId="19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9" fillId="21" borderId="1" applyNumberFormat="0" applyAlignment="0" applyProtection="0"/>
    <xf numFmtId="0" fontId="10" fillId="22" borderId="2" applyNumberFormat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81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1" fillId="0" borderId="0"/>
    <xf numFmtId="0" fontId="59" fillId="0" borderId="0"/>
    <xf numFmtId="0" fontId="59" fillId="0" borderId="0"/>
    <xf numFmtId="0" fontId="59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6" fillId="24" borderId="7" applyNumberFormat="0" applyFont="0" applyAlignment="0" applyProtection="0"/>
    <xf numFmtId="0" fontId="6" fillId="24" borderId="7" applyNumberFormat="0" applyFont="0" applyAlignment="0" applyProtection="0"/>
    <xf numFmtId="185" fontId="3" fillId="0" borderId="0" applyFont="0" applyFill="0" applyBorder="0" applyAlignment="0" applyProtection="0"/>
    <xf numFmtId="185" fontId="3" fillId="0" borderId="0" applyFont="0" applyFill="0" applyBorder="0" applyAlignment="0" applyProtection="0"/>
    <xf numFmtId="185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64" fillId="33" borderId="0" applyNumberFormat="0" applyBorder="0" applyProtection="0">
      <alignment horizontal="left"/>
    </xf>
    <xf numFmtId="0" fontId="65" fillId="34" borderId="0" applyNumberFormat="0" applyBorder="0" applyProtection="0">
      <alignment horizontal="left"/>
    </xf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49" fontId="51" fillId="0" borderId="12" applyNumberFormat="0" applyFont="0" applyFill="0" applyBorder="0" applyProtection="0">
      <alignment horizontal="left" vertical="center" indent="2"/>
    </xf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0" fontId="1" fillId="0" borderId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0" fontId="3" fillId="0" borderId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0" fontId="3" fillId="0" borderId="0"/>
    <xf numFmtId="0" fontId="79" fillId="0" borderId="0" applyNumberFormat="0" applyFill="0" applyBorder="0" applyAlignment="0" applyProtection="0">
      <alignment vertical="top"/>
      <protection locked="0"/>
    </xf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91" fontId="3" fillId="0" borderId="0" applyFont="0" applyFill="0" applyBorder="0" applyAlignment="0" applyProtection="0"/>
    <xf numFmtId="191" fontId="3" fillId="0" borderId="0" applyFont="0" applyFill="0" applyBorder="0" applyAlignment="0" applyProtection="0"/>
    <xf numFmtId="191" fontId="3" fillId="0" borderId="0" applyFont="0" applyFill="0" applyBorder="0" applyAlignment="0" applyProtection="0"/>
    <xf numFmtId="191" fontId="3" fillId="0" borderId="0" applyFont="0" applyFill="0" applyBorder="0" applyAlignment="0" applyProtection="0"/>
    <xf numFmtId="191" fontId="3" fillId="0" borderId="0" applyFont="0" applyFill="0" applyBorder="0" applyAlignment="0" applyProtection="0"/>
    <xf numFmtId="181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191" fontId="3" fillId="0" borderId="0" applyFont="0" applyFill="0" applyBorder="0" applyAlignment="0" applyProtection="0"/>
    <xf numFmtId="0" fontId="80" fillId="23" borderId="0" applyNumberFormat="0" applyBorder="0" applyAlignment="0" applyProtection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3" fillId="0" borderId="0"/>
    <xf numFmtId="0" fontId="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3" fillId="0" borderId="0"/>
    <xf numFmtId="0" fontId="6" fillId="0" borderId="0"/>
    <xf numFmtId="0" fontId="3" fillId="0" borderId="0"/>
    <xf numFmtId="0" fontId="3" fillId="0" borderId="0" applyNumberFormat="0" applyFont="0" applyFill="0" applyBorder="0" applyAlignment="0" applyProtection="0"/>
    <xf numFmtId="0" fontId="3" fillId="0" borderId="0"/>
    <xf numFmtId="0" fontId="6" fillId="0" borderId="0"/>
    <xf numFmtId="0" fontId="3" fillId="0" borderId="0"/>
    <xf numFmtId="0" fontId="6" fillId="0" borderId="0"/>
    <xf numFmtId="0" fontId="3" fillId="0" borderId="0"/>
    <xf numFmtId="0" fontId="3" fillId="0" borderId="0"/>
    <xf numFmtId="0" fontId="1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3" fillId="0" borderId="0"/>
    <xf numFmtId="0" fontId="81" fillId="0" borderId="0"/>
    <xf numFmtId="177" fontId="3" fillId="0" borderId="0" applyFont="0" applyFill="0" applyBorder="0" applyAlignment="0" applyProtection="0"/>
    <xf numFmtId="0" fontId="81" fillId="0" borderId="0"/>
    <xf numFmtId="0" fontId="81" fillId="0" borderId="0"/>
    <xf numFmtId="9" fontId="1" fillId="0" borderId="0" applyFont="0" applyFill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6" fillId="24" borderId="7" applyNumberFormat="0" applyFont="0" applyAlignment="0" applyProtection="0"/>
    <xf numFmtId="0" fontId="6" fillId="24" borderId="7" applyNumberFormat="0" applyFont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101" fillId="57" borderId="0" applyNumberFormat="0" applyBorder="0" applyAlignment="0" applyProtection="0"/>
    <xf numFmtId="0" fontId="102" fillId="58" borderId="37" applyNumberFormat="0" applyAlignment="0" applyProtection="0"/>
    <xf numFmtId="0" fontId="78" fillId="0" borderId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0" fontId="7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3" fillId="0" borderId="0"/>
    <xf numFmtId="0" fontId="1" fillId="0" borderId="0"/>
    <xf numFmtId="0" fontId="3" fillId="0" borderId="0" applyNumberFormat="0" applyFont="0" applyFill="0" applyBorder="0" applyProtection="0">
      <alignment horizontal="left" vertical="center" indent="2"/>
    </xf>
    <xf numFmtId="0" fontId="3" fillId="0" borderId="0" applyNumberFormat="0" applyFont="0" applyFill="0" applyBorder="0" applyProtection="0">
      <alignment horizontal="left" vertical="center" indent="2"/>
    </xf>
    <xf numFmtId="0" fontId="3" fillId="0" borderId="0" applyNumberFormat="0" applyFont="0" applyFill="0" applyBorder="0" applyProtection="0">
      <alignment horizontal="left" vertical="center" indent="2"/>
    </xf>
    <xf numFmtId="4" fontId="51" fillId="28" borderId="0" applyBorder="0">
      <alignment horizontal="right" vertical="center"/>
    </xf>
    <xf numFmtId="177" fontId="106" fillId="0" borderId="0" applyFont="0" applyFill="0" applyBorder="0" applyAlignment="0" applyProtection="0"/>
    <xf numFmtId="0" fontId="50" fillId="0" borderId="0" applyNumberFormat="0">
      <alignment horizontal="right"/>
    </xf>
    <xf numFmtId="0" fontId="50" fillId="0" borderId="39">
      <alignment horizontal="left" vertical="top" wrapText="1"/>
    </xf>
    <xf numFmtId="0" fontId="56" fillId="0" borderId="0" applyNumberFormat="0" applyFill="0" applyBorder="0" applyAlignment="0" applyProtection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32" borderId="0" applyNumberFormat="0" applyFont="0" applyBorder="0" applyAlignment="0" applyProtection="0"/>
    <xf numFmtId="0" fontId="3" fillId="32" borderId="0" applyNumberFormat="0" applyFont="0" applyBorder="0" applyAlignment="0" applyProtection="0"/>
    <xf numFmtId="0" fontId="60" fillId="30" borderId="0" applyBorder="0" applyAlignment="0"/>
    <xf numFmtId="0" fontId="51" fillId="30" borderId="0" applyBorder="0">
      <alignment horizontal="right" vertical="center"/>
    </xf>
    <xf numFmtId="4" fontId="51" fillId="28" borderId="0" applyBorder="0">
      <alignment horizontal="right" vertical="center"/>
    </xf>
    <xf numFmtId="0" fontId="50" fillId="28" borderId="12">
      <alignment horizontal="right" vertical="center"/>
    </xf>
    <xf numFmtId="0" fontId="107" fillId="28" borderId="12">
      <alignment horizontal="right" vertical="center"/>
    </xf>
    <xf numFmtId="0" fontId="50" fillId="29" borderId="12">
      <alignment horizontal="right" vertical="center"/>
    </xf>
    <xf numFmtId="0" fontId="50" fillId="29" borderId="12">
      <alignment horizontal="right" vertical="center"/>
    </xf>
    <xf numFmtId="0" fontId="50" fillId="29" borderId="40">
      <alignment horizontal="right" vertical="center"/>
    </xf>
    <xf numFmtId="0" fontId="50" fillId="29" borderId="41">
      <alignment horizontal="right" vertical="center"/>
    </xf>
    <xf numFmtId="0" fontId="50" fillId="29" borderId="38">
      <alignment horizontal="right" vertical="center"/>
    </xf>
    <xf numFmtId="0" fontId="51" fillId="29" borderId="14">
      <alignment horizontal="left" vertical="center" wrapText="1" indent="2"/>
    </xf>
    <xf numFmtId="0" fontId="51" fillId="28" borderId="41">
      <alignment horizontal="left" vertical="center"/>
    </xf>
    <xf numFmtId="0" fontId="108" fillId="59" borderId="42">
      <alignment horizontal="center" vertical="center" wrapText="1"/>
    </xf>
    <xf numFmtId="0" fontId="3" fillId="0" borderId="29"/>
    <xf numFmtId="0" fontId="109" fillId="0" borderId="22"/>
    <xf numFmtId="0" fontId="51" fillId="0" borderId="12">
      <alignment horizontal="right" vertical="center"/>
    </xf>
    <xf numFmtId="1" fontId="110" fillId="28" borderId="0" applyBorder="0">
      <alignment horizontal="right" vertical="center"/>
    </xf>
    <xf numFmtId="0" fontId="1" fillId="0" borderId="0"/>
    <xf numFmtId="0" fontId="1" fillId="0" borderId="0"/>
    <xf numFmtId="0" fontId="51" fillId="0" borderId="12" applyNumberFormat="0" applyFill="0" applyAlignment="0" applyProtection="0"/>
    <xf numFmtId="0" fontId="51" fillId="32" borderId="12"/>
    <xf numFmtId="0" fontId="3" fillId="0" borderId="0"/>
    <xf numFmtId="0" fontId="111" fillId="0" borderId="0" applyNumberFormat="0" applyFill="0" applyBorder="0" applyAlignment="0" applyProtection="0"/>
    <xf numFmtId="0" fontId="51" fillId="0" borderId="0"/>
    <xf numFmtId="179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94" fontId="51" fillId="0" borderId="0" applyBorder="0">
      <alignment horizontal="right"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77" fontId="106" fillId="0" borderId="0" applyFont="0" applyFill="0" applyBorder="0" applyAlignment="0" applyProtection="0"/>
    <xf numFmtId="181" fontId="3" fillId="0" borderId="0" applyFont="0" applyFill="0" applyBorder="0" applyAlignment="0" applyProtection="0"/>
    <xf numFmtId="0" fontId="1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12" applyNumberFormat="0" applyFill="0" applyProtection="0">
      <alignment horizontal="right"/>
    </xf>
    <xf numFmtId="0" fontId="3" fillId="0" borderId="12" applyNumberFormat="0" applyFill="0" applyProtection="0">
      <alignment horizontal="right"/>
    </xf>
    <xf numFmtId="0" fontId="53" fillId="33" borderId="12" applyNumberFormat="0" applyProtection="0">
      <alignment horizontal="right"/>
    </xf>
    <xf numFmtId="0" fontId="64" fillId="33" borderId="0" applyNumberFormat="0" applyBorder="0" applyProtection="0">
      <alignment horizontal="left"/>
    </xf>
    <xf numFmtId="0" fontId="53" fillId="33" borderId="12" applyNumberFormat="0" applyProtection="0">
      <alignment horizontal="left"/>
    </xf>
    <xf numFmtId="0" fontId="3" fillId="0" borderId="12" applyNumberFormat="0" applyFill="0" applyProtection="0">
      <alignment horizontal="right"/>
    </xf>
    <xf numFmtId="0" fontId="3" fillId="0" borderId="12" applyNumberFormat="0" applyFill="0" applyProtection="0">
      <alignment horizontal="right"/>
    </xf>
    <xf numFmtId="0" fontId="65" fillId="34" borderId="0" applyNumberFormat="0" applyBorder="0" applyProtection="0">
      <alignment horizontal="left"/>
    </xf>
    <xf numFmtId="0" fontId="20" fillId="0" borderId="0" applyNumberFormat="0" applyFill="0" applyBorder="0" applyAlignment="0" applyProtection="0"/>
    <xf numFmtId="0" fontId="21" fillId="0" borderId="9" applyNumberFormat="0" applyFill="0" applyAlignment="0" applyProtection="0"/>
    <xf numFmtId="0" fontId="22" fillId="0" borderId="0" applyNumberForma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09" fillId="0" borderId="0" applyNumberFormat="0" applyFont="0" applyFill="0" applyBorder="0" applyProtection="0">
      <alignment horizontal="left" vertical="center" indent="5"/>
    </xf>
    <xf numFmtId="4" fontId="51" fillId="0" borderId="0" applyFill="0" applyBorder="0" applyProtection="0">
      <alignment horizontal="right" vertical="center"/>
    </xf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7" fontId="106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7" fontId="106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7" fontId="106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49" fontId="51" fillId="0" borderId="12" applyNumberFormat="0" applyFont="0" applyFill="0" applyBorder="0" applyProtection="0">
      <alignment horizontal="left" vertical="center" indent="2"/>
    </xf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60" borderId="0" applyNumberFormat="0" applyBorder="0" applyAlignment="0" applyProtection="0"/>
    <xf numFmtId="0" fontId="7" fillId="60" borderId="0" applyNumberFormat="0" applyBorder="0" applyAlignment="0" applyProtection="0"/>
    <xf numFmtId="0" fontId="7" fillId="60" borderId="0" applyNumberFormat="0" applyBorder="0" applyAlignment="0" applyProtection="0"/>
    <xf numFmtId="0" fontId="7" fillId="60" borderId="0" applyNumberFormat="0" applyBorder="0" applyAlignment="0" applyProtection="0"/>
    <xf numFmtId="0" fontId="7" fillId="60" borderId="0" applyNumberFormat="0" applyBorder="0" applyAlignment="0" applyProtection="0"/>
    <xf numFmtId="0" fontId="7" fillId="60" borderId="0" applyNumberFormat="0" applyBorder="0" applyAlignment="0" applyProtection="0"/>
    <xf numFmtId="0" fontId="7" fillId="60" borderId="0" applyNumberFormat="0" applyBorder="0" applyAlignment="0" applyProtection="0"/>
    <xf numFmtId="0" fontId="7" fillId="60" borderId="0" applyNumberFormat="0" applyBorder="0" applyAlignment="0" applyProtection="0"/>
    <xf numFmtId="0" fontId="7" fillId="60" borderId="0" applyNumberFormat="0" applyBorder="0" applyAlignment="0" applyProtection="0"/>
    <xf numFmtId="0" fontId="7" fillId="6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61" borderId="0" applyNumberFormat="0" applyBorder="0" applyAlignment="0" applyProtection="0"/>
    <xf numFmtId="0" fontId="7" fillId="61" borderId="0" applyNumberFormat="0" applyBorder="0" applyAlignment="0" applyProtection="0"/>
    <xf numFmtId="0" fontId="7" fillId="61" borderId="0" applyNumberFormat="0" applyBorder="0" applyAlignment="0" applyProtection="0"/>
    <xf numFmtId="0" fontId="7" fillId="61" borderId="0" applyNumberFormat="0" applyBorder="0" applyAlignment="0" applyProtection="0"/>
    <xf numFmtId="0" fontId="7" fillId="61" borderId="0" applyNumberFormat="0" applyBorder="0" applyAlignment="0" applyProtection="0"/>
    <xf numFmtId="0" fontId="7" fillId="61" borderId="0" applyNumberFormat="0" applyBorder="0" applyAlignment="0" applyProtection="0"/>
    <xf numFmtId="0" fontId="7" fillId="61" borderId="0" applyNumberFormat="0" applyBorder="0" applyAlignment="0" applyProtection="0"/>
    <xf numFmtId="0" fontId="7" fillId="61" borderId="0" applyNumberFormat="0" applyBorder="0" applyAlignment="0" applyProtection="0"/>
    <xf numFmtId="0" fontId="7" fillId="61" borderId="0" applyNumberFormat="0" applyBorder="0" applyAlignment="0" applyProtection="0"/>
    <xf numFmtId="0" fontId="7" fillId="61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91" fillId="62" borderId="1" applyNumberFormat="0" applyAlignment="0" applyProtection="0"/>
    <xf numFmtId="0" fontId="91" fillId="62" borderId="1" applyNumberFormat="0" applyAlignment="0" applyProtection="0"/>
    <xf numFmtId="0" fontId="91" fillId="62" borderId="1" applyNumberFormat="0" applyAlignment="0" applyProtection="0"/>
    <xf numFmtId="0" fontId="91" fillId="62" borderId="1" applyNumberFormat="0" applyAlignment="0" applyProtection="0"/>
    <xf numFmtId="0" fontId="91" fillId="62" borderId="1" applyNumberFormat="0" applyAlignment="0" applyProtection="0"/>
    <xf numFmtId="0" fontId="91" fillId="62" borderId="1" applyNumberFormat="0" applyAlignment="0" applyProtection="0"/>
    <xf numFmtId="0" fontId="91" fillId="62" borderId="1" applyNumberFormat="0" applyAlignment="0" applyProtection="0"/>
    <xf numFmtId="0" fontId="91" fillId="62" borderId="1" applyNumberFormat="0" applyAlignment="0" applyProtection="0"/>
    <xf numFmtId="0" fontId="91" fillId="62" borderId="1" applyNumberFormat="0" applyAlignment="0" applyProtection="0"/>
    <xf numFmtId="0" fontId="91" fillId="62" borderId="1" applyNumberFormat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88" fontId="3" fillId="0" borderId="0" applyFont="0" applyFill="0" applyBorder="0" applyAlignment="0" applyProtection="0"/>
    <xf numFmtId="188" fontId="3" fillId="0" borderId="0" applyFont="0" applyFill="0" applyBorder="0" applyAlignment="0" applyProtection="0"/>
    <xf numFmtId="188" fontId="3" fillId="0" borderId="0" applyFont="0" applyFill="0" applyBorder="0" applyAlignment="0" applyProtection="0"/>
    <xf numFmtId="188" fontId="3" fillId="0" borderId="0" applyFont="0" applyFill="0" applyBorder="0" applyAlignment="0" applyProtection="0"/>
    <xf numFmtId="188" fontId="3" fillId="0" borderId="0" applyFont="0" applyFill="0" applyBorder="0" applyAlignment="0" applyProtection="0"/>
    <xf numFmtId="188" fontId="3" fillId="0" borderId="0" applyFont="0" applyFill="0" applyBorder="0" applyAlignment="0" applyProtection="0"/>
    <xf numFmtId="188" fontId="3" fillId="0" borderId="0" applyFont="0" applyFill="0" applyBorder="0" applyAlignment="0" applyProtection="0"/>
    <xf numFmtId="188" fontId="3" fillId="0" borderId="0" applyFont="0" applyFill="0" applyBorder="0" applyAlignment="0" applyProtection="0"/>
    <xf numFmtId="188" fontId="3" fillId="0" borderId="0" applyFont="0" applyFill="0" applyBorder="0" applyAlignment="0" applyProtection="0"/>
    <xf numFmtId="188" fontId="3" fillId="0" borderId="0" applyFont="0" applyFill="0" applyBorder="0" applyAlignment="0" applyProtection="0"/>
    <xf numFmtId="188" fontId="3" fillId="0" borderId="0" applyFont="0" applyFill="0" applyBorder="0" applyAlignment="0" applyProtection="0"/>
    <xf numFmtId="188" fontId="3" fillId="0" borderId="0" applyFont="0" applyFill="0" applyBorder="0" applyAlignment="0" applyProtection="0"/>
    <xf numFmtId="188" fontId="3" fillId="0" borderId="0" applyFont="0" applyFill="0" applyBorder="0" applyAlignment="0" applyProtection="0"/>
    <xf numFmtId="188" fontId="3" fillId="0" borderId="0" applyFont="0" applyFill="0" applyBorder="0" applyAlignment="0" applyProtection="0"/>
    <xf numFmtId="188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40" fontId="11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40" fontId="11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96" fontId="3" fillId="0" borderId="0" applyFont="0" applyFill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14" fillId="0" borderId="43" applyNumberFormat="0" applyFill="0" applyAlignment="0" applyProtection="0"/>
    <xf numFmtId="0" fontId="114" fillId="0" borderId="43" applyNumberFormat="0" applyFill="0" applyAlignment="0" applyProtection="0"/>
    <xf numFmtId="0" fontId="114" fillId="0" borderId="43" applyNumberFormat="0" applyFill="0" applyAlignment="0" applyProtection="0"/>
    <xf numFmtId="0" fontId="114" fillId="0" borderId="43" applyNumberFormat="0" applyFill="0" applyAlignment="0" applyProtection="0"/>
    <xf numFmtId="0" fontId="114" fillId="0" borderId="43" applyNumberFormat="0" applyFill="0" applyAlignment="0" applyProtection="0"/>
    <xf numFmtId="0" fontId="114" fillId="0" borderId="43" applyNumberFormat="0" applyFill="0" applyAlignment="0" applyProtection="0"/>
    <xf numFmtId="0" fontId="114" fillId="0" borderId="43" applyNumberFormat="0" applyFill="0" applyAlignment="0" applyProtection="0"/>
    <xf numFmtId="0" fontId="114" fillId="0" borderId="43" applyNumberFormat="0" applyFill="0" applyAlignment="0" applyProtection="0"/>
    <xf numFmtId="0" fontId="114" fillId="0" borderId="43" applyNumberFormat="0" applyFill="0" applyAlignment="0" applyProtection="0"/>
    <xf numFmtId="0" fontId="114" fillId="0" borderId="43" applyNumberFormat="0" applyFill="0" applyAlignment="0" applyProtection="0"/>
    <xf numFmtId="0" fontId="115" fillId="0" borderId="44" applyNumberFormat="0" applyFill="0" applyAlignment="0" applyProtection="0"/>
    <xf numFmtId="0" fontId="115" fillId="0" borderId="44" applyNumberFormat="0" applyFill="0" applyAlignment="0" applyProtection="0"/>
    <xf numFmtId="0" fontId="115" fillId="0" borderId="44" applyNumberFormat="0" applyFill="0" applyAlignment="0" applyProtection="0"/>
    <xf numFmtId="0" fontId="115" fillId="0" borderId="44" applyNumberFormat="0" applyFill="0" applyAlignment="0" applyProtection="0"/>
    <xf numFmtId="0" fontId="115" fillId="0" borderId="44" applyNumberFormat="0" applyFill="0" applyAlignment="0" applyProtection="0"/>
    <xf numFmtId="0" fontId="115" fillId="0" borderId="44" applyNumberFormat="0" applyFill="0" applyAlignment="0" applyProtection="0"/>
    <xf numFmtId="0" fontId="115" fillId="0" borderId="44" applyNumberFormat="0" applyFill="0" applyAlignment="0" applyProtection="0"/>
    <xf numFmtId="0" fontId="115" fillId="0" borderId="44" applyNumberFormat="0" applyFill="0" applyAlignment="0" applyProtection="0"/>
    <xf numFmtId="0" fontId="115" fillId="0" borderId="44" applyNumberFormat="0" applyFill="0" applyAlignment="0" applyProtection="0"/>
    <xf numFmtId="0" fontId="115" fillId="0" borderId="44" applyNumberFormat="0" applyFill="0" applyAlignment="0" applyProtection="0"/>
    <xf numFmtId="0" fontId="112" fillId="0" borderId="45" applyNumberFormat="0" applyFill="0" applyAlignment="0" applyProtection="0"/>
    <xf numFmtId="0" fontId="112" fillId="0" borderId="45" applyNumberFormat="0" applyFill="0" applyAlignment="0" applyProtection="0"/>
    <xf numFmtId="0" fontId="112" fillId="0" borderId="45" applyNumberFormat="0" applyFill="0" applyAlignment="0" applyProtection="0"/>
    <xf numFmtId="0" fontId="112" fillId="0" borderId="45" applyNumberFormat="0" applyFill="0" applyAlignment="0" applyProtection="0"/>
    <xf numFmtId="0" fontId="112" fillId="0" borderId="45" applyNumberFormat="0" applyFill="0" applyAlignment="0" applyProtection="0"/>
    <xf numFmtId="0" fontId="112" fillId="0" borderId="45" applyNumberFormat="0" applyFill="0" applyAlignment="0" applyProtection="0"/>
    <xf numFmtId="0" fontId="112" fillId="0" borderId="45" applyNumberFormat="0" applyFill="0" applyAlignment="0" applyProtection="0"/>
    <xf numFmtId="0" fontId="112" fillId="0" borderId="45" applyNumberFormat="0" applyFill="0" applyAlignment="0" applyProtection="0"/>
    <xf numFmtId="0" fontId="112" fillId="0" borderId="45" applyNumberFormat="0" applyFill="0" applyAlignment="0" applyProtection="0"/>
    <xf numFmtId="0" fontId="112" fillId="0" borderId="45" applyNumberFormat="0" applyFill="0" applyAlignment="0" applyProtection="0"/>
    <xf numFmtId="0" fontId="112" fillId="0" borderId="0" applyNumberFormat="0" applyFill="0" applyBorder="0" applyAlignment="0" applyProtection="0"/>
    <xf numFmtId="0" fontId="112" fillId="0" borderId="0" applyNumberFormat="0" applyFill="0" applyBorder="0" applyAlignment="0" applyProtection="0"/>
    <xf numFmtId="0" fontId="112" fillId="0" borderId="0" applyNumberFormat="0" applyFill="0" applyBorder="0" applyAlignment="0" applyProtection="0"/>
    <xf numFmtId="0" fontId="112" fillId="0" borderId="0" applyNumberFormat="0" applyFill="0" applyBorder="0" applyAlignment="0" applyProtection="0"/>
    <xf numFmtId="0" fontId="112" fillId="0" borderId="0" applyNumberFormat="0" applyFill="0" applyBorder="0" applyAlignment="0" applyProtection="0"/>
    <xf numFmtId="0" fontId="112" fillId="0" borderId="0" applyNumberFormat="0" applyFill="0" applyBorder="0" applyAlignment="0" applyProtection="0"/>
    <xf numFmtId="0" fontId="112" fillId="0" borderId="0" applyNumberFormat="0" applyFill="0" applyBorder="0" applyAlignment="0" applyProtection="0"/>
    <xf numFmtId="0" fontId="112" fillId="0" borderId="0" applyNumberFormat="0" applyFill="0" applyBorder="0" applyAlignment="0" applyProtection="0"/>
    <xf numFmtId="0" fontId="112" fillId="0" borderId="0" applyNumberFormat="0" applyFill="0" applyBorder="0" applyAlignment="0" applyProtection="0"/>
    <xf numFmtId="0" fontId="112" fillId="0" borderId="0" applyNumberFormat="0" applyFill="0" applyBorder="0" applyAlignment="0" applyProtection="0"/>
    <xf numFmtId="0" fontId="120" fillId="0" borderId="0" applyNumberFormat="0" applyFill="0" applyBorder="0" applyAlignment="0" applyProtection="0">
      <alignment vertical="top"/>
      <protection locked="0"/>
    </xf>
    <xf numFmtId="0" fontId="16" fillId="23" borderId="1" applyNumberFormat="0" applyAlignment="0" applyProtection="0"/>
    <xf numFmtId="0" fontId="16" fillId="23" borderId="1" applyNumberFormat="0" applyAlignment="0" applyProtection="0"/>
    <xf numFmtId="0" fontId="16" fillId="23" borderId="1" applyNumberFormat="0" applyAlignment="0" applyProtection="0"/>
    <xf numFmtId="0" fontId="16" fillId="23" borderId="1" applyNumberFormat="0" applyAlignment="0" applyProtection="0"/>
    <xf numFmtId="0" fontId="16" fillId="23" borderId="1" applyNumberFormat="0" applyAlignment="0" applyProtection="0"/>
    <xf numFmtId="0" fontId="16" fillId="23" borderId="1" applyNumberFormat="0" applyAlignment="0" applyProtection="0"/>
    <xf numFmtId="0" fontId="16" fillId="23" borderId="1" applyNumberFormat="0" applyAlignment="0" applyProtection="0"/>
    <xf numFmtId="0" fontId="16" fillId="23" borderId="1" applyNumberFormat="0" applyAlignment="0" applyProtection="0"/>
    <xf numFmtId="0" fontId="16" fillId="23" borderId="1" applyNumberFormat="0" applyAlignment="0" applyProtection="0"/>
    <xf numFmtId="0" fontId="16" fillId="23" borderId="1" applyNumberFormat="0" applyAlignment="0" applyProtection="0"/>
    <xf numFmtId="0" fontId="22" fillId="0" borderId="46" applyNumberFormat="0" applyFill="0" applyAlignment="0" applyProtection="0"/>
    <xf numFmtId="0" fontId="22" fillId="0" borderId="46" applyNumberFormat="0" applyFill="0" applyAlignment="0" applyProtection="0"/>
    <xf numFmtId="0" fontId="22" fillId="0" borderId="46" applyNumberFormat="0" applyFill="0" applyAlignment="0" applyProtection="0"/>
    <xf numFmtId="0" fontId="22" fillId="0" borderId="46" applyNumberFormat="0" applyFill="0" applyAlignment="0" applyProtection="0"/>
    <xf numFmtId="0" fontId="22" fillId="0" borderId="46" applyNumberFormat="0" applyFill="0" applyAlignment="0" applyProtection="0"/>
    <xf numFmtId="0" fontId="22" fillId="0" borderId="46" applyNumberFormat="0" applyFill="0" applyAlignment="0" applyProtection="0"/>
    <xf numFmtId="0" fontId="22" fillId="0" borderId="46" applyNumberFormat="0" applyFill="0" applyAlignment="0" applyProtection="0"/>
    <xf numFmtId="0" fontId="22" fillId="0" borderId="46" applyNumberFormat="0" applyFill="0" applyAlignment="0" applyProtection="0"/>
    <xf numFmtId="0" fontId="22" fillId="0" borderId="46" applyNumberFormat="0" applyFill="0" applyAlignment="0" applyProtection="0"/>
    <xf numFmtId="0" fontId="22" fillId="0" borderId="46" applyNumberFormat="0" applyFill="0" applyAlignment="0" applyProtection="0"/>
    <xf numFmtId="0" fontId="116" fillId="23" borderId="0" applyNumberFormat="0" applyBorder="0" applyAlignment="0" applyProtection="0"/>
    <xf numFmtId="0" fontId="116" fillId="23" borderId="0" applyNumberFormat="0" applyBorder="0" applyAlignment="0" applyProtection="0"/>
    <xf numFmtId="0" fontId="116" fillId="23" borderId="0" applyNumberFormat="0" applyBorder="0" applyAlignment="0" applyProtection="0"/>
    <xf numFmtId="0" fontId="116" fillId="23" borderId="0" applyNumberFormat="0" applyBorder="0" applyAlignment="0" applyProtection="0"/>
    <xf numFmtId="0" fontId="116" fillId="23" borderId="0" applyNumberFormat="0" applyBorder="0" applyAlignment="0" applyProtection="0"/>
    <xf numFmtId="0" fontId="116" fillId="23" borderId="0" applyNumberFormat="0" applyBorder="0" applyAlignment="0" applyProtection="0"/>
    <xf numFmtId="0" fontId="116" fillId="23" borderId="0" applyNumberFormat="0" applyBorder="0" applyAlignment="0" applyProtection="0"/>
    <xf numFmtId="0" fontId="116" fillId="23" borderId="0" applyNumberFormat="0" applyBorder="0" applyAlignment="0" applyProtection="0"/>
    <xf numFmtId="0" fontId="116" fillId="23" borderId="0" applyNumberFormat="0" applyBorder="0" applyAlignment="0" applyProtection="0"/>
    <xf numFmtId="0" fontId="116" fillId="23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195" fontId="117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195" fontId="117" fillId="0" borderId="0">
      <alignment vertical="center"/>
    </xf>
    <xf numFmtId="195" fontId="117" fillId="0" borderId="0">
      <alignment vertical="center"/>
    </xf>
    <xf numFmtId="195" fontId="117" fillId="0" borderId="0">
      <alignment vertical="center"/>
    </xf>
    <xf numFmtId="195" fontId="117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95" fontId="117" fillId="0" borderId="0">
      <alignment vertical="center"/>
    </xf>
    <xf numFmtId="195" fontId="117" fillId="0" borderId="0">
      <alignment vertical="center"/>
    </xf>
    <xf numFmtId="195" fontId="117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195" fontId="117" fillId="0" borderId="0">
      <alignment vertical="center"/>
    </xf>
    <xf numFmtId="195" fontId="117" fillId="0" borderId="0">
      <alignment vertical="center"/>
    </xf>
    <xf numFmtId="195" fontId="117" fillId="0" borderId="0">
      <alignment vertical="center"/>
    </xf>
    <xf numFmtId="195" fontId="117" fillId="0" borderId="0">
      <alignment vertical="center"/>
    </xf>
    <xf numFmtId="0" fontId="1" fillId="0" borderId="0"/>
    <xf numFmtId="188" fontId="117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188" fontId="117" fillId="0" borderId="0">
      <alignment vertical="center"/>
    </xf>
    <xf numFmtId="0" fontId="1" fillId="0" borderId="0"/>
    <xf numFmtId="0" fontId="1" fillId="0" borderId="0"/>
    <xf numFmtId="0" fontId="1" fillId="0" borderId="0"/>
    <xf numFmtId="0" fontId="3" fillId="0" borderId="0" applyNumberFormat="0" applyFont="0" applyFill="0" applyBorder="0" applyAlignment="0" applyProtection="0"/>
    <xf numFmtId="0" fontId="1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97" fontId="117" fillId="0" borderId="0">
      <alignment vertical="center"/>
    </xf>
    <xf numFmtId="0" fontId="3" fillId="0" borderId="0"/>
    <xf numFmtId="0" fontId="3" fillId="0" borderId="0"/>
    <xf numFmtId="0" fontId="3" fillId="0" borderId="0"/>
    <xf numFmtId="0" fontId="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9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19" fillId="62" borderId="8" applyNumberFormat="0" applyAlignment="0" applyProtection="0"/>
    <xf numFmtId="0" fontId="19" fillId="62" borderId="8" applyNumberFormat="0" applyAlignment="0" applyProtection="0"/>
    <xf numFmtId="0" fontId="19" fillId="62" borderId="8" applyNumberFormat="0" applyAlignment="0" applyProtection="0"/>
    <xf numFmtId="0" fontId="19" fillId="62" borderId="8" applyNumberFormat="0" applyAlignment="0" applyProtection="0"/>
    <xf numFmtId="0" fontId="19" fillId="62" borderId="8" applyNumberFormat="0" applyAlignment="0" applyProtection="0"/>
    <xf numFmtId="0" fontId="19" fillId="62" borderId="8" applyNumberFormat="0" applyAlignment="0" applyProtection="0"/>
    <xf numFmtId="0" fontId="19" fillId="62" borderId="8" applyNumberFormat="0" applyAlignment="0" applyProtection="0"/>
    <xf numFmtId="0" fontId="19" fillId="62" borderId="8" applyNumberFormat="0" applyAlignment="0" applyProtection="0"/>
    <xf numFmtId="0" fontId="19" fillId="62" borderId="8" applyNumberFormat="0" applyAlignment="0" applyProtection="0"/>
    <xf numFmtId="0" fontId="19" fillId="62" borderId="8" applyNumberForma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1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1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18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21" fillId="0" borderId="47" applyNumberFormat="0" applyFill="0" applyAlignment="0" applyProtection="0"/>
    <xf numFmtId="0" fontId="21" fillId="0" borderId="47" applyNumberFormat="0" applyFill="0" applyAlignment="0" applyProtection="0"/>
    <xf numFmtId="0" fontId="21" fillId="0" borderId="47" applyNumberFormat="0" applyFill="0" applyAlignment="0" applyProtection="0"/>
    <xf numFmtId="0" fontId="21" fillId="0" borderId="47" applyNumberFormat="0" applyFill="0" applyAlignment="0" applyProtection="0"/>
    <xf numFmtId="0" fontId="21" fillId="0" borderId="47" applyNumberFormat="0" applyFill="0" applyAlignment="0" applyProtection="0"/>
    <xf numFmtId="0" fontId="21" fillId="0" borderId="47" applyNumberFormat="0" applyFill="0" applyAlignment="0" applyProtection="0"/>
    <xf numFmtId="0" fontId="21" fillId="0" borderId="47" applyNumberFormat="0" applyFill="0" applyAlignment="0" applyProtection="0"/>
    <xf numFmtId="0" fontId="21" fillId="0" borderId="47" applyNumberFormat="0" applyFill="0" applyAlignment="0" applyProtection="0"/>
    <xf numFmtId="0" fontId="21" fillId="0" borderId="47" applyNumberFormat="0" applyFill="0" applyAlignment="0" applyProtection="0"/>
    <xf numFmtId="0" fontId="21" fillId="0" borderId="47" applyNumberFormat="0" applyFill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7" fontId="106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7" fontId="3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7" fontId="106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7" fontId="3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7" fontId="106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7" fontId="3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7" fontId="106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7" fontId="106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7" fontId="3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21" fillId="0" borderId="0"/>
    <xf numFmtId="177" fontId="121" fillId="0" borderId="0" applyFont="0" applyFill="0" applyBorder="0" applyAlignment="0" applyProtection="0"/>
    <xf numFmtId="177" fontId="121" fillId="0" borderId="0" applyFont="0" applyFill="0" applyBorder="0" applyAlignment="0" applyProtection="0"/>
    <xf numFmtId="177" fontId="121" fillId="0" borderId="0" applyFont="0" applyFill="0" applyBorder="0" applyAlignment="0" applyProtection="0"/>
    <xf numFmtId="0" fontId="121" fillId="0" borderId="0"/>
    <xf numFmtId="0" fontId="121" fillId="0" borderId="0"/>
    <xf numFmtId="0" fontId="124" fillId="64" borderId="0" applyNumberFormat="0" applyBorder="0" applyAlignment="0" applyProtection="0"/>
    <xf numFmtId="177" fontId="3" fillId="0" borderId="0" applyFont="0" applyFill="0" applyBorder="0" applyAlignment="0" applyProtection="0"/>
    <xf numFmtId="0" fontId="2" fillId="65" borderId="0" applyNumberFormat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9" borderId="0" applyNumberFormat="0" applyBorder="0" applyAlignment="0" applyProtection="0"/>
    <xf numFmtId="0" fontId="6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9" fillId="21" borderId="1" applyNumberFormat="0" applyAlignment="0" applyProtection="0"/>
    <xf numFmtId="0" fontId="17" fillId="0" borderId="6" applyNumberFormat="0" applyFill="0" applyAlignment="0" applyProtection="0"/>
    <xf numFmtId="0" fontId="10" fillId="22" borderId="2" applyNumberFormat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20" borderId="0" applyNumberFormat="0" applyBorder="0" applyAlignment="0" applyProtection="0"/>
    <xf numFmtId="177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83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0" fontId="18" fillId="23" borderId="0" applyNumberFormat="0" applyBorder="0" applyAlignment="0" applyProtection="0"/>
    <xf numFmtId="0" fontId="125" fillId="0" borderId="0"/>
    <xf numFmtId="0" fontId="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24" borderId="7" applyNumberFormat="0" applyFont="0" applyAlignment="0" applyProtection="0"/>
    <xf numFmtId="0" fontId="2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3" fillId="0" borderId="3" applyNumberFormat="0" applyFill="0" applyAlignment="0" applyProtection="0"/>
    <xf numFmtId="0" fontId="14" fillId="0" borderId="4" applyNumberFormat="0" applyFill="0" applyAlignment="0" applyProtection="0"/>
    <xf numFmtId="0" fontId="15" fillId="0" borderId="5" applyNumberFormat="0" applyFill="0" applyAlignment="0" applyProtection="0"/>
    <xf numFmtId="0" fontId="15" fillId="0" borderId="0" applyNumberFormat="0" applyFill="0" applyBorder="0" applyAlignment="0" applyProtection="0"/>
    <xf numFmtId="0" fontId="21" fillId="0" borderId="9" applyNumberFormat="0" applyFill="0" applyAlignment="0" applyProtection="0"/>
    <xf numFmtId="0" fontId="8" fillId="4" borderId="0" applyNumberFormat="0" applyBorder="0" applyAlignment="0" applyProtection="0"/>
    <xf numFmtId="0" fontId="12" fillId="5" borderId="0" applyNumberFormat="0" applyBorder="0" applyAlignment="0" applyProtection="0"/>
    <xf numFmtId="177" fontId="3" fillId="0" borderId="0" applyFont="0" applyFill="0" applyBorder="0" applyAlignment="0" applyProtection="0"/>
    <xf numFmtId="4" fontId="50" fillId="29" borderId="12">
      <alignment horizontal="right" vertical="center"/>
    </xf>
    <xf numFmtId="4" fontId="50" fillId="29" borderId="12">
      <alignment horizontal="right" vertical="center"/>
    </xf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0" fontId="78" fillId="0" borderId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0" fontId="19" fillId="21" borderId="8" applyNumberFormat="0" applyAlignment="0" applyProtection="0"/>
    <xf numFmtId="0" fontId="50" fillId="28" borderId="12">
      <alignment horizontal="right" vertical="center"/>
    </xf>
    <xf numFmtId="0" fontId="107" fillId="28" borderId="12">
      <alignment horizontal="right" vertical="center"/>
    </xf>
    <xf numFmtId="0" fontId="50" fillId="29" borderId="12">
      <alignment horizontal="right" vertical="center"/>
    </xf>
    <xf numFmtId="0" fontId="50" fillId="29" borderId="12">
      <alignment horizontal="right" vertical="center"/>
    </xf>
    <xf numFmtId="0" fontId="50" fillId="29" borderId="38">
      <alignment horizontal="right" vertical="center"/>
    </xf>
    <xf numFmtId="0" fontId="51" fillId="0" borderId="12">
      <alignment horizontal="right" vertical="center"/>
    </xf>
    <xf numFmtId="0" fontId="51" fillId="0" borderId="12" applyNumberFormat="0" applyFill="0" applyAlignment="0" applyProtection="0"/>
    <xf numFmtId="0" fontId="51" fillId="32" borderId="12"/>
    <xf numFmtId="0" fontId="19" fillId="21" borderId="8" applyNumberFormat="0" applyAlignment="0" applyProtection="0"/>
    <xf numFmtId="49" fontId="51" fillId="0" borderId="12" applyNumberFormat="0" applyFont="0" applyFill="0" applyBorder="0" applyProtection="0">
      <alignment horizontal="left" vertical="center" indent="2"/>
    </xf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21" fillId="0" borderId="47" applyNumberFormat="0" applyFill="0" applyAlignment="0" applyProtection="0"/>
    <xf numFmtId="0" fontId="21" fillId="0" borderId="47" applyNumberFormat="0" applyFill="0" applyAlignment="0" applyProtection="0"/>
    <xf numFmtId="0" fontId="21" fillId="0" borderId="47" applyNumberFormat="0" applyFill="0" applyAlignment="0" applyProtection="0"/>
    <xf numFmtId="0" fontId="21" fillId="0" borderId="47" applyNumberFormat="0" applyFill="0" applyAlignment="0" applyProtection="0"/>
    <xf numFmtId="0" fontId="21" fillId="0" borderId="47" applyNumberFormat="0" applyFill="0" applyAlignment="0" applyProtection="0"/>
    <xf numFmtId="0" fontId="21" fillId="0" borderId="47" applyNumberFormat="0" applyFill="0" applyAlignment="0" applyProtection="0"/>
    <xf numFmtId="0" fontId="21" fillId="0" borderId="47" applyNumberFormat="0" applyFill="0" applyAlignment="0" applyProtection="0"/>
    <xf numFmtId="0" fontId="21" fillId="0" borderId="47" applyNumberFormat="0" applyFill="0" applyAlignment="0" applyProtection="0"/>
    <xf numFmtId="0" fontId="21" fillId="0" borderId="47" applyNumberFormat="0" applyFill="0" applyAlignment="0" applyProtection="0"/>
    <xf numFmtId="0" fontId="21" fillId="0" borderId="47" applyNumberFormat="0" applyFill="0" applyAlignment="0" applyProtection="0"/>
    <xf numFmtId="0" fontId="19" fillId="21" borderId="8" applyNumberFormat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10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10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10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10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106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88" fontId="3" fillId="0" borderId="0" applyFont="0" applyFill="0" applyBorder="0" applyAlignment="0" applyProtection="0"/>
    <xf numFmtId="188" fontId="3" fillId="0" borderId="0" applyFont="0" applyFill="0" applyBorder="0" applyAlignment="0" applyProtection="0"/>
    <xf numFmtId="188" fontId="3" fillId="0" borderId="0" applyFont="0" applyFill="0" applyBorder="0" applyAlignment="0" applyProtection="0"/>
    <xf numFmtId="188" fontId="3" fillId="0" borderId="0" applyFont="0" applyFill="0" applyBorder="0" applyAlignment="0" applyProtection="0"/>
    <xf numFmtId="188" fontId="3" fillId="0" borderId="0" applyFont="0" applyFill="0" applyBorder="0" applyAlignment="0" applyProtection="0"/>
    <xf numFmtId="188" fontId="3" fillId="0" borderId="0" applyFont="0" applyFill="0" applyBorder="0" applyAlignment="0" applyProtection="0"/>
    <xf numFmtId="188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10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10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10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10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10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24" fillId="64" borderId="0" applyNumberFormat="0" applyBorder="0" applyAlignment="0" applyProtection="0"/>
    <xf numFmtId="0" fontId="128" fillId="0" borderId="0"/>
    <xf numFmtId="0" fontId="129" fillId="0" borderId="0"/>
    <xf numFmtId="177" fontId="130" fillId="0" borderId="0" applyFont="0" applyFill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20" borderId="0" applyNumberFormat="0" applyBorder="0" applyAlignment="0" applyProtection="0"/>
    <xf numFmtId="0" fontId="19" fillId="21" borderId="8" applyNumberFormat="0" applyAlignment="0" applyProtection="0"/>
    <xf numFmtId="0" fontId="9" fillId="21" borderId="1" applyNumberFormat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0" fontId="16" fillId="8" borderId="1" applyNumberFormat="0" applyAlignment="0" applyProtection="0"/>
    <xf numFmtId="0" fontId="21" fillId="0" borderId="9" applyNumberFormat="0" applyFill="0" applyAlignment="0" applyProtection="0"/>
    <xf numFmtId="0" fontId="11" fillId="0" borderId="0" applyNumberFormat="0" applyFill="0" applyBorder="0" applyAlignment="0" applyProtection="0"/>
    <xf numFmtId="182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191" fontId="3" fillId="0" borderId="0" applyFont="0" applyFill="0" applyBorder="0" applyAlignment="0" applyProtection="0"/>
    <xf numFmtId="0" fontId="12" fillId="5" borderId="0" applyNumberFormat="0" applyBorder="0" applyAlignment="0" applyProtection="0"/>
    <xf numFmtId="0" fontId="6" fillId="0" borderId="0"/>
    <xf numFmtId="0" fontId="3" fillId="0" borderId="0"/>
    <xf numFmtId="0" fontId="6" fillId="0" borderId="0"/>
    <xf numFmtId="0" fontId="6" fillId="0" borderId="0"/>
    <xf numFmtId="0" fontId="6" fillId="0" borderId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6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8" fillId="4" borderId="0" applyNumberFormat="0" applyBorder="0" applyAlignment="0" applyProtection="0"/>
    <xf numFmtId="0" fontId="20" fillId="0" borderId="0" applyNumberFormat="0" applyFill="0" applyBorder="0" applyAlignment="0" applyProtection="0"/>
    <xf numFmtId="0" fontId="13" fillId="0" borderId="3" applyNumberFormat="0" applyFill="0" applyAlignment="0" applyProtection="0"/>
    <xf numFmtId="0" fontId="14" fillId="0" borderId="4" applyNumberFormat="0" applyFill="0" applyAlignment="0" applyProtection="0"/>
    <xf numFmtId="0" fontId="15" fillId="0" borderId="5" applyNumberFormat="0" applyFill="0" applyAlignment="0" applyProtection="0"/>
    <xf numFmtId="0" fontId="15" fillId="0" borderId="0" applyNumberFormat="0" applyFill="0" applyBorder="0" applyAlignment="0" applyProtection="0"/>
    <xf numFmtId="0" fontId="17" fillId="0" borderId="6" applyNumberFormat="0" applyFill="0" applyAlignment="0" applyProtection="0"/>
    <xf numFmtId="0" fontId="22" fillId="0" borderId="0" applyNumberFormat="0" applyFill="0" applyBorder="0" applyAlignment="0" applyProtection="0"/>
    <xf numFmtId="177" fontId="1" fillId="0" borderId="0" applyFont="0" applyFill="0" applyBorder="0" applyAlignment="0" applyProtection="0"/>
    <xf numFmtId="0" fontId="10" fillId="22" borderId="2" applyNumberFormat="0" applyAlignment="0" applyProtection="0"/>
    <xf numFmtId="9" fontId="1" fillId="0" borderId="0" applyFont="0" applyFill="0" applyBorder="0" applyAlignment="0" applyProtection="0"/>
    <xf numFmtId="0" fontId="3" fillId="0" borderId="12" applyNumberFormat="0" applyFill="0" applyProtection="0">
      <alignment horizontal="right"/>
    </xf>
    <xf numFmtId="0" fontId="3" fillId="0" borderId="12" applyNumberFormat="0" applyFill="0" applyProtection="0">
      <alignment horizontal="right"/>
    </xf>
    <xf numFmtId="0" fontId="53" fillId="33" borderId="12" applyNumberFormat="0" applyProtection="0">
      <alignment horizontal="right"/>
    </xf>
    <xf numFmtId="0" fontId="53" fillId="33" borderId="12" applyNumberFormat="0" applyProtection="0">
      <alignment horizontal="left"/>
    </xf>
    <xf numFmtId="0" fontId="3" fillId="0" borderId="12" applyNumberFormat="0" applyFill="0" applyProtection="0">
      <alignment horizontal="right"/>
    </xf>
    <xf numFmtId="0" fontId="3" fillId="0" borderId="12" applyNumberFormat="0" applyFill="0" applyProtection="0">
      <alignment horizontal="right"/>
    </xf>
    <xf numFmtId="177" fontId="1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30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30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13" fillId="0" borderId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0" fontId="78" fillId="0" borderId="0"/>
    <xf numFmtId="0" fontId="21" fillId="0" borderId="158" applyNumberFormat="0" applyFill="0" applyAlignment="0" applyProtection="0"/>
    <xf numFmtId="0" fontId="21" fillId="0" borderId="158" applyNumberFormat="0" applyFill="0" applyAlignment="0" applyProtection="0"/>
    <xf numFmtId="0" fontId="21" fillId="0" borderId="158" applyNumberFormat="0" applyFill="0" applyAlignment="0" applyProtection="0"/>
    <xf numFmtId="0" fontId="21" fillId="0" borderId="158" applyNumberFormat="0" applyFill="0" applyAlignment="0" applyProtection="0"/>
    <xf numFmtId="0" fontId="21" fillId="0" borderId="158" applyNumberFormat="0" applyFill="0" applyAlignment="0" applyProtection="0"/>
    <xf numFmtId="0" fontId="21" fillId="0" borderId="158" applyNumberFormat="0" applyFill="0" applyAlignment="0" applyProtection="0"/>
    <xf numFmtId="0" fontId="21" fillId="0" borderId="158" applyNumberFormat="0" applyFill="0" applyAlignment="0" applyProtection="0"/>
    <xf numFmtId="0" fontId="21" fillId="0" borderId="158" applyNumberFormat="0" applyFill="0" applyAlignment="0" applyProtection="0"/>
    <xf numFmtId="0" fontId="21" fillId="0" borderId="158" applyNumberFormat="0" applyFill="0" applyAlignment="0" applyProtection="0"/>
    <xf numFmtId="0" fontId="21" fillId="0" borderId="158" applyNumberFormat="0" applyFill="0" applyAlignment="0" applyProtection="0"/>
    <xf numFmtId="0" fontId="21" fillId="0" borderId="158" applyNumberFormat="0" applyFill="0" applyAlignment="0" applyProtection="0"/>
    <xf numFmtId="0" fontId="21" fillId="0" borderId="158" applyNumberFormat="0" applyFill="0" applyAlignment="0" applyProtection="0"/>
    <xf numFmtId="0" fontId="21" fillId="0" borderId="158" applyNumberFormat="0" applyFill="0" applyAlignment="0" applyProtection="0"/>
    <xf numFmtId="0" fontId="21" fillId="0" borderId="158" applyNumberFormat="0" applyFill="0" applyAlignment="0" applyProtection="0"/>
    <xf numFmtId="0" fontId="21" fillId="0" borderId="158" applyNumberFormat="0" applyFill="0" applyAlignment="0" applyProtection="0"/>
    <xf numFmtId="0" fontId="21" fillId="0" borderId="158" applyNumberFormat="0" applyFill="0" applyAlignment="0" applyProtection="0"/>
    <xf numFmtId="0" fontId="21" fillId="0" borderId="158" applyNumberFormat="0" applyFill="0" applyAlignment="0" applyProtection="0"/>
    <xf numFmtId="0" fontId="21" fillId="0" borderId="158" applyNumberFormat="0" applyFill="0" applyAlignment="0" applyProtection="0"/>
    <xf numFmtId="0" fontId="21" fillId="0" borderId="158" applyNumberFormat="0" applyFill="0" applyAlignment="0" applyProtection="0"/>
    <xf numFmtId="0" fontId="21" fillId="0" borderId="158" applyNumberFormat="0" applyFill="0" applyAlignment="0" applyProtection="0"/>
    <xf numFmtId="0" fontId="21" fillId="0" borderId="158" applyNumberFormat="0" applyFill="0" applyAlignment="0" applyProtection="0"/>
    <xf numFmtId="0" fontId="21" fillId="0" borderId="158" applyNumberFormat="0" applyFill="0" applyAlignment="0" applyProtection="0"/>
    <xf numFmtId="0" fontId="21" fillId="0" borderId="158" applyNumberFormat="0" applyFill="0" applyAlignment="0" applyProtection="0"/>
    <xf numFmtId="0" fontId="21" fillId="0" borderId="158" applyNumberFormat="0" applyFill="0" applyAlignment="0" applyProtection="0"/>
    <xf numFmtId="0" fontId="21" fillId="0" borderId="158" applyNumberFormat="0" applyFill="0" applyAlignment="0" applyProtection="0"/>
    <xf numFmtId="0" fontId="21" fillId="0" borderId="158" applyNumberFormat="0" applyFill="0" applyAlignment="0" applyProtection="0"/>
    <xf numFmtId="0" fontId="21" fillId="0" borderId="158" applyNumberFormat="0" applyFill="0" applyAlignment="0" applyProtection="0"/>
    <xf numFmtId="0" fontId="21" fillId="0" borderId="158" applyNumberFormat="0" applyFill="0" applyAlignment="0" applyProtection="0"/>
    <xf numFmtId="0" fontId="3" fillId="0" borderId="154" applyNumberFormat="0" applyFill="0" applyProtection="0">
      <alignment horizontal="right"/>
    </xf>
    <xf numFmtId="0" fontId="3" fillId="0" borderId="154" applyNumberFormat="0" applyFill="0" applyProtection="0">
      <alignment horizontal="right"/>
    </xf>
    <xf numFmtId="0" fontId="53" fillId="33" borderId="154" applyNumberFormat="0" applyProtection="0">
      <alignment horizontal="left"/>
    </xf>
    <xf numFmtId="0" fontId="53" fillId="33" borderId="154" applyNumberFormat="0" applyProtection="0">
      <alignment horizontal="right"/>
    </xf>
    <xf numFmtId="0" fontId="3" fillId="0" borderId="154" applyNumberFormat="0" applyFill="0" applyProtection="0">
      <alignment horizontal="right"/>
    </xf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6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6" fillId="24" borderId="156" applyNumberFormat="0" applyFont="0" applyAlignment="0" applyProtection="0"/>
    <xf numFmtId="0" fontId="6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6" fillId="24" borderId="156" applyNumberFormat="0" applyFon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177" fontId="106" fillId="0" borderId="0" applyFont="0" applyFill="0" applyBorder="0" applyAlignment="0" applyProtection="0"/>
    <xf numFmtId="0" fontId="50" fillId="29" borderId="143">
      <alignment horizontal="right" vertical="center"/>
    </xf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0" fontId="21" fillId="0" borderId="158" applyNumberFormat="0" applyFill="0" applyAlignment="0" applyProtection="0"/>
    <xf numFmtId="0" fontId="21" fillId="0" borderId="158" applyNumberFormat="0" applyFill="0" applyAlignment="0" applyProtection="0"/>
    <xf numFmtId="0" fontId="21" fillId="0" borderId="158" applyNumberFormat="0" applyFill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177" fontId="10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0" fontId="21" fillId="0" borderId="158" applyNumberFormat="0" applyFill="0" applyAlignment="0" applyProtection="0"/>
    <xf numFmtId="0" fontId="21" fillId="0" borderId="158" applyNumberFormat="0" applyFill="0" applyAlignment="0" applyProtection="0"/>
    <xf numFmtId="0" fontId="21" fillId="0" borderId="158" applyNumberFormat="0" applyFill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3" fillId="24" borderId="156" applyNumberFormat="0" applyFon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177" fontId="10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0" fontId="21" fillId="0" borderId="158" applyNumberFormat="0" applyFill="0" applyAlignment="0" applyProtection="0"/>
    <xf numFmtId="0" fontId="21" fillId="0" borderId="158" applyNumberFormat="0" applyFill="0" applyAlignment="0" applyProtection="0"/>
    <xf numFmtId="0" fontId="21" fillId="0" borderId="158" applyNumberFormat="0" applyFill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3" fillId="24" borderId="156" applyNumberFormat="0" applyFon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177" fontId="10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0" fontId="21" fillId="0" borderId="158" applyNumberFormat="0" applyFill="0" applyAlignment="0" applyProtection="0"/>
    <xf numFmtId="0" fontId="21" fillId="0" borderId="158" applyNumberFormat="0" applyFill="0" applyAlignment="0" applyProtection="0"/>
    <xf numFmtId="0" fontId="21" fillId="0" borderId="158" applyNumberFormat="0" applyFill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177" fontId="106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0" fontId="21" fillId="0" borderId="158" applyNumberFormat="0" applyFill="0" applyAlignment="0" applyProtection="0"/>
    <xf numFmtId="0" fontId="21" fillId="0" borderId="158" applyNumberFormat="0" applyFill="0" applyAlignment="0" applyProtection="0"/>
    <xf numFmtId="0" fontId="21" fillId="0" borderId="158" applyNumberFormat="0" applyFill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177" fontId="10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0" fontId="21" fillId="0" borderId="158" applyNumberFormat="0" applyFill="0" applyAlignment="0" applyProtection="0"/>
    <xf numFmtId="0" fontId="21" fillId="0" borderId="158" applyNumberFormat="0" applyFill="0" applyAlignment="0" applyProtection="0"/>
    <xf numFmtId="0" fontId="21" fillId="0" borderId="158" applyNumberFormat="0" applyFill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177" fontId="10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0" fontId="21" fillId="0" borderId="158" applyNumberFormat="0" applyFill="0" applyAlignment="0" applyProtection="0"/>
    <xf numFmtId="0" fontId="21" fillId="0" borderId="158" applyNumberFormat="0" applyFill="0" applyAlignment="0" applyProtection="0"/>
    <xf numFmtId="0" fontId="21" fillId="0" borderId="158" applyNumberFormat="0" applyFill="0" applyAlignment="0" applyProtection="0"/>
    <xf numFmtId="0" fontId="3" fillId="24" borderId="156" applyNumberFormat="0" applyFont="0" applyAlignment="0" applyProtection="0"/>
    <xf numFmtId="0" fontId="19" fillId="21" borderId="157" applyNumberFormat="0" applyAlignment="0" applyProtection="0"/>
    <xf numFmtId="0" fontId="3" fillId="24" borderId="156" applyNumberFormat="0" applyFont="0" applyAlignment="0" applyProtection="0"/>
    <xf numFmtId="4" fontId="51" fillId="0" borderId="154" applyFill="0" applyBorder="0" applyProtection="0">
      <alignment horizontal="right" vertical="center"/>
    </xf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177" fontId="10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0" fontId="21" fillId="0" borderId="158" applyNumberFormat="0" applyFill="0" applyAlignment="0" applyProtection="0"/>
    <xf numFmtId="0" fontId="21" fillId="0" borderId="158" applyNumberFormat="0" applyFill="0" applyAlignment="0" applyProtection="0"/>
    <xf numFmtId="0" fontId="21" fillId="0" borderId="158" applyNumberFormat="0" applyFill="0" applyAlignment="0" applyProtection="0"/>
    <xf numFmtId="0" fontId="3" fillId="24" borderId="156" applyNumberFormat="0" applyFont="0" applyAlignment="0" applyProtection="0"/>
    <xf numFmtId="0" fontId="19" fillId="21" borderId="157" applyNumberFormat="0" applyAlignment="0" applyProtection="0"/>
    <xf numFmtId="0" fontId="3" fillId="24" borderId="156" applyNumberFormat="0" applyFon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177" fontId="10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0" fontId="21" fillId="0" borderId="158" applyNumberFormat="0" applyFill="0" applyAlignment="0" applyProtection="0"/>
    <xf numFmtId="0" fontId="21" fillId="0" borderId="158" applyNumberFormat="0" applyFill="0" applyAlignment="0" applyProtection="0"/>
    <xf numFmtId="0" fontId="21" fillId="0" borderId="158" applyNumberFormat="0" applyFill="0" applyAlignment="0" applyProtection="0"/>
    <xf numFmtId="0" fontId="3" fillId="24" borderId="156" applyNumberFormat="0" applyFont="0" applyAlignment="0" applyProtection="0"/>
    <xf numFmtId="0" fontId="19" fillId="21" borderId="157" applyNumberFormat="0" applyAlignment="0" applyProtection="0"/>
    <xf numFmtId="0" fontId="3" fillId="24" borderId="156" applyNumberFormat="0" applyFon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177" fontId="10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30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30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30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3" fillId="0" borderId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177" fontId="3" fillId="0" borderId="0" applyFont="0" applyFill="0" applyBorder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21" fillId="0" borderId="9" applyNumberFormat="0" applyFill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3" fillId="0" borderId="12" applyNumberFormat="0" applyFill="0" applyProtection="0">
      <alignment horizontal="right"/>
    </xf>
    <xf numFmtId="0" fontId="53" fillId="33" borderId="12" applyNumberFormat="0" applyProtection="0">
      <alignment horizontal="left"/>
    </xf>
    <xf numFmtId="0" fontId="53" fillId="33" borderId="12" applyNumberFormat="0" applyProtection="0">
      <alignment horizontal="right"/>
    </xf>
    <xf numFmtId="0" fontId="3" fillId="0" borderId="12" applyNumberFormat="0" applyFill="0" applyProtection="0">
      <alignment horizontal="right"/>
    </xf>
    <xf numFmtId="0" fontId="19" fillId="21" borderId="8" applyNumberFormat="0" applyAlignment="0" applyProtection="0"/>
    <xf numFmtId="0" fontId="19" fillId="21" borderId="8" applyNumberFormat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51" fillId="0" borderId="12" applyNumberFormat="0" applyFill="0" applyAlignment="0" applyProtection="0"/>
    <xf numFmtId="0" fontId="107" fillId="28" borderId="12">
      <alignment horizontal="right" vertical="center"/>
    </xf>
    <xf numFmtId="0" fontId="50" fillId="28" borderId="12">
      <alignment horizontal="right" vertical="center"/>
    </xf>
    <xf numFmtId="0" fontId="37" fillId="21" borderId="8" applyNumberFormat="0" applyAlignment="0" applyProtection="0"/>
    <xf numFmtId="0" fontId="21" fillId="0" borderId="9" applyNumberFormat="0" applyFill="0" applyAlignment="0" applyProtection="0"/>
    <xf numFmtId="49" fontId="51" fillId="0" borderId="12" applyNumberFormat="0" applyFont="0" applyFill="0" applyBorder="0" applyProtection="0">
      <alignment horizontal="left" vertical="center" indent="2"/>
    </xf>
    <xf numFmtId="0" fontId="3" fillId="0" borderId="0"/>
    <xf numFmtId="0" fontId="19" fillId="21" borderId="8" applyNumberFormat="0" applyAlignment="0" applyProtection="0"/>
    <xf numFmtId="0" fontId="40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6" fillId="0" borderId="0" applyFont="0" applyFill="0" applyBorder="0" applyAlignment="0" applyProtection="0"/>
    <xf numFmtId="182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83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9" fillId="62" borderId="8" applyNumberFormat="0" applyAlignment="0" applyProtection="0"/>
    <xf numFmtId="0" fontId="19" fillId="62" borderId="8" applyNumberFormat="0" applyAlignment="0" applyProtection="0"/>
    <xf numFmtId="0" fontId="19" fillId="62" borderId="8" applyNumberFormat="0" applyAlignment="0" applyProtection="0"/>
    <xf numFmtId="0" fontId="69" fillId="40" borderId="12">
      <alignment horizontal="left" vertical="center" wrapText="1"/>
    </xf>
    <xf numFmtId="0" fontId="3" fillId="39" borderId="17">
      <alignment horizontal="left" vertical="center" wrapText="1"/>
    </xf>
    <xf numFmtId="49" fontId="3" fillId="38" borderId="12">
      <alignment vertical="center" wrapText="1"/>
    </xf>
    <xf numFmtId="0" fontId="3" fillId="37" borderId="16" applyBorder="0">
      <alignment horizontal="left" vertical="center"/>
    </xf>
    <xf numFmtId="0" fontId="3" fillId="0" borderId="12" applyNumberFormat="0" applyFill="0" applyProtection="0">
      <alignment horizontal="right"/>
    </xf>
    <xf numFmtId="0" fontId="3" fillId="0" borderId="12" applyNumberFormat="0" applyFill="0" applyProtection="0">
      <alignment horizontal="right"/>
    </xf>
    <xf numFmtId="0" fontId="3" fillId="0" borderId="12" applyNumberFormat="0" applyFill="0" applyProtection="0">
      <alignment horizontal="right"/>
    </xf>
    <xf numFmtId="0" fontId="3" fillId="0" borderId="12" applyNumberFormat="0" applyFill="0" applyProtection="0">
      <alignment horizontal="right"/>
    </xf>
    <xf numFmtId="0" fontId="3" fillId="0" borderId="12" applyNumberFormat="0" applyFill="0" applyProtection="0">
      <alignment horizontal="right"/>
    </xf>
    <xf numFmtId="0" fontId="53" fillId="33" borderId="12" applyNumberFormat="0" applyProtection="0">
      <alignment horizontal="left"/>
    </xf>
    <xf numFmtId="0" fontId="53" fillId="33" borderId="12" applyNumberFormat="0" applyProtection="0">
      <alignment horizontal="left"/>
    </xf>
    <xf numFmtId="0" fontId="53" fillId="33" borderId="12" applyNumberFormat="0" applyProtection="0">
      <alignment horizontal="right"/>
    </xf>
    <xf numFmtId="0" fontId="53" fillId="33" borderId="12" applyNumberFormat="0" applyProtection="0">
      <alignment horizontal="right"/>
    </xf>
    <xf numFmtId="0" fontId="53" fillId="33" borderId="12" applyNumberFormat="0" applyProtection="0">
      <alignment horizontal="right"/>
    </xf>
    <xf numFmtId="0" fontId="3" fillId="0" borderId="12" applyNumberFormat="0" applyFill="0" applyProtection="0">
      <alignment horizontal="right"/>
    </xf>
    <xf numFmtId="0" fontId="3" fillId="0" borderId="12" applyNumberFormat="0" applyFill="0" applyProtection="0">
      <alignment horizontal="right"/>
    </xf>
    <xf numFmtId="0" fontId="3" fillId="0" borderId="12" applyNumberFormat="0" applyFill="0" applyProtection="0">
      <alignment horizontal="right"/>
    </xf>
    <xf numFmtId="0" fontId="3" fillId="0" borderId="12" applyNumberFormat="0" applyFill="0" applyProtection="0">
      <alignment horizontal="right"/>
    </xf>
    <xf numFmtId="0" fontId="57" fillId="0" borderId="0"/>
    <xf numFmtId="0" fontId="1" fillId="0" borderId="0"/>
    <xf numFmtId="4" fontId="51" fillId="0" borderId="12" applyFill="0" applyBorder="0" applyProtection="0">
      <alignment horizontal="right" vertical="center"/>
    </xf>
    <xf numFmtId="4" fontId="51" fillId="0" borderId="12" applyFill="0" applyBorder="0" applyProtection="0">
      <alignment horizontal="right" vertical="center"/>
    </xf>
    <xf numFmtId="4" fontId="51" fillId="0" borderId="12" applyFill="0" applyBorder="0" applyProtection="0">
      <alignment horizontal="right" vertical="center"/>
    </xf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58" fillId="0" borderId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58" fillId="0" borderId="0"/>
    <xf numFmtId="0" fontId="58" fillId="0" borderId="0"/>
    <xf numFmtId="0" fontId="1" fillId="0" borderId="0"/>
    <xf numFmtId="0" fontId="1" fillId="0" borderId="0" applyNumberFormat="0" applyFont="0" applyFill="0" applyBorder="0" applyProtection="0">
      <alignment vertical="center"/>
    </xf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3" fillId="0" borderId="0"/>
    <xf numFmtId="0" fontId="3" fillId="0" borderId="0"/>
    <xf numFmtId="0" fontId="5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" fontId="51" fillId="0" borderId="12" applyFill="0" applyBorder="0" applyProtection="0">
      <alignment horizontal="right" vertical="center"/>
    </xf>
    <xf numFmtId="4" fontId="51" fillId="0" borderId="12" applyFill="0" applyBorder="0" applyProtection="0">
      <alignment horizontal="right" vertical="center"/>
    </xf>
    <xf numFmtId="4" fontId="51" fillId="0" borderId="12" applyFill="0" applyBorder="0" applyProtection="0">
      <alignment horizontal="right" vertical="center"/>
    </xf>
    <xf numFmtId="0" fontId="61" fillId="0" borderId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8" fillId="0" borderId="0" applyFont="0" applyFill="0" applyBorder="0" applyAlignment="0" applyProtection="0"/>
    <xf numFmtId="0" fontId="3" fillId="0" borderId="12" applyNumberFormat="0" applyFill="0" applyProtection="0">
      <alignment horizontal="right"/>
    </xf>
    <xf numFmtId="0" fontId="3" fillId="0" borderId="12" applyNumberFormat="0" applyFill="0" applyProtection="0">
      <alignment horizontal="right"/>
    </xf>
    <xf numFmtId="0" fontId="3" fillId="0" borderId="12" applyNumberFormat="0" applyFill="0" applyProtection="0">
      <alignment horizontal="right"/>
    </xf>
    <xf numFmtId="0" fontId="3" fillId="0" borderId="12" applyNumberFormat="0" applyFill="0" applyProtection="0">
      <alignment horizontal="right"/>
    </xf>
    <xf numFmtId="0" fontId="53" fillId="33" borderId="12" applyNumberFormat="0" applyProtection="0">
      <alignment horizontal="right"/>
    </xf>
    <xf numFmtId="0" fontId="53" fillId="33" borderId="12" applyNumberFormat="0" applyProtection="0">
      <alignment horizontal="right"/>
    </xf>
    <xf numFmtId="0" fontId="53" fillId="33" borderId="12" applyNumberFormat="0" applyProtection="0">
      <alignment horizontal="left"/>
    </xf>
    <xf numFmtId="0" fontId="53" fillId="33" borderId="12" applyNumberFormat="0" applyProtection="0">
      <alignment horizontal="left"/>
    </xf>
    <xf numFmtId="0" fontId="3" fillId="0" borderId="12" applyNumberFormat="0" applyFill="0" applyProtection="0">
      <alignment horizontal="right"/>
    </xf>
    <xf numFmtId="0" fontId="3" fillId="0" borderId="12" applyNumberFormat="0" applyFill="0" applyProtection="0">
      <alignment horizontal="right"/>
    </xf>
    <xf numFmtId="0" fontId="3" fillId="0" borderId="12" applyNumberFormat="0" applyFill="0" applyProtection="0">
      <alignment horizontal="right"/>
    </xf>
    <xf numFmtId="0" fontId="3" fillId="0" borderId="12" applyNumberFormat="0" applyFill="0" applyProtection="0">
      <alignment horizontal="right"/>
    </xf>
    <xf numFmtId="0" fontId="19" fillId="62" borderId="8" applyNumberFormat="0" applyAlignment="0" applyProtection="0"/>
    <xf numFmtId="0" fontId="19" fillId="62" borderId="8" applyNumberFormat="0" applyAlignment="0" applyProtection="0"/>
    <xf numFmtId="9" fontId="1" fillId="0" borderId="0" applyFont="0" applyFill="0" applyBorder="0" applyAlignment="0" applyProtection="0"/>
    <xf numFmtId="177" fontId="3" fillId="0" borderId="0" applyFont="0" applyFill="0" applyBorder="0" applyAlignment="0" applyProtection="0"/>
    <xf numFmtId="0" fontId="3" fillId="0" borderId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3" fillId="0" borderId="0"/>
    <xf numFmtId="177" fontId="3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 applyNumberFormat="0" applyFont="0" applyFill="0" applyBorder="0" applyProtection="0">
      <alignment vertical="center"/>
    </xf>
    <xf numFmtId="9" fontId="1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9" fontId="51" fillId="0" borderId="12" applyNumberFormat="0" applyFont="0" applyFill="0" applyBorder="0" applyProtection="0">
      <alignment horizontal="left" vertical="center" indent="2"/>
    </xf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21" fillId="0" borderId="9" applyNumberFormat="0" applyFill="0" applyAlignment="0" applyProtection="0"/>
    <xf numFmtId="0" fontId="19" fillId="21" borderId="8" applyNumberFormat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3" fillId="0" borderId="12" applyNumberFormat="0" applyFill="0" applyProtection="0">
      <alignment horizontal="right"/>
    </xf>
    <xf numFmtId="0" fontId="3" fillId="0" borderId="12" applyNumberFormat="0" applyFill="0" applyProtection="0">
      <alignment horizontal="right"/>
    </xf>
    <xf numFmtId="0" fontId="19" fillId="21" borderId="8" applyNumberFormat="0" applyAlignment="0" applyProtection="0"/>
    <xf numFmtId="0" fontId="21" fillId="0" borderId="9" applyNumberFormat="0" applyFill="0" applyAlignment="0" applyProtection="0"/>
    <xf numFmtId="0" fontId="51" fillId="0" borderId="12">
      <alignment horizontal="right" vertical="center"/>
    </xf>
    <xf numFmtId="0" fontId="50" fillId="29" borderId="12">
      <alignment horizontal="right" vertical="center"/>
    </xf>
    <xf numFmtId="0" fontId="21" fillId="0" borderId="9" applyNumberFormat="0" applyFill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0" fontId="3" fillId="0" borderId="0"/>
    <xf numFmtId="0" fontId="3" fillId="0" borderId="0"/>
    <xf numFmtId="0" fontId="53" fillId="33" borderId="12" applyNumberFormat="0" applyProtection="0">
      <alignment horizontal="left"/>
    </xf>
    <xf numFmtId="0" fontId="3" fillId="0" borderId="12" applyNumberFormat="0" applyFill="0" applyProtection="0">
      <alignment horizontal="right"/>
    </xf>
    <xf numFmtId="0" fontId="3" fillId="0" borderId="12" applyNumberFormat="0" applyFill="0" applyProtection="0">
      <alignment horizontal="right"/>
    </xf>
    <xf numFmtId="0" fontId="3" fillId="0" borderId="0"/>
    <xf numFmtId="0" fontId="21" fillId="0" borderId="158" applyNumberFormat="0" applyFill="0" applyAlignment="0" applyProtection="0"/>
    <xf numFmtId="0" fontId="21" fillId="0" borderId="158" applyNumberFormat="0" applyFill="0" applyAlignment="0" applyProtection="0"/>
    <xf numFmtId="0" fontId="21" fillId="0" borderId="158" applyNumberFormat="0" applyFill="0" applyAlignment="0" applyProtection="0"/>
    <xf numFmtId="0" fontId="21" fillId="0" borderId="158" applyNumberFormat="0" applyFill="0" applyAlignment="0" applyProtection="0"/>
    <xf numFmtId="0" fontId="3" fillId="0" borderId="154" applyNumberFormat="0" applyFill="0" applyProtection="0">
      <alignment horizontal="right"/>
    </xf>
    <xf numFmtId="0" fontId="19" fillId="21" borderId="157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157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157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157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157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157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9" fillId="0" borderId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62" borderId="8" applyNumberFormat="0" applyAlignment="0" applyProtection="0"/>
    <xf numFmtId="0" fontId="3" fillId="0" borderId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9" fillId="0" borderId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49" fontId="51" fillId="0" borderId="12" applyNumberFormat="0" applyFont="0" applyFill="0" applyBorder="0" applyProtection="0">
      <alignment horizontal="left" vertical="center" indent="2"/>
    </xf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0" fontId="3" fillId="0" borderId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0" fontId="3" fillId="0" borderId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0" fontId="3" fillId="0" borderId="0"/>
    <xf numFmtId="0" fontId="6" fillId="0" borderId="0"/>
    <xf numFmtId="0" fontId="6" fillId="0" borderId="0"/>
    <xf numFmtId="0" fontId="6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3" fillId="0" borderId="0"/>
    <xf numFmtId="0" fontId="3" fillId="0" borderId="0"/>
    <xf numFmtId="177" fontId="3" fillId="0" borderId="0" applyFont="0" applyFill="0" applyBorder="0" applyAlignment="0" applyProtection="0"/>
    <xf numFmtId="0" fontId="3" fillId="0" borderId="0"/>
    <xf numFmtId="0" fontId="3" fillId="0" borderId="0"/>
    <xf numFmtId="0" fontId="19" fillId="21" borderId="8" applyNumberFormat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0" fontId="21" fillId="0" borderId="9" applyNumberFormat="0" applyFill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0" fontId="19" fillId="62" borderId="8" applyNumberFormat="0" applyAlignment="0" applyProtection="0"/>
    <xf numFmtId="0" fontId="19" fillId="62" borderId="8" applyNumberFormat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177" fontId="106" fillId="0" borderId="0" applyFont="0" applyFill="0" applyBorder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50" fillId="28" borderId="12">
      <alignment horizontal="right" vertical="center"/>
    </xf>
    <xf numFmtId="0" fontId="107" fillId="28" borderId="12">
      <alignment horizontal="right" vertical="center"/>
    </xf>
    <xf numFmtId="0" fontId="50" fillId="29" borderId="12">
      <alignment horizontal="right" vertical="center"/>
    </xf>
    <xf numFmtId="0" fontId="50" fillId="29" borderId="12">
      <alignment horizontal="right" vertical="center"/>
    </xf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50" fillId="29" borderId="38">
      <alignment horizontal="right" vertical="center"/>
    </xf>
    <xf numFmtId="0" fontId="51" fillId="0" borderId="12">
      <alignment horizontal="right" vertical="center"/>
    </xf>
    <xf numFmtId="0" fontId="51" fillId="0" borderId="12" applyNumberFormat="0" applyFill="0" applyAlignment="0" applyProtection="0"/>
    <xf numFmtId="0" fontId="51" fillId="32" borderId="12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0" fontId="3" fillId="0" borderId="12" applyNumberFormat="0" applyFill="0" applyProtection="0">
      <alignment horizontal="right"/>
    </xf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177" fontId="106" fillId="0" borderId="0" applyFont="0" applyFill="0" applyBorder="0" applyAlignment="0" applyProtection="0"/>
    <xf numFmtId="0" fontId="3" fillId="0" borderId="12" applyNumberFormat="0" applyFill="0" applyProtection="0">
      <alignment horizontal="right"/>
    </xf>
    <xf numFmtId="0" fontId="3" fillId="0" borderId="12" applyNumberFormat="0" applyFill="0" applyProtection="0">
      <alignment horizontal="right"/>
    </xf>
    <xf numFmtId="0" fontId="53" fillId="33" borderId="12" applyNumberFormat="0" applyProtection="0">
      <alignment horizontal="right"/>
    </xf>
    <xf numFmtId="0" fontId="53" fillId="33" borderId="12" applyNumberFormat="0" applyProtection="0">
      <alignment horizontal="left"/>
    </xf>
    <xf numFmtId="0" fontId="3" fillId="0" borderId="12" applyNumberFormat="0" applyFill="0" applyProtection="0">
      <alignment horizontal="right"/>
    </xf>
    <xf numFmtId="0" fontId="3" fillId="0" borderId="12" applyNumberFormat="0" applyFill="0" applyProtection="0">
      <alignment horizontal="right"/>
    </xf>
    <xf numFmtId="0" fontId="21" fillId="0" borderId="9" applyNumberFormat="0" applyFill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177" fontId="10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177" fontId="10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177" fontId="106" fillId="0" borderId="0" applyFont="0" applyFill="0" applyBorder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49" fontId="51" fillId="0" borderId="12" applyNumberFormat="0" applyFont="0" applyFill="0" applyBorder="0" applyProtection="0">
      <alignment horizontal="left" vertical="center" indent="2"/>
    </xf>
    <xf numFmtId="0" fontId="21" fillId="0" borderId="9" applyNumberFormat="0" applyFill="0" applyAlignment="0" applyProtection="0"/>
    <xf numFmtId="0" fontId="51" fillId="32" borderId="12"/>
    <xf numFmtId="0" fontId="50" fillId="29" borderId="12">
      <alignment horizontal="right" vertical="center"/>
    </xf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88" fontId="3" fillId="0" borderId="0" applyFont="0" applyFill="0" applyBorder="0" applyAlignment="0" applyProtection="0"/>
    <xf numFmtId="188" fontId="3" fillId="0" borderId="0" applyFont="0" applyFill="0" applyBorder="0" applyAlignment="0" applyProtection="0"/>
    <xf numFmtId="188" fontId="3" fillId="0" borderId="0" applyFont="0" applyFill="0" applyBorder="0" applyAlignment="0" applyProtection="0"/>
    <xf numFmtId="188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19" fillId="62" borderId="8" applyNumberFormat="0" applyAlignment="0" applyProtection="0"/>
    <xf numFmtId="0" fontId="19" fillId="62" borderId="8" applyNumberFormat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177" fontId="10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177" fontId="10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177" fontId="10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0" fontId="3" fillId="42" borderId="12">
      <alignment horizontal="left" vertical="center" wrapText="1"/>
    </xf>
    <xf numFmtId="0" fontId="19" fillId="21" borderId="8" applyNumberFormat="0" applyAlignment="0" applyProtection="0"/>
    <xf numFmtId="0" fontId="19" fillId="21" borderId="8" applyNumberFormat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177" fontId="10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0" fontId="3" fillId="41" borderId="12">
      <alignment horizontal="left" vertical="center" wrapText="1"/>
    </xf>
    <xf numFmtId="0" fontId="19" fillId="21" borderId="8" applyNumberFormat="0" applyAlignment="0" applyProtection="0"/>
    <xf numFmtId="0" fontId="19" fillId="21" borderId="8" applyNumberFormat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3" fillId="0" borderId="0"/>
    <xf numFmtId="177" fontId="10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0" fontId="3" fillId="0" borderId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0" fontId="3" fillId="0" borderId="0"/>
    <xf numFmtId="0" fontId="3" fillId="0" borderId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21" fillId="0" borderId="9" applyNumberFormat="0" applyFill="0" applyAlignment="0" applyProtection="0"/>
    <xf numFmtId="0" fontId="91" fillId="62" borderId="155" applyNumberFormat="0" applyAlignment="0" applyProtection="0"/>
    <xf numFmtId="0" fontId="91" fillId="62" borderId="155" applyNumberFormat="0" applyAlignment="0" applyProtection="0"/>
    <xf numFmtId="0" fontId="91" fillId="62" borderId="155" applyNumberFormat="0" applyAlignment="0" applyProtection="0"/>
    <xf numFmtId="0" fontId="91" fillId="62" borderId="155" applyNumberFormat="0" applyAlignment="0" applyProtection="0"/>
    <xf numFmtId="0" fontId="91" fillId="62" borderId="155" applyNumberFormat="0" applyAlignment="0" applyProtection="0"/>
    <xf numFmtId="0" fontId="91" fillId="62" borderId="155" applyNumberFormat="0" applyAlignment="0" applyProtection="0"/>
    <xf numFmtId="0" fontId="91" fillId="62" borderId="155" applyNumberFormat="0" applyAlignment="0" applyProtection="0"/>
    <xf numFmtId="0" fontId="91" fillId="62" borderId="155" applyNumberFormat="0" applyAlignment="0" applyProtection="0"/>
    <xf numFmtId="0" fontId="91" fillId="62" borderId="155" applyNumberFormat="0" applyAlignment="0" applyProtection="0"/>
    <xf numFmtId="0" fontId="91" fillId="62" borderId="155" applyNumberFormat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88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8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0" fontId="16" fillId="23" borderId="155" applyNumberFormat="0" applyAlignment="0" applyProtection="0"/>
    <xf numFmtId="0" fontId="16" fillId="23" borderId="155" applyNumberFormat="0" applyAlignment="0" applyProtection="0"/>
    <xf numFmtId="0" fontId="16" fillId="23" borderId="155" applyNumberFormat="0" applyAlignment="0" applyProtection="0"/>
    <xf numFmtId="0" fontId="16" fillId="23" borderId="155" applyNumberFormat="0" applyAlignment="0" applyProtection="0"/>
    <xf numFmtId="0" fontId="16" fillId="23" borderId="155" applyNumberFormat="0" applyAlignment="0" applyProtection="0"/>
    <xf numFmtId="0" fontId="16" fillId="23" borderId="155" applyNumberFormat="0" applyAlignment="0" applyProtection="0"/>
    <xf numFmtId="0" fontId="16" fillId="23" borderId="155" applyNumberFormat="0" applyAlignment="0" applyProtection="0"/>
    <xf numFmtId="0" fontId="16" fillId="23" borderId="155" applyNumberFormat="0" applyAlignment="0" applyProtection="0"/>
    <xf numFmtId="0" fontId="16" fillId="23" borderId="155" applyNumberFormat="0" applyAlignment="0" applyProtection="0"/>
    <xf numFmtId="0" fontId="16" fillId="23" borderId="155" applyNumberFormat="0" applyAlignment="0" applyProtection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19" fillId="62" borderId="157" applyNumberFormat="0" applyAlignment="0" applyProtection="0"/>
    <xf numFmtId="0" fontId="19" fillId="62" borderId="157" applyNumberFormat="0" applyAlignment="0" applyProtection="0"/>
    <xf numFmtId="0" fontId="19" fillId="62" borderId="157" applyNumberFormat="0" applyAlignment="0" applyProtection="0"/>
    <xf numFmtId="0" fontId="19" fillId="62" borderId="157" applyNumberFormat="0" applyAlignment="0" applyProtection="0"/>
    <xf numFmtId="0" fontId="19" fillId="62" borderId="157" applyNumberFormat="0" applyAlignment="0" applyProtection="0"/>
    <xf numFmtId="0" fontId="19" fillId="62" borderId="157" applyNumberFormat="0" applyAlignment="0" applyProtection="0"/>
    <xf numFmtId="0" fontId="19" fillId="62" borderId="157" applyNumberFormat="0" applyAlignment="0" applyProtection="0"/>
    <xf numFmtId="0" fontId="19" fillId="62" borderId="157" applyNumberFormat="0" applyAlignment="0" applyProtection="0"/>
    <xf numFmtId="0" fontId="19" fillId="62" borderId="157" applyNumberFormat="0" applyAlignment="0" applyProtection="0"/>
    <xf numFmtId="0" fontId="19" fillId="62" borderId="157" applyNumberFormat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154" applyNumberFormat="0" applyFill="0" applyProtection="0">
      <alignment horizontal="right"/>
    </xf>
    <xf numFmtId="0" fontId="3" fillId="0" borderId="154" applyNumberFormat="0" applyFill="0" applyProtection="0">
      <alignment horizontal="right"/>
    </xf>
    <xf numFmtId="0" fontId="3" fillId="0" borderId="154" applyNumberFormat="0" applyFill="0" applyProtection="0">
      <alignment horizontal="right"/>
    </xf>
    <xf numFmtId="0" fontId="3" fillId="0" borderId="154" applyNumberFormat="0" applyFill="0" applyProtection="0">
      <alignment horizontal="right"/>
    </xf>
    <xf numFmtId="0" fontId="6" fillId="3" borderId="0" applyNumberFormat="0" applyBorder="0" applyAlignment="0" applyProtection="0"/>
    <xf numFmtId="0" fontId="137" fillId="48" borderId="0"/>
    <xf numFmtId="0" fontId="40" fillId="0" borderId="160" applyNumberFormat="0" applyFill="0" applyAlignment="0" applyProtection="0"/>
    <xf numFmtId="0" fontId="3" fillId="66" borderId="144">
      <alignment horizontal="center" vertical="center" wrapText="1"/>
    </xf>
    <xf numFmtId="0" fontId="3" fillId="66" borderId="144">
      <alignment horizontal="center" vertical="center" wrapText="1"/>
    </xf>
    <xf numFmtId="0" fontId="3" fillId="68" borderId="153">
      <alignment horizontal="center" vertical="center" wrapText="1"/>
    </xf>
    <xf numFmtId="0" fontId="3" fillId="68" borderId="153">
      <alignment horizontal="center" vertical="center" wrapText="1"/>
    </xf>
    <xf numFmtId="0" fontId="138" fillId="67" borderId="11">
      <alignment vertical="center" wrapText="1"/>
    </xf>
    <xf numFmtId="1" fontId="1" fillId="49" borderId="0"/>
    <xf numFmtId="2" fontId="1" fillId="69" borderId="0"/>
    <xf numFmtId="0" fontId="138" fillId="67" borderId="11">
      <alignment vertical="center" wrapText="1"/>
    </xf>
    <xf numFmtId="0" fontId="3" fillId="46" borderId="0"/>
    <xf numFmtId="0" fontId="6" fillId="70" borderId="154"/>
    <xf numFmtId="0" fontId="6" fillId="29" borderId="154"/>
    <xf numFmtId="0" fontId="9" fillId="21" borderId="155" applyNumberFormat="0" applyAlignment="0" applyProtection="0"/>
    <xf numFmtId="0" fontId="1" fillId="0" borderId="0"/>
    <xf numFmtId="49" fontId="51" fillId="0" borderId="154" applyNumberFormat="0" applyFont="0" applyFill="0" applyBorder="0" applyProtection="0">
      <alignment horizontal="left" vertical="center" indent="2"/>
    </xf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7" fillId="21" borderId="161" applyNumberFormat="0" applyAlignment="0" applyProtection="0"/>
    <xf numFmtId="0" fontId="26" fillId="24" borderId="156" applyNumberFormat="0" applyFont="0" applyAlignment="0" applyProtection="0"/>
    <xf numFmtId="0" fontId="140" fillId="0" borderId="0" applyNumberFormat="0" applyFill="0" applyBorder="0" applyAlignment="0" applyProtection="0">
      <alignment vertical="center"/>
    </xf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24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24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5" borderId="0" applyNumberFormat="0" applyBorder="0" applyAlignment="0" applyProtection="0"/>
    <xf numFmtId="0" fontId="6" fillId="24" borderId="0" applyNumberFormat="0" applyBorder="0" applyAlignment="0" applyProtection="0"/>
    <xf numFmtId="0" fontId="6" fillId="5" borderId="0" applyNumberFormat="0" applyBorder="0" applyAlignment="0" applyProtection="0"/>
    <xf numFmtId="0" fontId="6" fillId="24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8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8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6" borderId="0" applyNumberFormat="0" applyBorder="0" applyAlignment="0" applyProtection="0"/>
    <xf numFmtId="0" fontId="6" fillId="8" borderId="0" applyNumberFormat="0" applyBorder="0" applyAlignment="0" applyProtection="0"/>
    <xf numFmtId="0" fontId="6" fillId="6" borderId="0" applyNumberFormat="0" applyBorder="0" applyAlignment="0" applyProtection="0"/>
    <xf numFmtId="0" fontId="6" fillId="8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24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24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8" borderId="0" applyNumberFormat="0" applyBorder="0" applyAlignment="0" applyProtection="0"/>
    <xf numFmtId="0" fontId="6" fillId="24" borderId="0" applyNumberFormat="0" applyBorder="0" applyAlignment="0" applyProtection="0"/>
    <xf numFmtId="0" fontId="6" fillId="8" borderId="0" applyNumberFormat="0" applyBorder="0" applyAlignment="0" applyProtection="0"/>
    <xf numFmtId="0" fontId="6" fillId="24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7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7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9" borderId="0" applyNumberFormat="0" applyBorder="0" applyAlignment="0" applyProtection="0"/>
    <xf numFmtId="0" fontId="6" fillId="7" borderId="0" applyNumberFormat="0" applyBorder="0" applyAlignment="0" applyProtection="0"/>
    <xf numFmtId="0" fontId="6" fillId="9" borderId="0" applyNumberFormat="0" applyBorder="0" applyAlignment="0" applyProtection="0"/>
    <xf numFmtId="0" fontId="6" fillId="7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23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23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11" borderId="0" applyNumberFormat="0" applyBorder="0" applyAlignment="0" applyProtection="0"/>
    <xf numFmtId="0" fontId="6" fillId="23" borderId="0" applyNumberFormat="0" applyBorder="0" applyAlignment="0" applyProtection="0"/>
    <xf numFmtId="0" fontId="6" fillId="11" borderId="0" applyNumberFormat="0" applyBorder="0" applyAlignment="0" applyProtection="0"/>
    <xf numFmtId="0" fontId="6" fillId="23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4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4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6" borderId="0" applyNumberFormat="0" applyBorder="0" applyAlignment="0" applyProtection="0"/>
    <xf numFmtId="0" fontId="6" fillId="4" borderId="0" applyNumberFormat="0" applyBorder="0" applyAlignment="0" applyProtection="0"/>
    <xf numFmtId="0" fontId="6" fillId="6" borderId="0" applyNumberFormat="0" applyBorder="0" applyAlignment="0" applyProtection="0"/>
    <xf numFmtId="0" fontId="6" fillId="4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7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7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9" borderId="0" applyNumberFormat="0" applyBorder="0" applyAlignment="0" applyProtection="0"/>
    <xf numFmtId="0" fontId="6" fillId="7" borderId="0" applyNumberFormat="0" applyBorder="0" applyAlignment="0" applyProtection="0"/>
    <xf numFmtId="0" fontId="6" fillId="9" borderId="0" applyNumberFormat="0" applyBorder="0" applyAlignment="0" applyProtection="0"/>
    <xf numFmtId="0" fontId="6" fillId="7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24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24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12" borderId="0" applyNumberFormat="0" applyBorder="0" applyAlignment="0" applyProtection="0"/>
    <xf numFmtId="0" fontId="6" fillId="24" borderId="0" applyNumberFormat="0" applyBorder="0" applyAlignment="0" applyProtection="0"/>
    <xf numFmtId="0" fontId="6" fillId="12" borderId="0" applyNumberFormat="0" applyBorder="0" applyAlignment="0" applyProtection="0"/>
    <xf numFmtId="0" fontId="6" fillId="24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7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177" fontId="6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2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9" fillId="21" borderId="155" applyNumberFormat="0" applyAlignment="0" applyProtection="0"/>
    <xf numFmtId="0" fontId="7" fillId="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9" fillId="21" borderId="155" applyNumberFormat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7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9" fillId="21" borderId="155" applyNumberFormat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9" fillId="21" borderId="155" applyNumberFormat="0" applyAlignment="0" applyProtection="0"/>
    <xf numFmtId="0" fontId="7" fillId="10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9" fillId="21" borderId="155" applyNumberFormat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7" fillId="14" borderId="0" applyNumberFormat="0" applyBorder="0" applyAlignment="0" applyProtection="0"/>
    <xf numFmtId="0" fontId="9" fillId="21" borderId="155" applyNumberFormat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9" fillId="21" borderId="155" applyNumberFormat="0" applyAlignment="0" applyProtection="0"/>
    <xf numFmtId="0" fontId="7" fillId="60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9" fillId="21" borderId="155" applyNumberFormat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9" fillId="21" borderId="155" applyNumberFormat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20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9" fillId="21" borderId="155" applyNumberFormat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2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61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18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51" fillId="28" borderId="0" applyBorder="0">
      <alignment horizontal="right" vertical="center"/>
    </xf>
    <xf numFmtId="0" fontId="51" fillId="28" borderId="0" applyBorder="0">
      <alignment horizontal="right" vertical="center"/>
    </xf>
    <xf numFmtId="0" fontId="50" fillId="28" borderId="154">
      <alignment horizontal="right" vertical="center"/>
    </xf>
    <xf numFmtId="0" fontId="107" fillId="28" borderId="154">
      <alignment horizontal="right" vertical="center"/>
    </xf>
    <xf numFmtId="0" fontId="50" fillId="29" borderId="154">
      <alignment horizontal="right" vertical="center"/>
    </xf>
    <xf numFmtId="0" fontId="50" fillId="29" borderId="154">
      <alignment horizontal="right" vertical="center"/>
    </xf>
    <xf numFmtId="0" fontId="19" fillId="21" borderId="157" applyNumberFormat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6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9" fillId="21" borderId="155" applyNumberFormat="0" applyAlignment="0" applyProtection="0"/>
    <xf numFmtId="4" fontId="60" fillId="0" borderId="23" applyFill="0" applyBorder="0" applyProtection="0">
      <alignment horizontal="right" vertical="center"/>
    </xf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1" fillId="62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49" fontId="3" fillId="30" borderId="159">
      <alignment vertical="top" wrapText="1"/>
    </xf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201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88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88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201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201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99" fontId="3" fillId="0" borderId="0" applyFont="0" applyFill="0" applyBorder="0" applyAlignment="0" applyProtection="0"/>
    <xf numFmtId="0" fontId="16" fillId="8" borderId="155" applyNumberFormat="0" applyAlignment="0" applyProtection="0"/>
    <xf numFmtId="0" fontId="21" fillId="0" borderId="160" applyNumberFormat="0" applyFill="0" applyAlignment="0" applyProtection="0"/>
    <xf numFmtId="0" fontId="5" fillId="0" borderId="0">
      <alignment vertical="top"/>
    </xf>
    <xf numFmtId="182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200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83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81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200" fontId="3" fillId="0" borderId="0" applyFont="0" applyFill="0" applyBorder="0" applyAlignment="0" applyProtection="0"/>
    <xf numFmtId="191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181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7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14" fillId="0" borderId="4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15" fillId="0" borderId="4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12" fillId="0" borderId="4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2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23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23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51" fillId="0" borderId="154">
      <alignment horizontal="right" vertical="center"/>
    </xf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22" fillId="0" borderId="4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16" fillId="23" borderId="0" applyNumberFormat="0" applyBorder="0" applyAlignment="0" applyProtection="0"/>
    <xf numFmtId="0" fontId="141" fillId="64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6" fillId="0" borderId="0"/>
    <xf numFmtId="0" fontId="3" fillId="0" borderId="0"/>
    <xf numFmtId="0" fontId="6" fillId="0" borderId="0"/>
    <xf numFmtId="0" fontId="6" fillId="0" borderId="0"/>
    <xf numFmtId="188" fontId="117" fillId="0" borderId="0">
      <alignment vertical="center"/>
    </xf>
    <xf numFmtId="0" fontId="6" fillId="0" borderId="0"/>
    <xf numFmtId="0" fontId="1" fillId="0" borderId="0"/>
    <xf numFmtId="0" fontId="6" fillId="0" borderId="0"/>
    <xf numFmtId="188" fontId="117" fillId="0" borderId="0">
      <alignment vertical="center"/>
    </xf>
    <xf numFmtId="0" fontId="6" fillId="0" borderId="0"/>
    <xf numFmtId="0" fontId="1" fillId="0" borderId="0"/>
    <xf numFmtId="0" fontId="6" fillId="0" borderId="0"/>
    <xf numFmtId="0" fontId="3" fillId="0" borderId="0"/>
    <xf numFmtId="0" fontId="6" fillId="0" borderId="0"/>
    <xf numFmtId="0" fontId="3" fillId="0" borderId="0"/>
    <xf numFmtId="0" fontId="1" fillId="0" borderId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6" fillId="0" borderId="0"/>
    <xf numFmtId="0" fontId="86" fillId="0" borderId="0"/>
    <xf numFmtId="0" fontId="3" fillId="0" borderId="0"/>
    <xf numFmtId="0" fontId="6" fillId="0" borderId="0"/>
    <xf numFmtId="0" fontId="1" fillId="0" borderId="0"/>
    <xf numFmtId="0" fontId="3" fillId="0" borderId="0">
      <alignment vertical="top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top"/>
    </xf>
    <xf numFmtId="0" fontId="11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6" fillId="0" borderId="0"/>
    <xf numFmtId="197" fontId="117" fillId="0" borderId="0">
      <alignment vertical="center"/>
    </xf>
    <xf numFmtId="0" fontId="6" fillId="0" borderId="0"/>
    <xf numFmtId="0" fontId="10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/>
    <xf numFmtId="0" fontId="3" fillId="0" borderId="0"/>
    <xf numFmtId="0" fontId="3" fillId="0" borderId="0"/>
    <xf numFmtId="0" fontId="13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6" fillId="0" borderId="0"/>
    <xf numFmtId="0" fontId="6" fillId="0" borderId="0"/>
    <xf numFmtId="0" fontId="3" fillId="0" borderId="0"/>
    <xf numFmtId="0" fontId="1" fillId="0" borderId="0"/>
    <xf numFmtId="0" fontId="3" fillId="0" borderId="0"/>
    <xf numFmtId="0" fontId="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/>
    <xf numFmtId="0" fontId="3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3" fillId="0" borderId="0"/>
    <xf numFmtId="0" fontId="3" fillId="0" borderId="0"/>
    <xf numFmtId="0" fontId="6" fillId="0" borderId="0"/>
    <xf numFmtId="0" fontId="3" fillId="72" borderId="0" applyNumberFormat="0" applyFont="0" applyBorder="0" applyAlignment="0" applyProtection="0"/>
    <xf numFmtId="0" fontId="6" fillId="0" borderId="0"/>
    <xf numFmtId="0" fontId="3" fillId="0" borderId="0"/>
    <xf numFmtId="0" fontId="3" fillId="0" borderId="0" applyNumberFormat="0" applyFont="0" applyFill="0" applyBorder="0" applyAlignment="0" applyProtection="0"/>
    <xf numFmtId="0" fontId="6" fillId="0" borderId="0"/>
    <xf numFmtId="0" fontId="6" fillId="0" borderId="0"/>
    <xf numFmtId="0" fontId="3" fillId="0" borderId="0"/>
    <xf numFmtId="0" fontId="6" fillId="0" borderId="0"/>
    <xf numFmtId="0" fontId="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6" fillId="0" borderId="0"/>
    <xf numFmtId="0" fontId="3" fillId="0" borderId="0"/>
    <xf numFmtId="0" fontId="3" fillId="0" borderId="0"/>
    <xf numFmtId="0" fontId="6" fillId="0" borderId="0"/>
    <xf numFmtId="0" fontId="6" fillId="0" borderId="0"/>
    <xf numFmtId="0" fontId="6" fillId="0" borderId="0"/>
    <xf numFmtId="0" fontId="3" fillId="0" borderId="0"/>
    <xf numFmtId="0" fontId="6" fillId="0" borderId="0"/>
    <xf numFmtId="0" fontId="51" fillId="0" borderId="154" applyNumberFormat="0" applyFill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6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6" fillId="24" borderId="156" applyNumberFormat="0" applyFont="0" applyAlignment="0" applyProtection="0"/>
    <xf numFmtId="0" fontId="6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6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6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6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6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6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6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185" fontId="3" fillId="0" borderId="0" applyFont="0" applyFill="0" applyBorder="0" applyAlignment="0" applyProtection="0"/>
    <xf numFmtId="185" fontId="3" fillId="0" borderId="0" applyFont="0" applyFill="0" applyBorder="0" applyAlignment="0" applyProtection="0"/>
    <xf numFmtId="185" fontId="3" fillId="0" borderId="0" applyFont="0" applyFill="0" applyBorder="0" applyAlignment="0" applyProtection="0"/>
    <xf numFmtId="185" fontId="3" fillId="0" borderId="0" applyFont="0" applyFill="0" applyBorder="0" applyAlignment="0" applyProtection="0"/>
    <xf numFmtId="185" fontId="3" fillId="0" borderId="0" applyFont="0" applyFill="0" applyBorder="0" applyAlignment="0" applyProtection="0"/>
    <xf numFmtId="185" fontId="3" fillId="0" borderId="0" applyFont="0" applyFill="0" applyBorder="0" applyAlignment="0" applyProtection="0"/>
    <xf numFmtId="185" fontId="3" fillId="0" borderId="0" applyFont="0" applyFill="0" applyBorder="0" applyAlignment="0" applyProtection="0"/>
    <xf numFmtId="185" fontId="3" fillId="0" borderId="0" applyFont="0" applyFill="0" applyBorder="0" applyAlignment="0" applyProtection="0"/>
    <xf numFmtId="185" fontId="3" fillId="0" borderId="0" applyFont="0" applyFill="0" applyBorder="0" applyAlignment="0" applyProtection="0"/>
    <xf numFmtId="185" fontId="3" fillId="0" borderId="0" applyFont="0" applyFill="0" applyBorder="0" applyAlignment="0" applyProtection="0"/>
    <xf numFmtId="185" fontId="3" fillId="0" borderId="0" applyFont="0" applyFill="0" applyBorder="0" applyAlignment="0" applyProtection="0"/>
    <xf numFmtId="185" fontId="3" fillId="0" borderId="0" applyFont="0" applyFill="0" applyBorder="0" applyAlignment="0" applyProtection="0"/>
    <xf numFmtId="185" fontId="3" fillId="0" borderId="0" applyFont="0" applyFill="0" applyBorder="0" applyAlignment="0" applyProtection="0"/>
    <xf numFmtId="185" fontId="3" fillId="0" borderId="0" applyFont="0" applyFill="0" applyBorder="0" applyAlignment="0" applyProtection="0"/>
    <xf numFmtId="185" fontId="3" fillId="0" borderId="0" applyFont="0" applyFill="0" applyBorder="0" applyAlignment="0" applyProtection="0"/>
    <xf numFmtId="185" fontId="3" fillId="0" borderId="0" applyFont="0" applyFill="0" applyBorder="0" applyAlignment="0" applyProtection="0"/>
    <xf numFmtId="185" fontId="3" fillId="0" borderId="0" applyFont="0" applyFill="0" applyBorder="0" applyAlignment="0" applyProtection="0"/>
    <xf numFmtId="185" fontId="3" fillId="0" borderId="0" applyFont="0" applyFill="0" applyBorder="0" applyAlignment="0" applyProtection="0"/>
    <xf numFmtId="185" fontId="3" fillId="0" borderId="0" applyFont="0" applyFill="0" applyBorder="0" applyAlignment="0" applyProtection="0"/>
    <xf numFmtId="185" fontId="3" fillId="0" borderId="0" applyFont="0" applyFill="0" applyBorder="0" applyAlignment="0" applyProtection="0"/>
    <xf numFmtId="185" fontId="3" fillId="0" borderId="0" applyFont="0" applyFill="0" applyBorder="0" applyAlignment="0" applyProtection="0"/>
    <xf numFmtId="185" fontId="3" fillId="0" borderId="0" applyFont="0" applyFill="0" applyBorder="0" applyAlignment="0" applyProtection="0"/>
    <xf numFmtId="185" fontId="3" fillId="0" borderId="0" applyFont="0" applyFill="0" applyBorder="0" applyAlignment="0" applyProtection="0"/>
    <xf numFmtId="185" fontId="3" fillId="0" borderId="0" applyFont="0" applyFill="0" applyBorder="0" applyAlignment="0" applyProtection="0"/>
    <xf numFmtId="185" fontId="3" fillId="0" borderId="0" applyFont="0" applyFill="0" applyBorder="0" applyAlignment="0" applyProtection="0"/>
    <xf numFmtId="185" fontId="3" fillId="0" borderId="0" applyFont="0" applyFill="0" applyBorder="0" applyAlignment="0" applyProtection="0"/>
    <xf numFmtId="185" fontId="3" fillId="0" borderId="0" applyFont="0" applyFill="0" applyBorder="0" applyAlignment="0" applyProtection="0"/>
    <xf numFmtId="185" fontId="3" fillId="0" borderId="0" applyFont="0" applyFill="0" applyBorder="0" applyAlignment="0" applyProtection="0"/>
    <xf numFmtId="185" fontId="3" fillId="0" borderId="0" applyFont="0" applyFill="0" applyBorder="0" applyAlignment="0" applyProtection="0"/>
    <xf numFmtId="185" fontId="3" fillId="0" borderId="0" applyFont="0" applyFill="0" applyBorder="0" applyAlignment="0" applyProtection="0"/>
    <xf numFmtId="185" fontId="3" fillId="0" borderId="0" applyFont="0" applyFill="0" applyBorder="0" applyAlignment="0" applyProtection="0"/>
    <xf numFmtId="185" fontId="3" fillId="0" borderId="0" applyFont="0" applyFill="0" applyBorder="0" applyAlignment="0" applyProtection="0"/>
    <xf numFmtId="185" fontId="3" fillId="0" borderId="0" applyFont="0" applyFill="0" applyBorder="0" applyAlignment="0" applyProtection="0"/>
    <xf numFmtId="185" fontId="3" fillId="0" borderId="0" applyFont="0" applyFill="0" applyBorder="0" applyAlignment="0" applyProtection="0"/>
    <xf numFmtId="185" fontId="3" fillId="0" borderId="0" applyFont="0" applyFill="0" applyBorder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62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194" fontId="51" fillId="71" borderId="154" applyNumberFormat="0" applyFont="0" applyBorder="0" applyAlignment="0" applyProtection="0">
      <alignment horizontal="right" vertical="center"/>
    </xf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1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1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3" fillId="21" borderId="155" applyNumberForma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8" fillId="8" borderId="155" applyNumberForma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1" fillId="0" borderId="160" applyNumberFormat="0" applyFill="0" applyAlignment="0" applyProtection="0"/>
    <xf numFmtId="0" fontId="19" fillId="21" borderId="161" applyNumberForma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4" fontId="51" fillId="0" borderId="162" applyFill="0" applyBorder="0" applyProtection="0">
      <alignment horizontal="right" vertical="center"/>
    </xf>
    <xf numFmtId="4" fontId="51" fillId="0" borderId="162" applyFill="0" applyBorder="0" applyProtection="0">
      <alignment horizontal="right" vertical="center"/>
    </xf>
    <xf numFmtId="4" fontId="51" fillId="0" borderId="162" applyFill="0" applyBorder="0" applyProtection="0">
      <alignment horizontal="right" vertical="center"/>
    </xf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6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6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6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3" fillId="0" borderId="162" applyNumberFormat="0" applyFill="0" applyProtection="0">
      <alignment horizontal="right"/>
    </xf>
    <xf numFmtId="0" fontId="3" fillId="0" borderId="162" applyNumberFormat="0" applyFill="0" applyProtection="0">
      <alignment horizontal="right"/>
    </xf>
    <xf numFmtId="0" fontId="3" fillId="0" borderId="162" applyNumberFormat="0" applyFill="0" applyProtection="0">
      <alignment horizontal="right"/>
    </xf>
    <xf numFmtId="0" fontId="3" fillId="0" borderId="162" applyNumberFormat="0" applyFill="0" applyProtection="0">
      <alignment horizontal="right"/>
    </xf>
    <xf numFmtId="0" fontId="3" fillId="0" borderId="162" applyNumberFormat="0" applyFill="0" applyProtection="0">
      <alignment horizontal="right"/>
    </xf>
    <xf numFmtId="0" fontId="3" fillId="0" borderId="162" applyNumberFormat="0" applyFill="0" applyProtection="0">
      <alignment horizontal="right"/>
    </xf>
    <xf numFmtId="0" fontId="53" fillId="33" borderId="162" applyNumberFormat="0" applyProtection="0">
      <alignment horizontal="right"/>
    </xf>
    <xf numFmtId="0" fontId="53" fillId="33" borderId="162" applyNumberFormat="0" applyProtection="0">
      <alignment horizontal="right"/>
    </xf>
    <xf numFmtId="0" fontId="53" fillId="33" borderId="162" applyNumberFormat="0" applyProtection="0">
      <alignment horizontal="right"/>
    </xf>
    <xf numFmtId="0" fontId="53" fillId="33" borderId="162" applyNumberFormat="0" applyProtection="0">
      <alignment horizontal="left"/>
    </xf>
    <xf numFmtId="0" fontId="53" fillId="33" borderId="162" applyNumberFormat="0" applyProtection="0">
      <alignment horizontal="left"/>
    </xf>
    <xf numFmtId="0" fontId="53" fillId="33" borderId="162" applyNumberFormat="0" applyProtection="0">
      <alignment horizontal="left"/>
    </xf>
    <xf numFmtId="0" fontId="3" fillId="0" borderId="162" applyNumberFormat="0" applyFill="0" applyProtection="0">
      <alignment horizontal="right"/>
    </xf>
    <xf numFmtId="0" fontId="3" fillId="0" borderId="162" applyNumberFormat="0" applyFill="0" applyProtection="0">
      <alignment horizontal="right"/>
    </xf>
    <xf numFmtId="0" fontId="3" fillId="0" borderId="162" applyNumberFormat="0" applyFill="0" applyProtection="0">
      <alignment horizontal="right"/>
    </xf>
    <xf numFmtId="0" fontId="3" fillId="0" borderId="162" applyNumberFormat="0" applyFill="0" applyProtection="0">
      <alignment horizontal="right"/>
    </xf>
    <xf numFmtId="0" fontId="3" fillId="0" borderId="162" applyNumberFormat="0" applyFill="0" applyProtection="0">
      <alignment horizontal="right"/>
    </xf>
    <xf numFmtId="0" fontId="3" fillId="0" borderId="162" applyNumberFormat="0" applyFill="0" applyProtection="0">
      <alignment horizontal="right"/>
    </xf>
    <xf numFmtId="0" fontId="3" fillId="37" borderId="163" applyBorder="0">
      <alignment horizontal="left" vertical="center"/>
    </xf>
    <xf numFmtId="49" fontId="3" fillId="38" borderId="162">
      <alignment vertical="center" wrapText="1"/>
    </xf>
    <xf numFmtId="0" fontId="3" fillId="39" borderId="164">
      <alignment horizontal="left" vertical="center" wrapText="1"/>
    </xf>
    <xf numFmtId="0" fontId="69" fillId="40" borderId="162">
      <alignment horizontal="left" vertical="center" wrapText="1"/>
    </xf>
    <xf numFmtId="0" fontId="3" fillId="41" borderId="162">
      <alignment horizontal="left" vertical="center" wrapText="1"/>
    </xf>
    <xf numFmtId="0" fontId="3" fillId="42" borderId="162">
      <alignment horizontal="left" vertical="center" wrapText="1"/>
    </xf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0" fontId="6" fillId="24" borderId="156" applyNumberFormat="0" applyFont="0" applyAlignment="0" applyProtection="0"/>
    <xf numFmtId="0" fontId="6" fillId="24" borderId="156" applyNumberFormat="0" applyFont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49" fontId="51" fillId="0" borderId="162" applyNumberFormat="0" applyFont="0" applyFill="0" applyBorder="0" applyProtection="0">
      <alignment horizontal="left" vertical="center" indent="2"/>
    </xf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0" fontId="6" fillId="24" borderId="156" applyNumberFormat="0" applyFont="0" applyAlignment="0" applyProtection="0"/>
    <xf numFmtId="0" fontId="6" fillId="24" borderId="156" applyNumberFormat="0" applyFont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106" fillId="0" borderId="0" applyFont="0" applyFill="0" applyBorder="0" applyAlignment="0" applyProtection="0"/>
    <xf numFmtId="0" fontId="50" fillId="28" borderId="162">
      <alignment horizontal="right" vertical="center"/>
    </xf>
    <xf numFmtId="0" fontId="107" fillId="28" borderId="162">
      <alignment horizontal="right" vertical="center"/>
    </xf>
    <xf numFmtId="0" fontId="50" fillId="29" borderId="162">
      <alignment horizontal="right" vertical="center"/>
    </xf>
    <xf numFmtId="0" fontId="50" fillId="29" borderId="162">
      <alignment horizontal="right" vertical="center"/>
    </xf>
    <xf numFmtId="0" fontId="50" fillId="29" borderId="165">
      <alignment horizontal="right" vertical="center"/>
    </xf>
    <xf numFmtId="0" fontId="51" fillId="0" borderId="162">
      <alignment horizontal="right" vertical="center"/>
    </xf>
    <xf numFmtId="0" fontId="51" fillId="0" borderId="162" applyNumberFormat="0" applyFill="0" applyAlignment="0" applyProtection="0"/>
    <xf numFmtId="0" fontId="51" fillId="32" borderId="162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106" fillId="0" borderId="0" applyFont="0" applyFill="0" applyBorder="0" applyAlignment="0" applyProtection="0"/>
    <xf numFmtId="0" fontId="3" fillId="0" borderId="162" applyNumberFormat="0" applyFill="0" applyProtection="0">
      <alignment horizontal="right"/>
    </xf>
    <xf numFmtId="0" fontId="3" fillId="0" borderId="162" applyNumberFormat="0" applyFill="0" applyProtection="0">
      <alignment horizontal="right"/>
    </xf>
    <xf numFmtId="0" fontId="53" fillId="33" borderId="162" applyNumberFormat="0" applyProtection="0">
      <alignment horizontal="right"/>
    </xf>
    <xf numFmtId="0" fontId="53" fillId="33" borderId="162" applyNumberFormat="0" applyProtection="0">
      <alignment horizontal="left"/>
    </xf>
    <xf numFmtId="0" fontId="3" fillId="0" borderId="162" applyNumberFormat="0" applyFill="0" applyProtection="0">
      <alignment horizontal="right"/>
    </xf>
    <xf numFmtId="0" fontId="3" fillId="0" borderId="162" applyNumberFormat="0" applyFill="0" applyProtection="0">
      <alignment horizontal="right"/>
    </xf>
    <xf numFmtId="0" fontId="21" fillId="0" borderId="160" applyNumberFormat="0" applyFill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10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10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106" fillId="0" borderId="0" applyFont="0" applyFill="0" applyBorder="0" applyAlignment="0" applyProtection="0"/>
    <xf numFmtId="49" fontId="51" fillId="0" borderId="162" applyNumberFormat="0" applyFont="0" applyFill="0" applyBorder="0" applyProtection="0">
      <alignment horizontal="left" vertical="center" indent="2"/>
    </xf>
    <xf numFmtId="0" fontId="91" fillId="62" borderId="155" applyNumberFormat="0" applyAlignment="0" applyProtection="0"/>
    <xf numFmtId="0" fontId="91" fillId="62" borderId="155" applyNumberFormat="0" applyAlignment="0" applyProtection="0"/>
    <xf numFmtId="0" fontId="91" fillId="62" borderId="155" applyNumberFormat="0" applyAlignment="0" applyProtection="0"/>
    <xf numFmtId="0" fontId="91" fillId="62" borderId="155" applyNumberFormat="0" applyAlignment="0" applyProtection="0"/>
    <xf numFmtId="0" fontId="91" fillId="62" borderId="155" applyNumberFormat="0" applyAlignment="0" applyProtection="0"/>
    <xf numFmtId="0" fontId="91" fillId="62" borderId="155" applyNumberFormat="0" applyAlignment="0" applyProtection="0"/>
    <xf numFmtId="0" fontId="91" fillId="62" borderId="155" applyNumberFormat="0" applyAlignment="0" applyProtection="0"/>
    <xf numFmtId="0" fontId="91" fillId="62" borderId="155" applyNumberFormat="0" applyAlignment="0" applyProtection="0"/>
    <xf numFmtId="0" fontId="91" fillId="62" borderId="155" applyNumberFormat="0" applyAlignment="0" applyProtection="0"/>
    <xf numFmtId="0" fontId="91" fillId="62" borderId="155" applyNumberFormat="0" applyAlignment="0" applyProtection="0"/>
    <xf numFmtId="0" fontId="16" fillId="23" borderId="155" applyNumberFormat="0" applyAlignment="0" applyProtection="0"/>
    <xf numFmtId="0" fontId="16" fillId="23" borderId="155" applyNumberFormat="0" applyAlignment="0" applyProtection="0"/>
    <xf numFmtId="0" fontId="16" fillId="23" borderId="155" applyNumberFormat="0" applyAlignment="0" applyProtection="0"/>
    <xf numFmtId="0" fontId="16" fillId="23" borderId="155" applyNumberFormat="0" applyAlignment="0" applyProtection="0"/>
    <xf numFmtId="0" fontId="16" fillId="23" borderId="155" applyNumberFormat="0" applyAlignment="0" applyProtection="0"/>
    <xf numFmtId="0" fontId="16" fillId="23" borderId="155" applyNumberFormat="0" applyAlignment="0" applyProtection="0"/>
    <xf numFmtId="0" fontId="16" fillId="23" borderId="155" applyNumberFormat="0" applyAlignment="0" applyProtection="0"/>
    <xf numFmtId="0" fontId="16" fillId="23" borderId="155" applyNumberFormat="0" applyAlignment="0" applyProtection="0"/>
    <xf numFmtId="0" fontId="16" fillId="23" borderId="155" applyNumberFormat="0" applyAlignment="0" applyProtection="0"/>
    <xf numFmtId="0" fontId="16" fillId="23" borderId="155" applyNumberForma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19" fillId="62" borderId="161" applyNumberFormat="0" applyAlignment="0" applyProtection="0"/>
    <xf numFmtId="0" fontId="19" fillId="62" borderId="161" applyNumberFormat="0" applyAlignment="0" applyProtection="0"/>
    <xf numFmtId="0" fontId="19" fillId="62" borderId="161" applyNumberFormat="0" applyAlignment="0" applyProtection="0"/>
    <xf numFmtId="0" fontId="19" fillId="62" borderId="161" applyNumberFormat="0" applyAlignment="0" applyProtection="0"/>
    <xf numFmtId="0" fontId="19" fillId="62" borderId="161" applyNumberFormat="0" applyAlignment="0" applyProtection="0"/>
    <xf numFmtId="0" fontId="19" fillId="62" borderId="161" applyNumberFormat="0" applyAlignment="0" applyProtection="0"/>
    <xf numFmtId="0" fontId="19" fillId="62" borderId="161" applyNumberFormat="0" applyAlignment="0" applyProtection="0"/>
    <xf numFmtId="0" fontId="19" fillId="62" borderId="161" applyNumberFormat="0" applyAlignment="0" applyProtection="0"/>
    <xf numFmtId="0" fontId="19" fillId="62" borderId="161" applyNumberFormat="0" applyAlignment="0" applyProtection="0"/>
    <xf numFmtId="0" fontId="19" fillId="62" borderId="161" applyNumberFormat="0" applyAlignment="0" applyProtection="0"/>
    <xf numFmtId="177" fontId="10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10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10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10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10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0" fontId="142" fillId="0" borderId="0"/>
    <xf numFmtId="177" fontId="142" fillId="0" borderId="0" applyFont="0" applyFill="0" applyBorder="0" applyAlignment="0" applyProtection="0"/>
    <xf numFmtId="177" fontId="142" fillId="0" borderId="0" applyFont="0" applyFill="0" applyBorder="0" applyAlignment="0" applyProtection="0"/>
    <xf numFmtId="177" fontId="142" fillId="0" borderId="0" applyFont="0" applyFill="0" applyBorder="0" applyAlignment="0" applyProtection="0"/>
    <xf numFmtId="0" fontId="142" fillId="0" borderId="0"/>
    <xf numFmtId="0" fontId="142" fillId="0" borderId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0" fontId="3" fillId="24" borderId="156" applyNumberFormat="0" applyFont="0" applyAlignment="0" applyProtection="0"/>
    <xf numFmtId="0" fontId="21" fillId="0" borderId="160" applyNumberFormat="0" applyFill="0" applyAlignment="0" applyProtection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0" fontId="19" fillId="21" borderId="161" applyNumberFormat="0" applyAlignment="0" applyProtection="0"/>
    <xf numFmtId="0" fontId="50" fillId="28" borderId="162">
      <alignment horizontal="right" vertical="center"/>
    </xf>
    <xf numFmtId="0" fontId="107" fillId="28" borderId="162">
      <alignment horizontal="right" vertical="center"/>
    </xf>
    <xf numFmtId="0" fontId="50" fillId="29" borderId="162">
      <alignment horizontal="right" vertical="center"/>
    </xf>
    <xf numFmtId="0" fontId="50" fillId="29" borderId="162">
      <alignment horizontal="right" vertical="center"/>
    </xf>
    <xf numFmtId="0" fontId="50" fillId="29" borderId="165">
      <alignment horizontal="right" vertical="center"/>
    </xf>
    <xf numFmtId="0" fontId="51" fillId="0" borderId="162">
      <alignment horizontal="right" vertical="center"/>
    </xf>
    <xf numFmtId="0" fontId="51" fillId="0" borderId="162" applyNumberFormat="0" applyFill="0" applyAlignment="0" applyProtection="0"/>
    <xf numFmtId="0" fontId="51" fillId="32" borderId="162"/>
    <xf numFmtId="0" fontId="19" fillId="21" borderId="161" applyNumberFormat="0" applyAlignment="0" applyProtection="0"/>
    <xf numFmtId="49" fontId="51" fillId="0" borderId="162" applyNumberFormat="0" applyFont="0" applyFill="0" applyBorder="0" applyProtection="0">
      <alignment horizontal="left" vertical="center" indent="2"/>
    </xf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10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10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10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10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10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10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10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10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10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10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30" fillId="0" borderId="0" applyFont="0" applyFill="0" applyBorder="0" applyAlignment="0" applyProtection="0"/>
    <xf numFmtId="0" fontId="19" fillId="21" borderId="161" applyNumberFormat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0" fontId="6" fillId="24" borderId="156" applyNumberFormat="0" applyFont="0" applyAlignment="0" applyProtection="0"/>
    <xf numFmtId="0" fontId="3" fillId="24" borderId="156" applyNumberFormat="0" applyFont="0" applyAlignment="0" applyProtection="0"/>
    <xf numFmtId="177" fontId="1" fillId="0" borderId="0" applyFont="0" applyFill="0" applyBorder="0" applyAlignment="0" applyProtection="0"/>
    <xf numFmtId="0" fontId="3" fillId="0" borderId="162" applyNumberFormat="0" applyFill="0" applyProtection="0">
      <alignment horizontal="right"/>
    </xf>
    <xf numFmtId="0" fontId="3" fillId="0" borderId="162" applyNumberFormat="0" applyFill="0" applyProtection="0">
      <alignment horizontal="right"/>
    </xf>
    <xf numFmtId="0" fontId="53" fillId="33" borderId="162" applyNumberFormat="0" applyProtection="0">
      <alignment horizontal="right"/>
    </xf>
    <xf numFmtId="0" fontId="53" fillId="33" borderId="162" applyNumberFormat="0" applyProtection="0">
      <alignment horizontal="left"/>
    </xf>
    <xf numFmtId="0" fontId="3" fillId="0" borderId="162" applyNumberFormat="0" applyFill="0" applyProtection="0">
      <alignment horizontal="right"/>
    </xf>
    <xf numFmtId="0" fontId="3" fillId="0" borderId="162" applyNumberFormat="0" applyFill="0" applyProtection="0">
      <alignment horizontal="right"/>
    </xf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30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30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3" fillId="0" borderId="162" applyNumberFormat="0" applyFill="0" applyProtection="0">
      <alignment horizontal="right"/>
    </xf>
    <xf numFmtId="0" fontId="3" fillId="0" borderId="162" applyNumberFormat="0" applyFill="0" applyProtection="0">
      <alignment horizontal="right"/>
    </xf>
    <xf numFmtId="0" fontId="53" fillId="33" borderId="162" applyNumberFormat="0" applyProtection="0">
      <alignment horizontal="left"/>
    </xf>
    <xf numFmtId="0" fontId="53" fillId="33" borderId="162" applyNumberFormat="0" applyProtection="0">
      <alignment horizontal="right"/>
    </xf>
    <xf numFmtId="0" fontId="3" fillId="0" borderId="162" applyNumberFormat="0" applyFill="0" applyProtection="0">
      <alignment horizontal="right"/>
    </xf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106" fillId="0" borderId="0" applyFont="0" applyFill="0" applyBorder="0" applyAlignment="0" applyProtection="0"/>
    <xf numFmtId="0" fontId="50" fillId="29" borderId="165">
      <alignment horizontal="right" vertical="center"/>
    </xf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177" fontId="10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177" fontId="10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177" fontId="10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177" fontId="106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177" fontId="10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177" fontId="10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19" fillId="21" borderId="161" applyNumberFormat="0" applyAlignment="0" applyProtection="0"/>
    <xf numFmtId="4" fontId="51" fillId="0" borderId="162" applyFill="0" applyBorder="0" applyProtection="0">
      <alignment horizontal="right" vertical="center"/>
    </xf>
    <xf numFmtId="177" fontId="10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19" fillId="21" borderId="161" applyNumberFormat="0" applyAlignment="0" applyProtection="0"/>
    <xf numFmtId="177" fontId="10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19" fillId="21" borderId="161" applyNumberFormat="0" applyAlignment="0" applyProtection="0"/>
    <xf numFmtId="177" fontId="10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30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30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30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177" fontId="3" fillId="0" borderId="0" applyFont="0" applyFill="0" applyBorder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21" fillId="0" borderId="160" applyNumberFormat="0" applyFill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3" fillId="0" borderId="162" applyNumberFormat="0" applyFill="0" applyProtection="0">
      <alignment horizontal="right"/>
    </xf>
    <xf numFmtId="0" fontId="53" fillId="33" borderId="162" applyNumberFormat="0" applyProtection="0">
      <alignment horizontal="left"/>
    </xf>
    <xf numFmtId="0" fontId="53" fillId="33" borderId="162" applyNumberFormat="0" applyProtection="0">
      <alignment horizontal="right"/>
    </xf>
    <xf numFmtId="0" fontId="3" fillId="0" borderId="162" applyNumberFormat="0" applyFill="0" applyProtection="0">
      <alignment horizontal="right"/>
    </xf>
    <xf numFmtId="0" fontId="19" fillId="21" borderId="161" applyNumberFormat="0" applyAlignment="0" applyProtection="0"/>
    <xf numFmtId="0" fontId="19" fillId="21" borderId="161" applyNumberFormat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51" fillId="0" borderId="162" applyNumberFormat="0" applyFill="0" applyAlignment="0" applyProtection="0"/>
    <xf numFmtId="0" fontId="107" fillId="28" borderId="162">
      <alignment horizontal="right" vertical="center"/>
    </xf>
    <xf numFmtId="0" fontId="50" fillId="28" borderId="162">
      <alignment horizontal="right" vertical="center"/>
    </xf>
    <xf numFmtId="0" fontId="37" fillId="21" borderId="161" applyNumberFormat="0" applyAlignment="0" applyProtection="0"/>
    <xf numFmtId="0" fontId="21" fillId="0" borderId="160" applyNumberFormat="0" applyFill="0" applyAlignment="0" applyProtection="0"/>
    <xf numFmtId="49" fontId="51" fillId="0" borderId="162" applyNumberFormat="0" applyFont="0" applyFill="0" applyBorder="0" applyProtection="0">
      <alignment horizontal="left" vertical="center" indent="2"/>
    </xf>
    <xf numFmtId="0" fontId="19" fillId="21" borderId="161" applyNumberFormat="0" applyAlignment="0" applyProtection="0"/>
    <xf numFmtId="0" fontId="40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6" fillId="0" borderId="0" applyFont="0" applyFill="0" applyBorder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9" fillId="62" borderId="161" applyNumberFormat="0" applyAlignment="0" applyProtection="0"/>
    <xf numFmtId="0" fontId="19" fillId="62" borderId="161" applyNumberFormat="0" applyAlignment="0" applyProtection="0"/>
    <xf numFmtId="0" fontId="19" fillId="62" borderId="161" applyNumberFormat="0" applyAlignment="0" applyProtection="0"/>
    <xf numFmtId="0" fontId="69" fillId="40" borderId="162">
      <alignment horizontal="left" vertical="center" wrapText="1"/>
    </xf>
    <xf numFmtId="0" fontId="3" fillId="39" borderId="164">
      <alignment horizontal="left" vertical="center" wrapText="1"/>
    </xf>
    <xf numFmtId="49" fontId="3" fillId="38" borderId="162">
      <alignment vertical="center" wrapText="1"/>
    </xf>
    <xf numFmtId="0" fontId="3" fillId="37" borderId="163" applyBorder="0">
      <alignment horizontal="left" vertical="center"/>
    </xf>
    <xf numFmtId="0" fontId="3" fillId="0" borderId="162" applyNumberFormat="0" applyFill="0" applyProtection="0">
      <alignment horizontal="right"/>
    </xf>
    <xf numFmtId="0" fontId="3" fillId="0" borderId="162" applyNumberFormat="0" applyFill="0" applyProtection="0">
      <alignment horizontal="right"/>
    </xf>
    <xf numFmtId="0" fontId="3" fillId="0" borderId="162" applyNumberFormat="0" applyFill="0" applyProtection="0">
      <alignment horizontal="right"/>
    </xf>
    <xf numFmtId="0" fontId="3" fillId="0" borderId="162" applyNumberFormat="0" applyFill="0" applyProtection="0">
      <alignment horizontal="right"/>
    </xf>
    <xf numFmtId="0" fontId="3" fillId="0" borderId="162" applyNumberFormat="0" applyFill="0" applyProtection="0">
      <alignment horizontal="right"/>
    </xf>
    <xf numFmtId="0" fontId="53" fillId="33" borderId="162" applyNumberFormat="0" applyProtection="0">
      <alignment horizontal="left"/>
    </xf>
    <xf numFmtId="0" fontId="53" fillId="33" borderId="162" applyNumberFormat="0" applyProtection="0">
      <alignment horizontal="left"/>
    </xf>
    <xf numFmtId="0" fontId="53" fillId="33" borderId="162" applyNumberFormat="0" applyProtection="0">
      <alignment horizontal="right"/>
    </xf>
    <xf numFmtId="0" fontId="53" fillId="33" borderId="162" applyNumberFormat="0" applyProtection="0">
      <alignment horizontal="right"/>
    </xf>
    <xf numFmtId="0" fontId="53" fillId="33" borderId="162" applyNumberFormat="0" applyProtection="0">
      <alignment horizontal="right"/>
    </xf>
    <xf numFmtId="0" fontId="3" fillId="0" borderId="162" applyNumberFormat="0" applyFill="0" applyProtection="0">
      <alignment horizontal="right"/>
    </xf>
    <xf numFmtId="0" fontId="3" fillId="0" borderId="162" applyNumberFormat="0" applyFill="0" applyProtection="0">
      <alignment horizontal="right"/>
    </xf>
    <xf numFmtId="0" fontId="3" fillId="0" borderId="162" applyNumberFormat="0" applyFill="0" applyProtection="0">
      <alignment horizontal="right"/>
    </xf>
    <xf numFmtId="0" fontId="3" fillId="0" borderId="162" applyNumberFormat="0" applyFill="0" applyProtection="0">
      <alignment horizontal="right"/>
    </xf>
    <xf numFmtId="4" fontId="51" fillId="0" borderId="162" applyFill="0" applyBorder="0" applyProtection="0">
      <alignment horizontal="right" vertical="center"/>
    </xf>
    <xf numFmtId="4" fontId="51" fillId="0" borderId="162" applyFill="0" applyBorder="0" applyProtection="0">
      <alignment horizontal="right" vertical="center"/>
    </xf>
    <xf numFmtId="4" fontId="51" fillId="0" borderId="162" applyFill="0" applyBorder="0" applyProtection="0">
      <alignment horizontal="right" vertical="center"/>
    </xf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4" fontId="51" fillId="0" borderId="162" applyFill="0" applyBorder="0" applyProtection="0">
      <alignment horizontal="right" vertical="center"/>
    </xf>
    <xf numFmtId="4" fontId="51" fillId="0" borderId="162" applyFill="0" applyBorder="0" applyProtection="0">
      <alignment horizontal="right" vertical="center"/>
    </xf>
    <xf numFmtId="4" fontId="51" fillId="0" borderId="162" applyFill="0" applyBorder="0" applyProtection="0">
      <alignment horizontal="right" vertical="center"/>
    </xf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3" fillId="0" borderId="162" applyNumberFormat="0" applyFill="0" applyProtection="0">
      <alignment horizontal="right"/>
    </xf>
    <xf numFmtId="0" fontId="3" fillId="0" borderId="162" applyNumberFormat="0" applyFill="0" applyProtection="0">
      <alignment horizontal="right"/>
    </xf>
    <xf numFmtId="0" fontId="3" fillId="0" borderId="162" applyNumberFormat="0" applyFill="0" applyProtection="0">
      <alignment horizontal="right"/>
    </xf>
    <xf numFmtId="0" fontId="3" fillId="0" borderId="162" applyNumberFormat="0" applyFill="0" applyProtection="0">
      <alignment horizontal="right"/>
    </xf>
    <xf numFmtId="0" fontId="53" fillId="33" borderId="162" applyNumberFormat="0" applyProtection="0">
      <alignment horizontal="right"/>
    </xf>
    <xf numFmtId="0" fontId="53" fillId="33" borderId="162" applyNumberFormat="0" applyProtection="0">
      <alignment horizontal="right"/>
    </xf>
    <xf numFmtId="0" fontId="53" fillId="33" borderId="162" applyNumberFormat="0" applyProtection="0">
      <alignment horizontal="left"/>
    </xf>
    <xf numFmtId="0" fontId="53" fillId="33" borderId="162" applyNumberFormat="0" applyProtection="0">
      <alignment horizontal="left"/>
    </xf>
    <xf numFmtId="0" fontId="3" fillId="0" borderId="162" applyNumberFormat="0" applyFill="0" applyProtection="0">
      <alignment horizontal="right"/>
    </xf>
    <xf numFmtId="0" fontId="3" fillId="0" borderId="162" applyNumberFormat="0" applyFill="0" applyProtection="0">
      <alignment horizontal="right"/>
    </xf>
    <xf numFmtId="0" fontId="3" fillId="0" borderId="162" applyNumberFormat="0" applyFill="0" applyProtection="0">
      <alignment horizontal="right"/>
    </xf>
    <xf numFmtId="0" fontId="3" fillId="0" borderId="162" applyNumberFormat="0" applyFill="0" applyProtection="0">
      <alignment horizontal="right"/>
    </xf>
    <xf numFmtId="0" fontId="19" fillId="62" borderId="161" applyNumberFormat="0" applyAlignment="0" applyProtection="0"/>
    <xf numFmtId="0" fontId="19" fillId="62" borderId="161" applyNumberFormat="0" applyAlignment="0" applyProtection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49" fontId="51" fillId="0" borderId="162" applyNumberFormat="0" applyFont="0" applyFill="0" applyBorder="0" applyProtection="0">
      <alignment horizontal="left" vertical="center" indent="2"/>
    </xf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21" fillId="0" borderId="160" applyNumberFormat="0" applyFill="0" applyAlignment="0" applyProtection="0"/>
    <xf numFmtId="0" fontId="19" fillId="21" borderId="161" applyNumberFormat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3" fillId="0" borderId="162" applyNumberFormat="0" applyFill="0" applyProtection="0">
      <alignment horizontal="right"/>
    </xf>
    <xf numFmtId="0" fontId="3" fillId="0" borderId="162" applyNumberFormat="0" applyFill="0" applyProtection="0">
      <alignment horizontal="right"/>
    </xf>
    <xf numFmtId="0" fontId="19" fillId="21" borderId="161" applyNumberFormat="0" applyAlignment="0" applyProtection="0"/>
    <xf numFmtId="0" fontId="21" fillId="0" borderId="160" applyNumberFormat="0" applyFill="0" applyAlignment="0" applyProtection="0"/>
    <xf numFmtId="0" fontId="51" fillId="0" borderId="162">
      <alignment horizontal="right" vertical="center"/>
    </xf>
    <xf numFmtId="0" fontId="50" fillId="29" borderId="162">
      <alignment horizontal="right" vertical="center"/>
    </xf>
    <xf numFmtId="0" fontId="21" fillId="0" borderId="160" applyNumberFormat="0" applyFill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0" fontId="53" fillId="33" borderId="162" applyNumberFormat="0" applyProtection="0">
      <alignment horizontal="left"/>
    </xf>
    <xf numFmtId="0" fontId="3" fillId="0" borderId="162" applyNumberFormat="0" applyFill="0" applyProtection="0">
      <alignment horizontal="right"/>
    </xf>
    <xf numFmtId="0" fontId="3" fillId="0" borderId="162" applyNumberFormat="0" applyFill="0" applyProtection="0">
      <alignment horizontal="right"/>
    </xf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3" fillId="0" borderId="162" applyNumberFormat="0" applyFill="0" applyProtection="0">
      <alignment horizontal="right"/>
    </xf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62" borderId="161" applyNumberFormat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49" fontId="51" fillId="0" borderId="162" applyNumberFormat="0" applyFont="0" applyFill="0" applyBorder="0" applyProtection="0">
      <alignment horizontal="left" vertical="center" indent="2"/>
    </xf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0" fontId="19" fillId="21" borderId="161" applyNumberFormat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0" fontId="21" fillId="0" borderId="160" applyNumberFormat="0" applyFill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0" fontId="19" fillId="62" borderId="161" applyNumberFormat="0" applyAlignment="0" applyProtection="0"/>
    <xf numFmtId="0" fontId="19" fillId="62" borderId="161" applyNumberFormat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177" fontId="106" fillId="0" borderId="0" applyFont="0" applyFill="0" applyBorder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50" fillId="28" borderId="162">
      <alignment horizontal="right" vertical="center"/>
    </xf>
    <xf numFmtId="0" fontId="107" fillId="28" borderId="162">
      <alignment horizontal="right" vertical="center"/>
    </xf>
    <xf numFmtId="0" fontId="50" fillId="29" borderId="162">
      <alignment horizontal="right" vertical="center"/>
    </xf>
    <xf numFmtId="0" fontId="50" fillId="29" borderId="162">
      <alignment horizontal="right" vertical="center"/>
    </xf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50" fillId="29" borderId="165">
      <alignment horizontal="right" vertical="center"/>
    </xf>
    <xf numFmtId="0" fontId="51" fillId="0" borderId="162">
      <alignment horizontal="right" vertical="center"/>
    </xf>
    <xf numFmtId="0" fontId="51" fillId="0" borderId="162" applyNumberFormat="0" applyFill="0" applyAlignment="0" applyProtection="0"/>
    <xf numFmtId="0" fontId="51" fillId="32" borderId="162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0" fontId="3" fillId="0" borderId="162" applyNumberFormat="0" applyFill="0" applyProtection="0">
      <alignment horizontal="right"/>
    </xf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177" fontId="106" fillId="0" borderId="0" applyFont="0" applyFill="0" applyBorder="0" applyAlignment="0" applyProtection="0"/>
    <xf numFmtId="0" fontId="3" fillId="0" borderId="162" applyNumberFormat="0" applyFill="0" applyProtection="0">
      <alignment horizontal="right"/>
    </xf>
    <xf numFmtId="0" fontId="3" fillId="0" borderId="162" applyNumberFormat="0" applyFill="0" applyProtection="0">
      <alignment horizontal="right"/>
    </xf>
    <xf numFmtId="0" fontId="53" fillId="33" borderId="162" applyNumberFormat="0" applyProtection="0">
      <alignment horizontal="right"/>
    </xf>
    <xf numFmtId="0" fontId="53" fillId="33" borderId="162" applyNumberFormat="0" applyProtection="0">
      <alignment horizontal="left"/>
    </xf>
    <xf numFmtId="0" fontId="3" fillId="0" borderId="162" applyNumberFormat="0" applyFill="0" applyProtection="0">
      <alignment horizontal="right"/>
    </xf>
    <xf numFmtId="0" fontId="3" fillId="0" borderId="162" applyNumberFormat="0" applyFill="0" applyProtection="0">
      <alignment horizontal="right"/>
    </xf>
    <xf numFmtId="0" fontId="21" fillId="0" borderId="160" applyNumberFormat="0" applyFill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177" fontId="10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177" fontId="10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177" fontId="106" fillId="0" borderId="0" applyFont="0" applyFill="0" applyBorder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49" fontId="51" fillId="0" borderId="162" applyNumberFormat="0" applyFont="0" applyFill="0" applyBorder="0" applyProtection="0">
      <alignment horizontal="left" vertical="center" indent="2"/>
    </xf>
    <xf numFmtId="0" fontId="21" fillId="0" borderId="160" applyNumberFormat="0" applyFill="0" applyAlignment="0" applyProtection="0"/>
    <xf numFmtId="0" fontId="51" fillId="32" borderId="162"/>
    <xf numFmtId="0" fontId="50" fillId="29" borderId="162">
      <alignment horizontal="right" vertical="center"/>
    </xf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19" fillId="62" borderId="161" applyNumberFormat="0" applyAlignment="0" applyProtection="0"/>
    <xf numFmtId="0" fontId="19" fillId="62" borderId="161" applyNumberFormat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177" fontId="10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177" fontId="10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177" fontId="10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0" fontId="3" fillId="42" borderId="162">
      <alignment horizontal="left" vertical="center" wrapText="1"/>
    </xf>
    <xf numFmtId="0" fontId="19" fillId="21" borderId="161" applyNumberFormat="0" applyAlignment="0" applyProtection="0"/>
    <xf numFmtId="0" fontId="19" fillId="21" borderId="161" applyNumberFormat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177" fontId="10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0" fontId="3" fillId="41" borderId="162">
      <alignment horizontal="left" vertical="center" wrapText="1"/>
    </xf>
    <xf numFmtId="0" fontId="19" fillId="21" borderId="161" applyNumberFormat="0" applyAlignment="0" applyProtection="0"/>
    <xf numFmtId="0" fontId="19" fillId="21" borderId="161" applyNumberFormat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177" fontId="10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21" fillId="0" borderId="160" applyNumberFormat="0" applyFill="0" applyAlignment="0" applyProtection="0"/>
    <xf numFmtId="0" fontId="19" fillId="62" borderId="161" applyNumberFormat="0" applyAlignment="0" applyProtection="0"/>
    <xf numFmtId="0" fontId="19" fillId="62" borderId="161" applyNumberFormat="0" applyAlignment="0" applyProtection="0"/>
    <xf numFmtId="0" fontId="19" fillId="62" borderId="161" applyNumberFormat="0" applyAlignment="0" applyProtection="0"/>
    <xf numFmtId="0" fontId="19" fillId="62" borderId="161" applyNumberFormat="0" applyAlignment="0" applyProtection="0"/>
    <xf numFmtId="0" fontId="19" fillId="62" borderId="161" applyNumberFormat="0" applyAlignment="0" applyProtection="0"/>
    <xf numFmtId="0" fontId="19" fillId="62" borderId="161" applyNumberFormat="0" applyAlignment="0" applyProtection="0"/>
    <xf numFmtId="0" fontId="19" fillId="62" borderId="161" applyNumberFormat="0" applyAlignment="0" applyProtection="0"/>
    <xf numFmtId="0" fontId="19" fillId="62" borderId="161" applyNumberFormat="0" applyAlignment="0" applyProtection="0"/>
    <xf numFmtId="0" fontId="19" fillId="62" borderId="161" applyNumberFormat="0" applyAlignment="0" applyProtection="0"/>
    <xf numFmtId="0" fontId="19" fillId="62" borderId="161" applyNumberFormat="0" applyAlignment="0" applyProtection="0"/>
    <xf numFmtId="0" fontId="3" fillId="0" borderId="162" applyNumberFormat="0" applyFill="0" applyProtection="0">
      <alignment horizontal="right"/>
    </xf>
    <xf numFmtId="0" fontId="3" fillId="0" borderId="162" applyNumberFormat="0" applyFill="0" applyProtection="0">
      <alignment horizontal="right"/>
    </xf>
    <xf numFmtId="0" fontId="3" fillId="0" borderId="162" applyNumberFormat="0" applyFill="0" applyProtection="0">
      <alignment horizontal="right"/>
    </xf>
    <xf numFmtId="0" fontId="3" fillId="0" borderId="162" applyNumberFormat="0" applyFill="0" applyProtection="0">
      <alignment horizontal="right"/>
    </xf>
    <xf numFmtId="0" fontId="6" fillId="70" borderId="162"/>
    <xf numFmtId="0" fontId="6" fillId="29" borderId="162"/>
    <xf numFmtId="49" fontId="51" fillId="0" borderId="162" applyNumberFormat="0" applyFont="0" applyFill="0" applyBorder="0" applyProtection="0">
      <alignment horizontal="left" vertical="center" indent="2"/>
    </xf>
    <xf numFmtId="0" fontId="50" fillId="28" borderId="162">
      <alignment horizontal="right" vertical="center"/>
    </xf>
    <xf numFmtId="0" fontId="107" fillId="28" borderId="162">
      <alignment horizontal="right" vertical="center"/>
    </xf>
    <xf numFmtId="0" fontId="50" fillId="29" borderId="162">
      <alignment horizontal="right" vertical="center"/>
    </xf>
    <xf numFmtId="0" fontId="50" fillId="29" borderId="162">
      <alignment horizontal="right" vertical="center"/>
    </xf>
    <xf numFmtId="0" fontId="19" fillId="21" borderId="161" applyNumberFormat="0" applyAlignment="0" applyProtection="0"/>
    <xf numFmtId="0" fontId="51" fillId="0" borderId="162">
      <alignment horizontal="right" vertical="center"/>
    </xf>
    <xf numFmtId="0" fontId="51" fillId="0" borderId="162" applyNumberFormat="0" applyFill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62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194" fontId="51" fillId="71" borderId="162" applyNumberFormat="0" applyFont="0" applyBorder="0" applyAlignment="0" applyProtection="0">
      <alignment horizontal="right" vertical="center"/>
    </xf>
    <xf numFmtId="0" fontId="3" fillId="0" borderId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0" fontId="3" fillId="0" borderId="0"/>
    <xf numFmtId="0" fontId="3" fillId="0" borderId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147" fillId="5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147" fillId="75" borderId="0" applyNumberFormat="0" applyBorder="0" applyAlignment="0" applyProtection="0"/>
    <xf numFmtId="0" fontId="147" fillId="75" borderId="0" applyNumberFormat="0" applyBorder="0" applyAlignment="0" applyProtection="0"/>
    <xf numFmtId="0" fontId="147" fillId="75" borderId="0" applyNumberFormat="0" applyBorder="0" applyAlignment="0" applyProtection="0"/>
    <xf numFmtId="0" fontId="147" fillId="75" borderId="0" applyNumberFormat="0" applyBorder="0" applyAlignment="0" applyProtection="0"/>
    <xf numFmtId="0" fontId="147" fillId="75" borderId="0" applyNumberFormat="0" applyBorder="0" applyAlignment="0" applyProtection="0"/>
    <xf numFmtId="0" fontId="147" fillId="75" borderId="0" applyNumberFormat="0" applyBorder="0" applyAlignment="0" applyProtection="0"/>
    <xf numFmtId="0" fontId="147" fillId="75" borderId="0" applyNumberFormat="0" applyBorder="0" applyAlignment="0" applyProtection="0"/>
    <xf numFmtId="0" fontId="147" fillId="75" borderId="0" applyNumberFormat="0" applyBorder="0" applyAlignment="0" applyProtection="0"/>
    <xf numFmtId="0" fontId="147" fillId="75" borderId="0" applyNumberFormat="0" applyBorder="0" applyAlignment="0" applyProtection="0"/>
    <xf numFmtId="0" fontId="147" fillId="75" borderId="0" applyNumberFormat="0" applyBorder="0" applyAlignment="0" applyProtection="0"/>
    <xf numFmtId="0" fontId="147" fillId="75" borderId="0" applyNumberFormat="0" applyBorder="0" applyAlignment="0" applyProtection="0"/>
    <xf numFmtId="0" fontId="147" fillId="75" borderId="0" applyNumberFormat="0" applyBorder="0" applyAlignment="0" applyProtection="0"/>
    <xf numFmtId="0" fontId="147" fillId="75" borderId="0" applyNumberFormat="0" applyBorder="0" applyAlignment="0" applyProtection="0"/>
    <xf numFmtId="0" fontId="147" fillId="75" borderId="0" applyNumberFormat="0" applyBorder="0" applyAlignment="0" applyProtection="0"/>
    <xf numFmtId="0" fontId="147" fillId="75" borderId="0" applyNumberFormat="0" applyBorder="0" applyAlignment="0" applyProtection="0"/>
    <xf numFmtId="0" fontId="147" fillId="75" borderId="0" applyNumberFormat="0" applyBorder="0" applyAlignment="0" applyProtection="0"/>
    <xf numFmtId="0" fontId="147" fillId="75" borderId="0" applyNumberFormat="0" applyBorder="0" applyAlignment="0" applyProtection="0"/>
    <xf numFmtId="0" fontId="147" fillId="75" borderId="0" applyNumberFormat="0" applyBorder="0" applyAlignment="0" applyProtection="0"/>
    <xf numFmtId="0" fontId="147" fillId="75" borderId="0" applyNumberFormat="0" applyBorder="0" applyAlignment="0" applyProtection="0"/>
    <xf numFmtId="0" fontId="147" fillId="75" borderId="0" applyNumberFormat="0" applyBorder="0" applyAlignment="0" applyProtection="0"/>
    <xf numFmtId="0" fontId="147" fillId="75" borderId="0" applyNumberFormat="0" applyBorder="0" applyAlignment="0" applyProtection="0"/>
    <xf numFmtId="0" fontId="147" fillId="75" borderId="0" applyNumberFormat="0" applyBorder="0" applyAlignment="0" applyProtection="0"/>
    <xf numFmtId="0" fontId="147" fillId="75" borderId="0" applyNumberFormat="0" applyBorder="0" applyAlignment="0" applyProtection="0"/>
    <xf numFmtId="0" fontId="147" fillId="75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7" fillId="7" borderId="0" applyNumberFormat="0" applyBorder="0" applyAlignment="0" applyProtection="0"/>
    <xf numFmtId="0" fontId="7" fillId="20" borderId="0" applyNumberFormat="0" applyBorder="0" applyAlignment="0" applyProtection="0"/>
    <xf numFmtId="0" fontId="7" fillId="12" borderId="0" applyNumberFormat="0" applyBorder="0" applyAlignment="0" applyProtection="0"/>
    <xf numFmtId="0" fontId="7" fillId="4" borderId="0" applyNumberFormat="0" applyBorder="0" applyAlignment="0" applyProtection="0"/>
    <xf numFmtId="0" fontId="7" fillId="7" borderId="0" applyNumberFormat="0" applyBorder="0" applyAlignment="0" applyProtection="0"/>
    <xf numFmtId="0" fontId="7" fillId="10" borderId="0" applyNumberFormat="0" applyBorder="0" applyAlignment="0" applyProtection="0"/>
    <xf numFmtId="0" fontId="7" fillId="60" borderId="0" applyNumberFormat="0" applyBorder="0" applyAlignment="0" applyProtection="0"/>
    <xf numFmtId="0" fontId="7" fillId="20" borderId="0" applyNumberFormat="0" applyBorder="0" applyAlignment="0" applyProtection="0"/>
    <xf numFmtId="0" fontId="7" fillId="12" borderId="0" applyNumberFormat="0" applyBorder="0" applyAlignment="0" applyProtection="0"/>
    <xf numFmtId="0" fontId="7" fillId="61" borderId="0" applyNumberFormat="0" applyBorder="0" applyAlignment="0" applyProtection="0"/>
    <xf numFmtId="0" fontId="7" fillId="18" borderId="0" applyNumberFormat="0" applyBorder="0" applyAlignment="0" applyProtection="0"/>
    <xf numFmtId="0" fontId="8" fillId="6" borderId="0" applyNumberFormat="0" applyBorder="0" applyAlignment="0" applyProtection="0"/>
    <xf numFmtId="0" fontId="148" fillId="73" borderId="0" applyNumberFormat="0" applyBorder="0" applyAlignment="0" applyProtection="0"/>
    <xf numFmtId="0" fontId="91" fillId="62" borderId="155" applyNumberFormat="0" applyAlignment="0" applyProtection="0"/>
    <xf numFmtId="0" fontId="91" fillId="62" borderId="155" applyNumberFormat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201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88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88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88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88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88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88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88" fontId="3" fillId="0" borderId="0" applyFont="0" applyFill="0" applyBorder="0" applyAlignment="0" applyProtection="0"/>
    <xf numFmtId="188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43" fontId="145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43" fontId="145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145" fillId="0" borderId="0" applyFont="0" applyFill="0" applyBorder="0" applyAlignment="0" applyProtection="0"/>
    <xf numFmtId="177" fontId="145" fillId="0" borderId="0" applyFont="0" applyFill="0" applyBorder="0" applyAlignment="0" applyProtection="0"/>
    <xf numFmtId="20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9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181" fontId="3" fillId="0" borderId="0" applyFont="0" applyFill="0" applyBorder="0" applyAlignment="0" applyProtection="0"/>
    <xf numFmtId="202" fontId="145" fillId="0" borderId="0" applyFont="0" applyFill="0" applyBorder="0" applyAlignment="0" applyProtection="0"/>
    <xf numFmtId="181" fontId="3" fillId="0" borderId="0" applyFont="0" applyFill="0" applyBorder="0" applyAlignment="0" applyProtection="0"/>
    <xf numFmtId="191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91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91" fontId="3" fillId="0" borderId="0" applyFont="0" applyFill="0" applyBorder="0" applyAlignment="0" applyProtection="0"/>
    <xf numFmtId="181" fontId="3" fillId="0" borderId="0" applyFont="0" applyFill="0" applyBorder="0" applyAlignment="0" applyProtection="0"/>
    <xf numFmtId="181" fontId="3" fillId="0" borderId="0" applyFont="0" applyFill="0" applyBorder="0" applyAlignment="0" applyProtection="0"/>
    <xf numFmtId="183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181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191" fontId="3" fillId="0" borderId="0" applyFont="0" applyFill="0" applyBorder="0" applyAlignment="0" applyProtection="0"/>
    <xf numFmtId="191" fontId="3" fillId="0" borderId="0" applyFont="0" applyFill="0" applyBorder="0" applyAlignment="0" applyProtection="0"/>
    <xf numFmtId="191" fontId="3" fillId="0" borderId="0" applyFont="0" applyFill="0" applyBorder="0" applyAlignment="0" applyProtection="0"/>
    <xf numFmtId="191" fontId="3" fillId="0" borderId="0" applyFont="0" applyFill="0" applyBorder="0" applyAlignment="0" applyProtection="0"/>
    <xf numFmtId="202" fontId="145" fillId="0" borderId="0" applyFont="0" applyFill="0" applyBorder="0" applyAlignment="0" applyProtection="0"/>
    <xf numFmtId="181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81" fontId="3" fillId="0" borderId="0" applyFont="0" applyFill="0" applyBorder="0" applyAlignment="0" applyProtection="0"/>
    <xf numFmtId="191" fontId="3" fillId="0" borderId="0" applyFont="0" applyFill="0" applyBorder="0" applyAlignment="0" applyProtection="0"/>
    <xf numFmtId="202" fontId="145" fillId="0" borderId="0" applyFont="0" applyFill="0" applyBorder="0" applyAlignment="0" applyProtection="0"/>
    <xf numFmtId="182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145" fillId="0" borderId="0" applyFont="0" applyFill="0" applyBorder="0" applyAlignment="0" applyProtection="0"/>
    <xf numFmtId="11" fontId="145" fillId="0" borderId="0" applyFont="0" applyFill="0" applyBorder="0" applyAlignment="0" applyProtection="0"/>
    <xf numFmtId="0" fontId="146" fillId="57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49" fillId="57" borderId="0" applyNumberFormat="0" applyBorder="0" applyAlignment="0" applyProtection="0"/>
    <xf numFmtId="0" fontId="12" fillId="7" borderId="0" applyNumberFormat="0" applyBorder="0" applyAlignment="0" applyProtection="0"/>
    <xf numFmtId="0" fontId="149" fillId="57" borderId="0" applyNumberFormat="0" applyBorder="0" applyAlignment="0" applyProtection="0"/>
    <xf numFmtId="0" fontId="114" fillId="0" borderId="43" applyNumberFormat="0" applyFill="0" applyAlignment="0" applyProtection="0"/>
    <xf numFmtId="0" fontId="115" fillId="0" borderId="44" applyNumberFormat="0" applyFill="0" applyAlignment="0" applyProtection="0"/>
    <xf numFmtId="0" fontId="112" fillId="0" borderId="45" applyNumberFormat="0" applyFill="0" applyAlignment="0" applyProtection="0"/>
    <xf numFmtId="0" fontId="112" fillId="0" borderId="0" applyNumberFormat="0" applyFill="0" applyBorder="0" applyAlignment="0" applyProtection="0"/>
    <xf numFmtId="0" fontId="120" fillId="0" borderId="0" applyNumberFormat="0" applyFill="0" applyBorder="0" applyAlignment="0" applyProtection="0"/>
    <xf numFmtId="0" fontId="150" fillId="23" borderId="37" applyNumberFormat="0" applyAlignment="0" applyProtection="0"/>
    <xf numFmtId="0" fontId="16" fillId="8" borderId="155" applyNumberFormat="0" applyAlignment="0" applyProtection="0"/>
    <xf numFmtId="0" fontId="150" fillId="74" borderId="37" applyNumberFormat="0" applyAlignment="0" applyProtection="0"/>
    <xf numFmtId="0" fontId="16" fillId="23" borderId="155" applyNumberFormat="0" applyAlignment="0" applyProtection="0"/>
    <xf numFmtId="0" fontId="16" fillId="23" borderId="155" applyNumberFormat="0" applyAlignment="0" applyProtection="0"/>
    <xf numFmtId="0" fontId="22" fillId="0" borderId="46" applyNumberFormat="0" applyFill="0" applyAlignment="0" applyProtection="0"/>
    <xf numFmtId="0" fontId="80" fillId="23" borderId="0" applyNumberFormat="0" applyBorder="0" applyAlignment="0" applyProtection="0"/>
    <xf numFmtId="0" fontId="151" fillId="64" borderId="0" applyNumberFormat="0" applyBorder="0" applyAlignment="0" applyProtection="0"/>
    <xf numFmtId="0" fontId="116" fillId="23" borderId="0" applyNumberFormat="0" applyBorder="0" applyAlignment="0" applyProtection="0"/>
    <xf numFmtId="0" fontId="80" fillId="23" borderId="0" applyNumberFormat="0" applyBorder="0" applyAlignment="0" applyProtection="0"/>
    <xf numFmtId="0" fontId="151" fillId="64" borderId="0" applyNumberFormat="0" applyBorder="0" applyAlignment="0" applyProtection="0"/>
    <xf numFmtId="0" fontId="147" fillId="0" borderId="0"/>
    <xf numFmtId="0" fontId="6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3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3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6" fillId="0" borderId="0"/>
    <xf numFmtId="0" fontId="3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6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6" fillId="0" borderId="0"/>
    <xf numFmtId="0" fontId="147" fillId="0" borderId="0"/>
    <xf numFmtId="0" fontId="147" fillId="0" borderId="0"/>
    <xf numFmtId="0" fontId="147" fillId="0" borderId="0"/>
    <xf numFmtId="195" fontId="144" fillId="0" borderId="0">
      <alignment vertical="center"/>
    </xf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6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6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6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6" fillId="0" borderId="0"/>
    <xf numFmtId="0" fontId="147" fillId="0" borderId="0"/>
    <xf numFmtId="0" fontId="147" fillId="0" borderId="0"/>
    <xf numFmtId="0" fontId="147" fillId="0" borderId="0"/>
    <xf numFmtId="195" fontId="144" fillId="0" borderId="0">
      <alignment vertical="center"/>
    </xf>
    <xf numFmtId="195" fontId="144" fillId="0" borderId="0">
      <alignment vertical="center"/>
    </xf>
    <xf numFmtId="195" fontId="144" fillId="0" borderId="0">
      <alignment vertical="center"/>
    </xf>
    <xf numFmtId="195" fontId="144" fillId="0" borderId="0">
      <alignment vertical="center"/>
    </xf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6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6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6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6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6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6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</cellStyleXfs>
  <cellXfs count="558">
    <xf numFmtId="0" fontId="0" fillId="0" borderId="0" xfId="0"/>
    <xf numFmtId="0" fontId="0" fillId="0" borderId="0" xfId="50" applyFont="1" applyAlignment="1">
      <alignment vertical="center"/>
    </xf>
    <xf numFmtId="0" fontId="3" fillId="0" borderId="0" xfId="2"/>
    <xf numFmtId="180" fontId="1" fillId="0" borderId="0" xfId="50" applyNumberFormat="1" applyFill="1" applyAlignment="1">
      <alignment vertical="center"/>
    </xf>
    <xf numFmtId="0" fontId="1" fillId="0" borderId="0" xfId="50" applyFont="1" applyAlignment="1">
      <alignment vertical="center"/>
    </xf>
    <xf numFmtId="0" fontId="1" fillId="0" borderId="0" xfId="50" applyFont="1" applyBorder="1" applyAlignment="1">
      <alignment vertical="center"/>
    </xf>
    <xf numFmtId="180" fontId="1" fillId="0" borderId="20" xfId="50" applyNumberFormat="1" applyFill="1" applyBorder="1" applyAlignment="1">
      <alignment vertical="center"/>
    </xf>
    <xf numFmtId="0" fontId="1" fillId="0" borderId="20" xfId="50" applyBorder="1" applyAlignment="1">
      <alignment vertical="center"/>
    </xf>
    <xf numFmtId="180" fontId="1" fillId="0" borderId="0" xfId="50" applyNumberFormat="1" applyFill="1" applyBorder="1" applyAlignment="1">
      <alignment vertical="center"/>
    </xf>
    <xf numFmtId="0" fontId="1" fillId="0" borderId="20" xfId="50" applyFont="1" applyBorder="1" applyAlignment="1">
      <alignment vertical="center"/>
    </xf>
    <xf numFmtId="0" fontId="1" fillId="0" borderId="0" xfId="50" applyBorder="1" applyAlignment="1">
      <alignment vertical="center"/>
    </xf>
    <xf numFmtId="0" fontId="0" fillId="0" borderId="0" xfId="50" applyFont="1" applyBorder="1" applyAlignment="1">
      <alignment vertical="center"/>
    </xf>
    <xf numFmtId="0" fontId="0" fillId="0" borderId="20" xfId="50" applyFont="1" applyBorder="1" applyAlignment="1">
      <alignment vertical="center"/>
    </xf>
    <xf numFmtId="0" fontId="24" fillId="26" borderId="11" xfId="50" applyFont="1" applyFill="1" applyBorder="1" applyAlignment="1">
      <alignment vertical="center"/>
    </xf>
    <xf numFmtId="180" fontId="2" fillId="2" borderId="0" xfId="1" applyNumberFormat="1" applyAlignment="1">
      <alignment vertical="center"/>
    </xf>
    <xf numFmtId="180" fontId="1" fillId="0" borderId="0" xfId="50" applyNumberFormat="1" applyAlignment="1">
      <alignment vertical="center"/>
    </xf>
    <xf numFmtId="180" fontId="25" fillId="0" borderId="0" xfId="51" applyNumberFormat="1" applyFont="1" applyAlignment="1">
      <alignment vertical="center"/>
    </xf>
    <xf numFmtId="0" fontId="45" fillId="0" borderId="0" xfId="92" applyFont="1" applyAlignment="1">
      <alignment vertical="center"/>
    </xf>
    <xf numFmtId="0" fontId="48" fillId="27" borderId="0" xfId="92" quotePrefix="1" applyNumberFormat="1" applyFont="1" applyFill="1" applyBorder="1" applyAlignment="1" applyProtection="1">
      <alignment horizontal="left" vertical="center"/>
    </xf>
    <xf numFmtId="0" fontId="49" fillId="27" borderId="0" xfId="92" applyNumberFormat="1" applyFont="1" applyFill="1" applyBorder="1" applyAlignment="1" applyProtection="1">
      <alignment horizontal="left" vertical="center"/>
    </xf>
    <xf numFmtId="0" fontId="46" fillId="0" borderId="0" xfId="92" applyFont="1" applyFill="1" applyAlignment="1">
      <alignment vertical="center"/>
    </xf>
    <xf numFmtId="0" fontId="46" fillId="0" borderId="0" xfId="92" applyFont="1" applyAlignment="1">
      <alignment vertical="center"/>
    </xf>
    <xf numFmtId="0" fontId="47" fillId="25" borderId="10" xfId="92" applyFont="1" applyFill="1" applyBorder="1" applyAlignment="1">
      <alignment vertical="center"/>
    </xf>
    <xf numFmtId="0" fontId="47" fillId="25" borderId="10" xfId="92" applyFont="1" applyFill="1" applyBorder="1" applyAlignment="1">
      <alignment horizontal="center" vertical="center"/>
    </xf>
    <xf numFmtId="0" fontId="45" fillId="28" borderId="11" xfId="92" applyFont="1" applyFill="1" applyBorder="1" applyAlignment="1">
      <alignment horizontal="center" vertical="center" wrapText="1"/>
    </xf>
    <xf numFmtId="0" fontId="45" fillId="0" borderId="0" xfId="92" applyFont="1" applyBorder="1" applyAlignment="1">
      <alignment vertical="center"/>
    </xf>
    <xf numFmtId="178" fontId="45" fillId="0" borderId="0" xfId="92" applyNumberFormat="1" applyFont="1" applyAlignment="1">
      <alignment horizontal="center" vertical="center"/>
    </xf>
    <xf numFmtId="0" fontId="45" fillId="28" borderId="11" xfId="92" applyFont="1" applyFill="1" applyBorder="1" applyAlignment="1">
      <alignment horizontal="left" vertical="center" wrapText="1"/>
    </xf>
    <xf numFmtId="0" fontId="45" fillId="0" borderId="21" xfId="92" applyFont="1" applyBorder="1" applyAlignment="1">
      <alignment vertical="center"/>
    </xf>
    <xf numFmtId="178" fontId="45" fillId="0" borderId="21" xfId="92" applyNumberFormat="1" applyFont="1" applyBorder="1" applyAlignment="1">
      <alignment horizontal="center" vertical="center"/>
    </xf>
    <xf numFmtId="0" fontId="48" fillId="27" borderId="0" xfId="0" quotePrefix="1" applyNumberFormat="1" applyFont="1" applyFill="1" applyBorder="1" applyAlignment="1" applyProtection="1">
      <alignment horizontal="left" vertical="center"/>
    </xf>
    <xf numFmtId="0" fontId="49" fillId="27" borderId="0" xfId="0" applyNumberFormat="1" applyFont="1" applyFill="1" applyBorder="1" applyAlignment="1" applyProtection="1">
      <alignment horizontal="left" vertical="center"/>
    </xf>
    <xf numFmtId="0" fontId="46" fillId="0" borderId="0" xfId="0" applyFont="1" applyFill="1" applyAlignment="1">
      <alignment vertical="center"/>
    </xf>
    <xf numFmtId="0" fontId="45" fillId="0" borderId="0" xfId="0" applyNumberFormat="1" applyFont="1" applyFill="1" applyBorder="1" applyAlignment="1" applyProtection="1">
      <alignment vertical="center"/>
    </xf>
    <xf numFmtId="0" fontId="73" fillId="0" borderId="0" xfId="0" applyNumberFormat="1" applyFont="1" applyFill="1" applyBorder="1" applyAlignment="1" applyProtection="1">
      <alignment horizontal="right" vertical="center"/>
    </xf>
    <xf numFmtId="0" fontId="47" fillId="25" borderId="10" xfId="0" applyNumberFormat="1" applyFont="1" applyFill="1" applyBorder="1" applyAlignment="1" applyProtection="1">
      <alignment vertical="center" wrapText="1"/>
    </xf>
    <xf numFmtId="0" fontId="47" fillId="25" borderId="10" xfId="0" applyFont="1" applyFill="1" applyBorder="1" applyAlignment="1">
      <alignment vertical="center"/>
    </xf>
    <xf numFmtId="0" fontId="47" fillId="25" borderId="10" xfId="0" applyNumberFormat="1" applyFont="1" applyFill="1" applyBorder="1" applyAlignment="1" applyProtection="1">
      <alignment horizontal="center" vertical="center"/>
    </xf>
    <xf numFmtId="0" fontId="47" fillId="25" borderId="10" xfId="0" applyNumberFormat="1" applyFont="1" applyFill="1" applyBorder="1" applyAlignment="1" applyProtection="1">
      <alignment horizontal="center" vertical="center" wrapText="1"/>
    </xf>
    <xf numFmtId="0" fontId="45" fillId="0" borderId="0" xfId="0" applyFont="1" applyAlignment="1">
      <alignment vertical="center"/>
    </xf>
    <xf numFmtId="0" fontId="45" fillId="25" borderId="22" xfId="0" applyNumberFormat="1" applyFont="1" applyFill="1" applyBorder="1" applyAlignment="1" applyProtection="1">
      <alignment horizontal="left" vertical="center"/>
    </xf>
    <xf numFmtId="0" fontId="45" fillId="25" borderId="22" xfId="0" applyNumberFormat="1" applyFont="1" applyFill="1" applyBorder="1" applyAlignment="1" applyProtection="1">
      <alignment vertical="center" wrapText="1"/>
    </xf>
    <xf numFmtId="0" fontId="74" fillId="25" borderId="22" xfId="0" applyNumberFormat="1" applyFont="1" applyFill="1" applyBorder="1" applyAlignment="1" applyProtection="1">
      <alignment horizontal="center" vertical="center" wrapText="1"/>
    </xf>
    <xf numFmtId="0" fontId="45" fillId="0" borderId="0" xfId="0" applyNumberFormat="1" applyFont="1" applyFill="1" applyBorder="1" applyAlignment="1" applyProtection="1">
      <alignment horizontal="left" vertical="center"/>
    </xf>
    <xf numFmtId="2" fontId="45" fillId="0" borderId="0" xfId="0" applyNumberFormat="1" applyFont="1" applyFill="1" applyBorder="1" applyAlignment="1" applyProtection="1">
      <alignment horizontal="right" vertical="center"/>
    </xf>
    <xf numFmtId="1" fontId="45" fillId="0" borderId="0" xfId="0" applyNumberFormat="1" applyFont="1" applyFill="1" applyBorder="1" applyAlignment="1" applyProtection="1">
      <alignment vertical="center"/>
    </xf>
    <xf numFmtId="0" fontId="45" fillId="0" borderId="0" xfId="0" applyNumberFormat="1" applyFont="1" applyFill="1" applyBorder="1" applyAlignment="1" applyProtection="1">
      <alignment horizontal="right" vertical="center"/>
    </xf>
    <xf numFmtId="0" fontId="46" fillId="0" borderId="0" xfId="0" applyNumberFormat="1" applyFont="1" applyFill="1" applyBorder="1" applyAlignment="1" applyProtection="1">
      <alignment horizontal="left" vertical="center"/>
    </xf>
    <xf numFmtId="0" fontId="46" fillId="0" borderId="0" xfId="0" applyNumberFormat="1" applyFont="1" applyFill="1" applyBorder="1" applyAlignment="1" applyProtection="1">
      <alignment vertical="center"/>
    </xf>
    <xf numFmtId="0" fontId="0" fillId="0" borderId="0" xfId="0" applyNumberFormat="1" applyFont="1" applyFill="1" applyBorder="1" applyAlignment="1" applyProtection="1"/>
    <xf numFmtId="190" fontId="45" fillId="0" borderId="0" xfId="0" applyNumberFormat="1" applyFont="1" applyFill="1" applyBorder="1" applyAlignment="1" applyProtection="1">
      <alignment horizontal="right" vertical="center"/>
    </xf>
    <xf numFmtId="0" fontId="45" fillId="0" borderId="0" xfId="0" applyFont="1" applyFill="1" applyBorder="1" applyAlignment="1">
      <alignment vertical="center"/>
    </xf>
    <xf numFmtId="180" fontId="0" fillId="0" borderId="0" xfId="0" applyNumberFormat="1" applyFill="1" applyBorder="1" applyAlignment="1">
      <alignment vertical="center"/>
    </xf>
    <xf numFmtId="180" fontId="77" fillId="0" borderId="0" xfId="0" applyNumberFormat="1" applyFont="1" applyBorder="1" applyAlignment="1">
      <alignment vertical="center"/>
    </xf>
    <xf numFmtId="0" fontId="77" fillId="0" borderId="0" xfId="0" applyFont="1" applyAlignment="1">
      <alignment vertical="center"/>
    </xf>
    <xf numFmtId="0" fontId="77" fillId="0" borderId="0" xfId="0" applyFont="1" applyBorder="1" applyAlignment="1">
      <alignment vertical="center"/>
    </xf>
    <xf numFmtId="0" fontId="0" fillId="0" borderId="0" xfId="0" applyBorder="1"/>
    <xf numFmtId="0" fontId="0" fillId="0" borderId="0" xfId="50" applyFont="1" applyFill="1" applyBorder="1" applyAlignment="1">
      <alignment vertical="center"/>
    </xf>
    <xf numFmtId="0" fontId="0" fillId="0" borderId="0" xfId="0" applyFont="1" applyAlignment="1">
      <alignment vertical="center"/>
    </xf>
    <xf numFmtId="0" fontId="47" fillId="25" borderId="10" xfId="0" applyFont="1" applyFill="1" applyBorder="1" applyAlignment="1">
      <alignment horizontal="center" vertical="center"/>
    </xf>
    <xf numFmtId="180" fontId="0" fillId="0" borderId="0" xfId="0" applyNumberFormat="1" applyFont="1" applyFill="1" applyBorder="1" applyAlignment="1">
      <alignment vertical="center"/>
    </xf>
    <xf numFmtId="180" fontId="0" fillId="0" borderId="0" xfId="0" applyNumberFormat="1" applyFont="1" applyFill="1" applyAlignment="1">
      <alignment vertical="center"/>
    </xf>
    <xf numFmtId="0" fontId="0" fillId="0" borderId="0" xfId="0" applyFont="1" applyBorder="1" applyAlignment="1">
      <alignment vertical="center"/>
    </xf>
    <xf numFmtId="0" fontId="0" fillId="0" borderId="0" xfId="0" applyFont="1" applyAlignment="1">
      <alignment horizontal="center" vertical="center"/>
    </xf>
    <xf numFmtId="2" fontId="0" fillId="0" borderId="0" xfId="0" applyNumberFormat="1"/>
    <xf numFmtId="0" fontId="0" fillId="0" borderId="20" xfId="0" applyFont="1" applyBorder="1" applyAlignment="1">
      <alignment vertical="center"/>
    </xf>
    <xf numFmtId="178" fontId="0" fillId="0" borderId="20" xfId="0" applyNumberFormat="1" applyFont="1" applyBorder="1" applyAlignment="1">
      <alignment horizontal="center" vertical="center"/>
    </xf>
    <xf numFmtId="2" fontId="0" fillId="0" borderId="20" xfId="0" applyNumberFormat="1" applyBorder="1" applyAlignment="1">
      <alignment horizontal="center"/>
    </xf>
    <xf numFmtId="0" fontId="0" fillId="0" borderId="20" xfId="0" applyFont="1" applyBorder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2" fontId="0" fillId="44" borderId="0" xfId="0" applyNumberFormat="1" applyFont="1" applyFill="1" applyAlignment="1">
      <alignment horizontal="center" vertical="center"/>
    </xf>
    <xf numFmtId="2" fontId="0" fillId="44" borderId="20" xfId="0" applyNumberFormat="1" applyFill="1" applyBorder="1" applyAlignment="1">
      <alignment horizontal="center"/>
    </xf>
    <xf numFmtId="0" fontId="74" fillId="45" borderId="22" xfId="0" applyNumberFormat="1" applyFont="1" applyFill="1" applyBorder="1" applyAlignment="1" applyProtection="1">
      <alignment horizontal="center" vertical="center" wrapText="1"/>
    </xf>
    <xf numFmtId="0" fontId="77" fillId="46" borderId="21" xfId="0" applyFont="1" applyFill="1" applyBorder="1" applyAlignment="1">
      <alignment vertical="center"/>
    </xf>
    <xf numFmtId="180" fontId="0" fillId="0" borderId="0" xfId="50" applyNumberFormat="1" applyFont="1" applyFill="1" applyAlignment="1">
      <alignment vertical="center"/>
    </xf>
    <xf numFmtId="178" fontId="45" fillId="0" borderId="0" xfId="92" applyNumberFormat="1" applyFont="1" applyBorder="1" applyAlignment="1">
      <alignment horizontal="center" vertical="center"/>
    </xf>
    <xf numFmtId="0" fontId="84" fillId="0" borderId="0" xfId="0" applyFont="1"/>
    <xf numFmtId="0" fontId="0" fillId="0" borderId="12" xfId="0" applyBorder="1"/>
    <xf numFmtId="0" fontId="83" fillId="0" borderId="12" xfId="0" applyFont="1" applyBorder="1" applyAlignment="1">
      <alignment horizontal="center"/>
    </xf>
    <xf numFmtId="192" fontId="0" fillId="0" borderId="12" xfId="0" applyNumberFormat="1" applyFill="1" applyBorder="1" applyAlignment="1">
      <alignment horizontal="right"/>
    </xf>
    <xf numFmtId="2" fontId="0" fillId="0" borderId="12" xfId="0" applyNumberFormat="1" applyBorder="1"/>
    <xf numFmtId="2" fontId="0" fillId="0" borderId="12" xfId="0" applyNumberFormat="1" applyFill="1" applyBorder="1"/>
    <xf numFmtId="0" fontId="0" fillId="0" borderId="0" xfId="0" applyFill="1"/>
    <xf numFmtId="0" fontId="24" fillId="0" borderId="16" xfId="0" applyFont="1" applyBorder="1"/>
    <xf numFmtId="0" fontId="24" fillId="0" borderId="27" xfId="0" applyFont="1" applyBorder="1"/>
    <xf numFmtId="0" fontId="24" fillId="0" borderId="10" xfId="0" applyFont="1" applyBorder="1"/>
    <xf numFmtId="0" fontId="24" fillId="0" borderId="28" xfId="0" applyFont="1" applyBorder="1"/>
    <xf numFmtId="0" fontId="24" fillId="0" borderId="10" xfId="0" applyFont="1" applyFill="1" applyBorder="1"/>
    <xf numFmtId="0" fontId="24" fillId="0" borderId="28" xfId="0" applyFont="1" applyFill="1" applyBorder="1"/>
    <xf numFmtId="0" fontId="25" fillId="48" borderId="29" xfId="0" applyFont="1" applyFill="1" applyBorder="1"/>
    <xf numFmtId="0" fontId="25" fillId="48" borderId="30" xfId="0" applyFont="1" applyFill="1" applyBorder="1"/>
    <xf numFmtId="178" fontId="25" fillId="48" borderId="0" xfId="0" applyNumberFormat="1" applyFont="1" applyFill="1" applyBorder="1"/>
    <xf numFmtId="178" fontId="25" fillId="48" borderId="25" xfId="0" applyNumberFormat="1" applyFont="1" applyFill="1" applyBorder="1"/>
    <xf numFmtId="0" fontId="86" fillId="0" borderId="0" xfId="0" applyFont="1" applyFill="1"/>
    <xf numFmtId="0" fontId="25" fillId="50" borderId="29" xfId="0" applyFont="1" applyFill="1" applyBorder="1"/>
    <xf numFmtId="0" fontId="25" fillId="50" borderId="30" xfId="0" applyFont="1" applyFill="1" applyBorder="1"/>
    <xf numFmtId="178" fontId="25" fillId="50" borderId="0" xfId="0" applyNumberFormat="1" applyFont="1" applyFill="1" applyBorder="1"/>
    <xf numFmtId="178" fontId="25" fillId="50" borderId="30" xfId="0" applyNumberFormat="1" applyFont="1" applyFill="1" applyBorder="1"/>
    <xf numFmtId="178" fontId="25" fillId="50" borderId="25" xfId="0" applyNumberFormat="1" applyFont="1" applyFill="1" applyBorder="1"/>
    <xf numFmtId="2" fontId="0" fillId="0" borderId="0" xfId="0" applyNumberFormat="1" applyFill="1" applyBorder="1"/>
    <xf numFmtId="0" fontId="25" fillId="44" borderId="29" xfId="0" applyFont="1" applyFill="1" applyBorder="1"/>
    <xf numFmtId="0" fontId="25" fillId="44" borderId="30" xfId="0" applyFont="1" applyFill="1" applyBorder="1"/>
    <xf numFmtId="178" fontId="25" fillId="44" borderId="0" xfId="0" applyNumberFormat="1" applyFont="1" applyFill="1" applyBorder="1"/>
    <xf numFmtId="178" fontId="25" fillId="44" borderId="30" xfId="0" applyNumberFormat="1" applyFont="1" applyFill="1" applyBorder="1"/>
    <xf numFmtId="178" fontId="25" fillId="44" borderId="25" xfId="0" applyNumberFormat="1" applyFont="1" applyFill="1" applyBorder="1"/>
    <xf numFmtId="0" fontId="25" fillId="44" borderId="23" xfId="0" applyFont="1" applyFill="1" applyBorder="1"/>
    <xf numFmtId="178" fontId="25" fillId="44" borderId="20" xfId="0" applyNumberFormat="1" applyFont="1" applyFill="1" applyBorder="1"/>
    <xf numFmtId="178" fontId="25" fillId="44" borderId="31" xfId="0" applyNumberFormat="1" applyFont="1" applyFill="1" applyBorder="1"/>
    <xf numFmtId="178" fontId="25" fillId="44" borderId="24" xfId="0" applyNumberFormat="1" applyFont="1" applyFill="1" applyBorder="1"/>
    <xf numFmtId="0" fontId="25" fillId="44" borderId="31" xfId="0" applyFont="1" applyFill="1" applyBorder="1"/>
    <xf numFmtId="0" fontId="53" fillId="0" borderId="0" xfId="0" applyFont="1" applyBorder="1" applyAlignment="1">
      <alignment horizontal="center"/>
    </xf>
    <xf numFmtId="0" fontId="25" fillId="0" borderId="0" xfId="0" applyFont="1" applyFill="1" applyBorder="1"/>
    <xf numFmtId="178" fontId="25" fillId="0" borderId="0" xfId="0" applyNumberFormat="1" applyFont="1" applyFill="1" applyBorder="1"/>
    <xf numFmtId="0" fontId="53" fillId="0" borderId="12" xfId="0" applyFont="1" applyBorder="1" applyAlignment="1">
      <alignment horizontal="center" wrapText="1"/>
    </xf>
    <xf numFmtId="0" fontId="53" fillId="0" borderId="12" xfId="0" applyFont="1" applyBorder="1" applyAlignment="1">
      <alignment horizontal="center"/>
    </xf>
    <xf numFmtId="0" fontId="53" fillId="0" borderId="12" xfId="0" applyFont="1" applyBorder="1" applyAlignment="1">
      <alignment horizontal="left"/>
    </xf>
    <xf numFmtId="0" fontId="0" fillId="0" borderId="12" xfId="0" applyBorder="1" applyAlignment="1">
      <alignment horizontal="center"/>
    </xf>
    <xf numFmtId="0" fontId="53" fillId="0" borderId="12" xfId="0" applyNumberFormat="1" applyFont="1" applyBorder="1" applyAlignment="1">
      <alignment horizontal="left"/>
    </xf>
    <xf numFmtId="10" fontId="0" fillId="0" borderId="12" xfId="0" applyNumberForma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0" fontId="88" fillId="0" borderId="0" xfId="0" applyFont="1" applyAlignment="1">
      <alignment vertical="center"/>
    </xf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88" fillId="0" borderId="0" xfId="0" applyFont="1" applyBorder="1" applyAlignment="1">
      <alignment vertical="center"/>
    </xf>
    <xf numFmtId="0" fontId="45" fillId="0" borderId="20" xfId="92" applyFont="1" applyBorder="1" applyAlignment="1">
      <alignment vertical="center"/>
    </xf>
    <xf numFmtId="178" fontId="45" fillId="0" borderId="20" xfId="92" applyNumberFormat="1" applyFont="1" applyBorder="1" applyAlignment="1">
      <alignment horizontal="center" vertical="center"/>
    </xf>
    <xf numFmtId="0" fontId="47" fillId="25" borderId="10" xfId="92" applyFont="1" applyFill="1" applyBorder="1" applyAlignment="1">
      <alignment horizontal="left" vertical="center"/>
    </xf>
    <xf numFmtId="178" fontId="45" fillId="52" borderId="0" xfId="92" applyNumberFormat="1" applyFont="1" applyFill="1" applyAlignment="1">
      <alignment horizontal="left" vertical="center"/>
    </xf>
    <xf numFmtId="178" fontId="45" fillId="52" borderId="0" xfId="92" applyNumberFormat="1" applyFont="1" applyFill="1" applyAlignment="1">
      <alignment horizontal="center" vertical="center"/>
    </xf>
    <xf numFmtId="178" fontId="45" fillId="52" borderId="20" xfId="92" applyNumberFormat="1" applyFont="1" applyFill="1" applyBorder="1" applyAlignment="1">
      <alignment horizontal="left" vertical="center"/>
    </xf>
    <xf numFmtId="178" fontId="45" fillId="52" borderId="20" xfId="92" applyNumberFormat="1" applyFont="1" applyFill="1" applyBorder="1" applyAlignment="1">
      <alignment horizontal="center" vertical="center"/>
    </xf>
    <xf numFmtId="178" fontId="45" fillId="52" borderId="0" xfId="92" applyNumberFormat="1" applyFont="1" applyFill="1" applyBorder="1" applyAlignment="1">
      <alignment horizontal="center" vertical="center"/>
    </xf>
    <xf numFmtId="178" fontId="45" fillId="52" borderId="21" xfId="92" applyNumberFormat="1" applyFont="1" applyFill="1" applyBorder="1" applyAlignment="1">
      <alignment horizontal="center" vertical="center"/>
    </xf>
    <xf numFmtId="2" fontId="45" fillId="52" borderId="0" xfId="92" applyNumberFormat="1" applyFont="1" applyFill="1" applyAlignment="1">
      <alignment horizontal="left" vertical="center"/>
    </xf>
    <xf numFmtId="2" fontId="77" fillId="52" borderId="0" xfId="50" applyNumberFormat="1" applyFont="1" applyFill="1" applyAlignment="1">
      <alignment horizontal="left" vertical="center"/>
    </xf>
    <xf numFmtId="0" fontId="77" fillId="0" borderId="20" xfId="0" applyFont="1" applyBorder="1" applyAlignment="1">
      <alignment vertical="center"/>
    </xf>
    <xf numFmtId="0" fontId="83" fillId="0" borderId="0" xfId="0" applyFont="1"/>
    <xf numFmtId="178" fontId="0" fillId="0" borderId="0" xfId="0" applyNumberFormat="1" applyAlignment="1">
      <alignment horizontal="center" vertical="center"/>
    </xf>
    <xf numFmtId="2" fontId="77" fillId="0" borderId="0" xfId="0" applyNumberFormat="1" applyFont="1" applyFill="1" applyAlignment="1">
      <alignment vertical="center"/>
    </xf>
    <xf numFmtId="180" fontId="77" fillId="0" borderId="32" xfId="0" applyNumberFormat="1" applyFont="1" applyBorder="1" applyAlignment="1">
      <alignment vertical="center"/>
    </xf>
    <xf numFmtId="0" fontId="77" fillId="0" borderId="32" xfId="0" applyFont="1" applyBorder="1" applyAlignment="1">
      <alignment vertical="center"/>
    </xf>
    <xf numFmtId="180" fontId="77" fillId="0" borderId="20" xfId="0" applyNumberFormat="1" applyFont="1" applyBorder="1" applyAlignment="1">
      <alignment vertical="center"/>
    </xf>
    <xf numFmtId="180" fontId="90" fillId="0" borderId="21" xfId="0" applyNumberFormat="1" applyFont="1" applyBorder="1" applyAlignment="1">
      <alignment vertical="center"/>
    </xf>
    <xf numFmtId="0" fontId="90" fillId="0" borderId="21" xfId="0" applyFont="1" applyBorder="1" applyAlignment="1">
      <alignment vertical="center"/>
    </xf>
    <xf numFmtId="180" fontId="90" fillId="0" borderId="11" xfId="0" applyNumberFormat="1" applyFont="1" applyBorder="1" applyAlignment="1">
      <alignment vertical="center"/>
    </xf>
    <xf numFmtId="0" fontId="90" fillId="0" borderId="11" xfId="0" applyFont="1" applyBorder="1" applyAlignment="1">
      <alignment vertical="center"/>
    </xf>
    <xf numFmtId="178" fontId="77" fillId="0" borderId="0" xfId="0" applyNumberFormat="1" applyFont="1" applyBorder="1" applyAlignment="1">
      <alignment horizontal="center" vertical="center"/>
    </xf>
    <xf numFmtId="178" fontId="77" fillId="0" borderId="20" xfId="0" applyNumberFormat="1" applyFont="1" applyBorder="1" applyAlignment="1">
      <alignment horizontal="center" vertical="center"/>
    </xf>
    <xf numFmtId="2" fontId="45" fillId="52" borderId="0" xfId="92" applyNumberFormat="1" applyFont="1" applyFill="1" applyBorder="1" applyAlignment="1">
      <alignment horizontal="left" vertical="center"/>
    </xf>
    <xf numFmtId="178" fontId="77" fillId="0" borderId="32" xfId="0" applyNumberFormat="1" applyFont="1" applyBorder="1" applyAlignment="1">
      <alignment horizontal="center" vertical="center"/>
    </xf>
    <xf numFmtId="178" fontId="90" fillId="0" borderId="21" xfId="0" applyNumberFormat="1" applyFont="1" applyBorder="1" applyAlignment="1">
      <alignment horizontal="center" vertical="center"/>
    </xf>
    <xf numFmtId="178" fontId="90" fillId="0" borderId="11" xfId="0" applyNumberFormat="1" applyFont="1" applyBorder="1" applyAlignment="1">
      <alignment horizontal="center" vertical="center"/>
    </xf>
    <xf numFmtId="0" fontId="47" fillId="45" borderId="10" xfId="0" applyNumberFormat="1" applyFont="1" applyFill="1" applyBorder="1" applyAlignment="1" applyProtection="1">
      <alignment horizontal="center" vertical="center" wrapText="1"/>
    </xf>
    <xf numFmtId="1" fontId="45" fillId="0" borderId="0" xfId="0" applyNumberFormat="1" applyFont="1" applyFill="1" applyBorder="1" applyAlignment="1" applyProtection="1">
      <alignment horizontal="center" vertical="center"/>
    </xf>
    <xf numFmtId="2" fontId="45" fillId="0" borderId="0" xfId="0" applyNumberFormat="1" applyFont="1" applyFill="1" applyBorder="1" applyAlignment="1" applyProtection="1">
      <alignment horizontal="center" vertical="center"/>
    </xf>
    <xf numFmtId="0" fontId="0" fillId="0" borderId="0" xfId="0" applyAlignment="1">
      <alignment horizontal="center"/>
    </xf>
    <xf numFmtId="0" fontId="45" fillId="0" borderId="20" xfId="0" applyNumberFormat="1" applyFont="1" applyFill="1" applyBorder="1" applyAlignment="1" applyProtection="1">
      <alignment vertical="center"/>
    </xf>
    <xf numFmtId="0" fontId="45" fillId="0" borderId="20" xfId="0" applyNumberFormat="1" applyFont="1" applyFill="1" applyBorder="1" applyAlignment="1" applyProtection="1">
      <alignment horizontal="left" vertical="center"/>
    </xf>
    <xf numFmtId="0" fontId="45" fillId="0" borderId="20" xfId="0" applyNumberFormat="1" applyFont="1" applyFill="1" applyBorder="1" applyAlignment="1" applyProtection="1">
      <alignment horizontal="center" vertical="center"/>
    </xf>
    <xf numFmtId="0" fontId="83" fillId="47" borderId="17" xfId="0" applyFont="1" applyFill="1" applyBorder="1"/>
    <xf numFmtId="0" fontId="0" fillId="47" borderId="21" xfId="0" applyFill="1" applyBorder="1"/>
    <xf numFmtId="0" fontId="0" fillId="0" borderId="0" xfId="0" applyAlignment="1">
      <alignment vertical="center"/>
    </xf>
    <xf numFmtId="178" fontId="77" fillId="0" borderId="32" xfId="0" applyNumberFormat="1" applyFont="1" applyBorder="1" applyAlignment="1">
      <alignment horizontal="left" vertical="center"/>
    </xf>
    <xf numFmtId="178" fontId="77" fillId="0" borderId="0" xfId="0" applyNumberFormat="1" applyFont="1" applyBorder="1" applyAlignment="1">
      <alignment horizontal="left" vertical="center"/>
    </xf>
    <xf numFmtId="178" fontId="77" fillId="0" borderId="20" xfId="0" applyNumberFormat="1" applyFont="1" applyBorder="1" applyAlignment="1">
      <alignment horizontal="left" vertical="center"/>
    </xf>
    <xf numFmtId="178" fontId="90" fillId="0" borderId="21" xfId="0" applyNumberFormat="1" applyFont="1" applyBorder="1" applyAlignment="1">
      <alignment horizontal="left" vertical="center"/>
    </xf>
    <xf numFmtId="178" fontId="90" fillId="0" borderId="11" xfId="0" applyNumberFormat="1" applyFont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83" fillId="0" borderId="0" xfId="0" applyFont="1" applyAlignment="1">
      <alignment vertical="center"/>
    </xf>
    <xf numFmtId="0" fontId="0" fillId="0" borderId="12" xfId="0" applyBorder="1" applyAlignment="1">
      <alignment horizontal="center" vertical="center"/>
    </xf>
    <xf numFmtId="0" fontId="83" fillId="0" borderId="12" xfId="0" applyFont="1" applyBorder="1" applyAlignment="1">
      <alignment horizontal="center" vertical="center"/>
    </xf>
    <xf numFmtId="0" fontId="92" fillId="0" borderId="0" xfId="0" applyFont="1" applyAlignment="1">
      <alignment horizontal="left" vertical="center" indent="5"/>
    </xf>
    <xf numFmtId="190" fontId="0" fillId="0" borderId="12" xfId="0" applyNumberFormat="1" applyBorder="1"/>
    <xf numFmtId="17" fontId="0" fillId="0" borderId="12" xfId="0" applyNumberFormat="1" applyBorder="1" applyAlignment="1">
      <alignment horizontal="center" vertical="center"/>
    </xf>
    <xf numFmtId="178" fontId="0" fillId="0" borderId="12" xfId="0" applyNumberFormat="1" applyBorder="1" applyAlignment="1">
      <alignment horizontal="center" vertical="center"/>
    </xf>
    <xf numFmtId="0" fontId="93" fillId="0" borderId="0" xfId="0" applyFont="1" applyAlignment="1">
      <alignment horizontal="left" vertical="center"/>
    </xf>
    <xf numFmtId="190" fontId="0" fillId="0" borderId="0" xfId="0" applyNumberFormat="1" applyBorder="1"/>
    <xf numFmtId="0" fontId="94" fillId="0" borderId="0" xfId="0" applyFont="1" applyAlignment="1">
      <alignment horizontal="left" vertical="center"/>
    </xf>
    <xf numFmtId="193" fontId="0" fillId="0" borderId="0" xfId="0" quotePrefix="1" applyNumberFormat="1"/>
    <xf numFmtId="0" fontId="95" fillId="54" borderId="33" xfId="0" applyFont="1" applyFill="1" applyBorder="1" applyAlignment="1">
      <alignment vertical="center"/>
    </xf>
    <xf numFmtId="0" fontId="95" fillId="54" borderId="34" xfId="0" applyFont="1" applyFill="1" applyBorder="1" applyAlignment="1">
      <alignment horizontal="right" vertical="center"/>
    </xf>
    <xf numFmtId="0" fontId="96" fillId="27" borderId="0" xfId="0" applyFont="1" applyFill="1" applyBorder="1" applyAlignment="1">
      <alignment horizontal="center" vertical="center"/>
    </xf>
    <xf numFmtId="0" fontId="93" fillId="55" borderId="35" xfId="0" applyFont="1" applyFill="1" applyBorder="1" applyAlignment="1">
      <alignment horizontal="justify" vertical="center"/>
    </xf>
    <xf numFmtId="0" fontId="93" fillId="56" borderId="36" xfId="0" applyFont="1" applyFill="1" applyBorder="1" applyAlignment="1">
      <alignment horizontal="right" vertical="center"/>
    </xf>
    <xf numFmtId="3" fontId="93" fillId="56" borderId="36" xfId="0" applyNumberFormat="1" applyFont="1" applyFill="1" applyBorder="1" applyAlignment="1">
      <alignment horizontal="right" vertical="center"/>
    </xf>
    <xf numFmtId="0" fontId="97" fillId="0" borderId="0" xfId="0" applyFont="1" applyFill="1" applyAlignment="1">
      <alignment horizontal="left" vertical="center"/>
    </xf>
    <xf numFmtId="0" fontId="98" fillId="0" borderId="0" xfId="0" applyFont="1"/>
    <xf numFmtId="0" fontId="97" fillId="0" borderId="0" xfId="0" applyFont="1" applyAlignment="1">
      <alignment horizontal="left" vertical="center"/>
    </xf>
    <xf numFmtId="0" fontId="93" fillId="0" borderId="0" xfId="0" applyFont="1" applyAlignment="1">
      <alignment horizontal="justify" vertical="center"/>
    </xf>
    <xf numFmtId="0" fontId="94" fillId="0" borderId="0" xfId="0" applyFont="1" applyFill="1" applyAlignment="1">
      <alignment horizontal="left" vertical="center"/>
    </xf>
    <xf numFmtId="0" fontId="96" fillId="53" borderId="0" xfId="0" applyFont="1" applyFill="1" applyBorder="1" applyAlignment="1">
      <alignment horizontal="center" vertical="center"/>
    </xf>
    <xf numFmtId="178" fontId="0" fillId="0" borderId="0" xfId="0" applyNumberFormat="1"/>
    <xf numFmtId="9" fontId="0" fillId="0" borderId="0" xfId="5495" applyFont="1" applyAlignment="1">
      <alignment horizontal="center" vertical="center"/>
    </xf>
    <xf numFmtId="178" fontId="0" fillId="0" borderId="0" xfId="5495" applyNumberFormat="1" applyFont="1" applyAlignment="1">
      <alignment horizontal="center" vertical="center"/>
    </xf>
    <xf numFmtId="0" fontId="99" fillId="54" borderId="33" xfId="0" applyFont="1" applyFill="1" applyBorder="1" applyAlignment="1">
      <alignment horizontal="justify" vertical="center"/>
    </xf>
    <xf numFmtId="178" fontId="0" fillId="0" borderId="0" xfId="0" applyNumberFormat="1" applyFill="1" applyAlignment="1">
      <alignment horizontal="center" vertical="center"/>
    </xf>
    <xf numFmtId="178" fontId="89" fillId="0" borderId="0" xfId="0" applyNumberFormat="1" applyFont="1" applyAlignment="1">
      <alignment horizontal="center" vertical="center"/>
    </xf>
    <xf numFmtId="0" fontId="77" fillId="0" borderId="0" xfId="0" applyFont="1" applyFill="1" applyAlignment="1">
      <alignment vertical="center"/>
    </xf>
    <xf numFmtId="0" fontId="100" fillId="0" borderId="20" xfId="0" applyFont="1" applyFill="1" applyBorder="1" applyAlignment="1">
      <alignment vertical="center"/>
    </xf>
    <xf numFmtId="0" fontId="47" fillId="25" borderId="10" xfId="0" applyFont="1" applyFill="1" applyBorder="1" applyAlignment="1">
      <alignment horizontal="left" vertical="center"/>
    </xf>
    <xf numFmtId="0" fontId="47" fillId="28" borderId="11" xfId="92" applyFont="1" applyFill="1" applyBorder="1" applyAlignment="1">
      <alignment horizontal="left" vertical="center" wrapText="1"/>
    </xf>
    <xf numFmtId="178" fontId="77" fillId="0" borderId="0" xfId="0" applyNumberFormat="1" applyFont="1" applyAlignment="1">
      <alignment horizontal="center" vertical="center"/>
    </xf>
    <xf numFmtId="178" fontId="0" fillId="0" borderId="32" xfId="0" applyNumberFormat="1" applyFont="1" applyBorder="1" applyAlignment="1">
      <alignment horizontal="center" vertical="center"/>
    </xf>
    <xf numFmtId="180" fontId="77" fillId="0" borderId="10" xfId="0" applyNumberFormat="1" applyFont="1" applyBorder="1" applyAlignment="1">
      <alignment vertical="center"/>
    </xf>
    <xf numFmtId="178" fontId="0" fillId="0" borderId="10" xfId="0" applyNumberFormat="1" applyFont="1" applyBorder="1" applyAlignment="1">
      <alignment horizontal="center" vertical="center"/>
    </xf>
    <xf numFmtId="0" fontId="101" fillId="57" borderId="0" xfId="5534"/>
    <xf numFmtId="178" fontId="101" fillId="57" borderId="0" xfId="5534" applyNumberFormat="1"/>
    <xf numFmtId="178" fontId="102" fillId="58" borderId="37" xfId="5535" applyNumberFormat="1"/>
    <xf numFmtId="0" fontId="89" fillId="0" borderId="0" xfId="0" applyFont="1"/>
    <xf numFmtId="1" fontId="0" fillId="0" borderId="0" xfId="0" applyNumberFormat="1"/>
    <xf numFmtId="0" fontId="24" fillId="0" borderId="0" xfId="0" applyFont="1" applyBorder="1"/>
    <xf numFmtId="0" fontId="24" fillId="0" borderId="0" xfId="0" applyFont="1" applyFill="1" applyBorder="1"/>
    <xf numFmtId="178" fontId="0" fillId="0" borderId="0" xfId="0" applyNumberFormat="1" applyFont="1" applyAlignment="1">
      <alignment horizontal="center" vertical="center"/>
    </xf>
    <xf numFmtId="0" fontId="46" fillId="0" borderId="0" xfId="0" applyFont="1" applyAlignment="1">
      <alignment vertical="center"/>
    </xf>
    <xf numFmtId="180" fontId="46" fillId="0" borderId="0" xfId="0" applyNumberFormat="1" applyFont="1" applyAlignment="1">
      <alignment vertical="center"/>
    </xf>
    <xf numFmtId="180" fontId="47" fillId="25" borderId="21" xfId="0" applyNumberFormat="1" applyFont="1" applyFill="1" applyBorder="1" applyAlignment="1">
      <alignment vertical="center"/>
    </xf>
    <xf numFmtId="180" fontId="45" fillId="28" borderId="22" xfId="92" applyNumberFormat="1" applyFont="1" applyFill="1" applyBorder="1" applyAlignment="1">
      <alignment horizontal="left" vertical="center" wrapText="1"/>
    </xf>
    <xf numFmtId="0" fontId="77" fillId="0" borderId="0" xfId="0" applyFont="1" applyAlignment="1">
      <alignment horizontal="center" vertical="center"/>
    </xf>
    <xf numFmtId="180" fontId="77" fillId="0" borderId="0" xfId="0" applyNumberFormat="1" applyFont="1" applyAlignment="1">
      <alignment vertical="center"/>
    </xf>
    <xf numFmtId="180" fontId="77" fillId="0" borderId="0" xfId="0" applyNumberFormat="1" applyFont="1" applyFill="1" applyAlignment="1">
      <alignment vertical="center"/>
    </xf>
    <xf numFmtId="180" fontId="77" fillId="0" borderId="0" xfId="0" applyNumberFormat="1" applyFont="1" applyFill="1" applyBorder="1" applyAlignment="1">
      <alignment vertical="center"/>
    </xf>
    <xf numFmtId="0" fontId="0" fillId="0" borderId="20" xfId="50" applyFont="1" applyFill="1" applyBorder="1" applyAlignment="1">
      <alignment vertical="center"/>
    </xf>
    <xf numFmtId="0" fontId="0" fillId="0" borderId="0" xfId="0" applyFont="1"/>
    <xf numFmtId="180" fontId="2" fillId="2" borderId="0" xfId="1" applyNumberFormat="1" applyFont="1" applyAlignment="1">
      <alignment vertical="center"/>
    </xf>
    <xf numFmtId="180" fontId="0" fillId="0" borderId="0" xfId="50" applyNumberFormat="1" applyFont="1" applyAlignment="1">
      <alignment vertical="center"/>
    </xf>
    <xf numFmtId="0" fontId="45" fillId="0" borderId="0" xfId="2" applyFont="1"/>
    <xf numFmtId="180" fontId="0" fillId="0" borderId="20" xfId="50" applyNumberFormat="1" applyFont="1" applyFill="1" applyBorder="1" applyAlignment="1">
      <alignment vertical="center"/>
    </xf>
    <xf numFmtId="0" fontId="105" fillId="0" borderId="0" xfId="0" quotePrefix="1" applyNumberFormat="1" applyFont="1" applyFill="1" applyBorder="1" applyAlignment="1" applyProtection="1">
      <alignment horizontal="left"/>
    </xf>
    <xf numFmtId="0" fontId="45" fillId="0" borderId="0" xfId="0" applyNumberFormat="1" applyFont="1" applyFill="1" applyBorder="1" applyAlignment="1" applyProtection="1">
      <alignment vertical="center" wrapText="1"/>
    </xf>
    <xf numFmtId="0" fontId="45" fillId="0" borderId="0" xfId="0" applyNumberFormat="1" applyFont="1" applyFill="1" applyBorder="1" applyAlignment="1" applyProtection="1">
      <alignment horizontal="left"/>
    </xf>
    <xf numFmtId="0" fontId="47" fillId="0" borderId="0" xfId="0" quotePrefix="1" applyNumberFormat="1" applyFont="1" applyFill="1" applyBorder="1" applyAlignment="1" applyProtection="1">
      <alignment horizontal="left"/>
    </xf>
    <xf numFmtId="0" fontId="45" fillId="0" borderId="0" xfId="0" applyNumberFormat="1" applyFont="1" applyFill="1" applyBorder="1" applyAlignment="1" applyProtection="1"/>
    <xf numFmtId="0" fontId="45" fillId="25" borderId="21" xfId="8774" applyFont="1" applyFill="1" applyBorder="1" applyAlignment="1">
      <alignment horizontal="center" vertical="center" wrapText="1"/>
    </xf>
    <xf numFmtId="0" fontId="45" fillId="25" borderId="21" xfId="8774" applyNumberFormat="1" applyFont="1" applyFill="1" applyBorder="1" applyAlignment="1" applyProtection="1">
      <alignment horizontal="center" vertical="center" wrapText="1"/>
    </xf>
    <xf numFmtId="0" fontId="45" fillId="25" borderId="21" xfId="8774" applyNumberFormat="1" applyFont="1" applyFill="1" applyBorder="1" applyAlignment="1" applyProtection="1">
      <alignment vertical="center" wrapText="1"/>
    </xf>
    <xf numFmtId="0" fontId="45" fillId="25" borderId="21" xfId="8774" applyFont="1" applyFill="1" applyBorder="1" applyAlignment="1">
      <alignment horizontal="left" vertical="center" wrapText="1"/>
    </xf>
    <xf numFmtId="0" fontId="105" fillId="63" borderId="0" xfId="8774" applyNumberFormat="1" applyFont="1" applyFill="1" applyBorder="1" applyAlignment="1" applyProtection="1">
      <alignment vertical="center"/>
    </xf>
    <xf numFmtId="0" fontId="45" fillId="63" borderId="0" xfId="8774" applyNumberFormat="1" applyFont="1" applyFill="1" applyBorder="1" applyAlignment="1" applyProtection="1">
      <alignment vertical="center" wrapText="1"/>
    </xf>
    <xf numFmtId="0" fontId="45" fillId="63" borderId="0" xfId="8774" applyNumberFormat="1" applyFont="1" applyFill="1" applyBorder="1" applyAlignment="1" applyProtection="1">
      <alignment horizontal="left" vertical="center"/>
    </xf>
    <xf numFmtId="0" fontId="46" fillId="0" borderId="0" xfId="8774" applyNumberFormat="1" applyFont="1" applyFill="1" applyBorder="1" applyAlignment="1" applyProtection="1">
      <alignment vertical="center" wrapText="1"/>
    </xf>
    <xf numFmtId="180" fontId="46" fillId="0" borderId="0" xfId="8779" applyNumberFormat="1" applyFont="1" applyFill="1" applyBorder="1" applyAlignment="1" applyProtection="1">
      <alignment vertical="center"/>
    </xf>
    <xf numFmtId="180" fontId="45" fillId="0" borderId="0" xfId="8779" applyNumberFormat="1" applyFont="1" applyFill="1" applyBorder="1" applyAlignment="1" applyProtection="1">
      <alignment vertical="center"/>
    </xf>
    <xf numFmtId="180" fontId="45" fillId="0" borderId="0" xfId="8774" applyNumberFormat="1" applyFont="1" applyFill="1" applyBorder="1" applyAlignment="1" applyProtection="1">
      <alignment vertical="center"/>
    </xf>
    <xf numFmtId="180" fontId="45" fillId="0" borderId="0" xfId="8778" applyNumberFormat="1" applyFont="1" applyAlignment="1">
      <alignment vertical="center"/>
    </xf>
    <xf numFmtId="180" fontId="45" fillId="0" borderId="0" xfId="8778" applyNumberFormat="1" applyFont="1" applyFill="1" applyBorder="1" applyAlignment="1">
      <alignment vertical="center"/>
    </xf>
    <xf numFmtId="0" fontId="45" fillId="0" borderId="0" xfId="8774" applyNumberFormat="1" applyFont="1" applyFill="1" applyBorder="1" applyAlignment="1" applyProtection="1">
      <alignment vertical="center"/>
    </xf>
    <xf numFmtId="0" fontId="45" fillId="0" borderId="0" xfId="8774" applyNumberFormat="1" applyFont="1" applyFill="1" applyBorder="1" applyAlignment="1" applyProtection="1">
      <alignment vertical="center" wrapText="1"/>
    </xf>
    <xf numFmtId="0" fontId="46" fillId="0" borderId="0" xfId="8774" applyNumberFormat="1" applyFont="1" applyFill="1" applyBorder="1" applyAlignment="1" applyProtection="1">
      <alignment vertical="center"/>
    </xf>
    <xf numFmtId="0" fontId="45" fillId="0" borderId="0" xfId="8774" applyNumberFormat="1" applyFont="1" applyFill="1" applyBorder="1" applyAlignment="1" applyProtection="1">
      <alignment horizontal="left" vertical="center"/>
    </xf>
    <xf numFmtId="0" fontId="47" fillId="0" borderId="0" xfId="8774" applyNumberFormat="1" applyFont="1" applyFill="1" applyBorder="1" applyAlignment="1" applyProtection="1">
      <alignment vertical="center" wrapText="1"/>
    </xf>
    <xf numFmtId="0" fontId="47" fillId="0" borderId="0" xfId="8774" applyNumberFormat="1" applyFont="1" applyFill="1" applyBorder="1" applyAlignment="1" applyProtection="1">
      <alignment vertical="center"/>
    </xf>
    <xf numFmtId="11" fontId="0" fillId="0" borderId="0" xfId="0" applyNumberFormat="1" applyFont="1" applyAlignment="1">
      <alignment vertical="center"/>
    </xf>
    <xf numFmtId="0" fontId="122" fillId="0" borderId="0" xfId="8774" applyNumberFormat="1" applyFont="1" applyFill="1" applyBorder="1" applyAlignment="1" applyProtection="1">
      <alignment horizontal="center" vertical="center"/>
    </xf>
    <xf numFmtId="0" fontId="123" fillId="0" borderId="0" xfId="8774" applyNumberFormat="1" applyFont="1" applyFill="1" applyBorder="1" applyAlignment="1" applyProtection="1">
      <alignment horizontal="center" vertical="center"/>
    </xf>
    <xf numFmtId="0" fontId="46" fillId="0" borderId="20" xfId="8774" applyNumberFormat="1" applyFont="1" applyFill="1" applyBorder="1" applyAlignment="1" applyProtection="1">
      <alignment horizontal="center" vertical="center"/>
    </xf>
    <xf numFmtId="0" fontId="73" fillId="0" borderId="0" xfId="8774" applyNumberFormat="1" applyFont="1" applyFill="1" applyBorder="1" applyAlignment="1" applyProtection="1">
      <alignment horizontal="center" vertical="center"/>
    </xf>
    <xf numFmtId="0" fontId="45" fillId="0" borderId="0" xfId="8774" applyNumberFormat="1" applyFont="1" applyFill="1" applyBorder="1" applyAlignment="1" applyProtection="1">
      <alignment horizontal="center" vertical="center"/>
    </xf>
    <xf numFmtId="0" fontId="45" fillId="0" borderId="0" xfId="8774" applyFont="1" applyFill="1" applyBorder="1" applyAlignment="1">
      <alignment horizontal="center" vertical="center"/>
    </xf>
    <xf numFmtId="9" fontId="77" fillId="0" borderId="0" xfId="5495" applyFont="1" applyAlignment="1">
      <alignment horizontal="center" vertical="center"/>
    </xf>
    <xf numFmtId="177" fontId="45" fillId="0" borderId="0" xfId="8777" applyFont="1" applyFill="1" applyBorder="1" applyAlignment="1">
      <alignment horizontal="center" vertical="center"/>
    </xf>
    <xf numFmtId="0" fontId="77" fillId="46" borderId="21" xfId="0" applyFont="1" applyFill="1" applyBorder="1" applyAlignment="1">
      <alignment horizontal="center" vertical="center"/>
    </xf>
    <xf numFmtId="0" fontId="77" fillId="0" borderId="0" xfId="0" applyFont="1" applyFill="1" applyBorder="1" applyAlignment="1">
      <alignment vertical="center"/>
    </xf>
    <xf numFmtId="0" fontId="126" fillId="0" borderId="0" xfId="0" applyFont="1" applyFill="1" applyAlignment="1">
      <alignment vertical="center"/>
    </xf>
    <xf numFmtId="0" fontId="0" fillId="0" borderId="11" xfId="0" applyFont="1" applyFill="1" applyBorder="1" applyAlignment="1">
      <alignment vertical="center"/>
    </xf>
    <xf numFmtId="0" fontId="127" fillId="0" borderId="0" xfId="0" applyFont="1" applyFill="1" applyAlignment="1">
      <alignment vertical="center"/>
    </xf>
    <xf numFmtId="0" fontId="0" fillId="0" borderId="0" xfId="0" applyAlignment="1">
      <alignment vertical="center"/>
    </xf>
    <xf numFmtId="178" fontId="0" fillId="0" borderId="0" xfId="0" applyNumberFormat="1" applyFont="1" applyBorder="1" applyAlignment="1">
      <alignment horizontal="center" vertical="center"/>
    </xf>
    <xf numFmtId="178" fontId="0" fillId="0" borderId="20" xfId="0" applyNumberFormat="1" applyFont="1" applyBorder="1" applyAlignment="1">
      <alignment horizontal="center" vertical="center"/>
    </xf>
    <xf numFmtId="0" fontId="0" fillId="0" borderId="0" xfId="0" applyFont="1" applyFill="1" applyBorder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Border="1" applyAlignment="1">
      <alignment vertical="center"/>
    </xf>
    <xf numFmtId="0" fontId="0" fillId="0" borderId="0" xfId="0" applyFont="1" applyFill="1" applyAlignment="1">
      <alignment vertical="center"/>
    </xf>
    <xf numFmtId="0" fontId="0" fillId="0" borderId="22" xfId="0" applyFont="1" applyFill="1" applyBorder="1" applyAlignment="1">
      <alignment vertical="center"/>
    </xf>
    <xf numFmtId="38" fontId="131" fillId="0" borderId="0" xfId="9431" applyNumberFormat="1" applyFont="1" applyAlignment="1">
      <alignment horizontal="left" wrapText="1"/>
    </xf>
    <xf numFmtId="38" fontId="132" fillId="0" borderId="48" xfId="9431" applyNumberFormat="1" applyFont="1" applyBorder="1" applyAlignment="1">
      <alignment horizontal="center" wrapText="1"/>
    </xf>
    <xf numFmtId="38" fontId="132" fillId="0" borderId="49" xfId="9431" applyNumberFormat="1" applyFont="1" applyFill="1" applyBorder="1" applyAlignment="1">
      <alignment horizontal="center" textRotation="90" wrapText="1"/>
    </xf>
    <xf numFmtId="38" fontId="132" fillId="0" borderId="50" xfId="9431" applyNumberFormat="1" applyFont="1" applyFill="1" applyBorder="1" applyAlignment="1">
      <alignment horizontal="center" textRotation="90" wrapText="1"/>
    </xf>
    <xf numFmtId="38" fontId="132" fillId="0" borderId="51" xfId="9431" applyNumberFormat="1" applyFont="1" applyFill="1" applyBorder="1" applyAlignment="1">
      <alignment horizontal="center" textRotation="90" wrapText="1"/>
    </xf>
    <xf numFmtId="38" fontId="132" fillId="0" borderId="52" xfId="9431" applyNumberFormat="1" applyFont="1" applyFill="1" applyBorder="1" applyAlignment="1">
      <alignment horizontal="center" textRotation="90" wrapText="1"/>
    </xf>
    <xf numFmtId="38" fontId="132" fillId="0" borderId="53" xfId="9431" applyNumberFormat="1" applyFont="1" applyFill="1" applyBorder="1" applyAlignment="1">
      <alignment horizontal="center" textRotation="90" wrapText="1"/>
    </xf>
    <xf numFmtId="38" fontId="132" fillId="0" borderId="22" xfId="9431" applyNumberFormat="1" applyFont="1" applyFill="1" applyBorder="1" applyAlignment="1">
      <alignment horizontal="center" textRotation="90" wrapText="1"/>
    </xf>
    <xf numFmtId="38" fontId="132" fillId="0" borderId="54" xfId="9431" applyNumberFormat="1" applyFont="1" applyFill="1" applyBorder="1" applyAlignment="1">
      <alignment horizontal="center" textRotation="90" wrapText="1"/>
    </xf>
    <xf numFmtId="38" fontId="132" fillId="0" borderId="55" xfId="9431" applyNumberFormat="1" applyFont="1" applyFill="1" applyBorder="1" applyAlignment="1">
      <alignment horizontal="center" textRotation="90" wrapText="1"/>
    </xf>
    <xf numFmtId="38" fontId="59" fillId="0" borderId="0" xfId="8774" applyNumberFormat="1" applyFont="1" applyAlignment="1"/>
    <xf numFmtId="38" fontId="59" fillId="0" borderId="56" xfId="9431" applyNumberFormat="1" applyFont="1" applyFill="1" applyBorder="1" applyAlignment="1">
      <alignment horizontal="left"/>
    </xf>
    <xf numFmtId="38" fontId="132" fillId="0" borderId="57" xfId="9431" applyNumberFormat="1" applyFont="1" applyFill="1" applyBorder="1" applyAlignment="1">
      <alignment horizontal="center"/>
    </xf>
    <xf numFmtId="38" fontId="132" fillId="0" borderId="58" xfId="9431" applyNumberFormat="1" applyFont="1" applyFill="1" applyBorder="1" applyAlignment="1">
      <alignment horizontal="center"/>
    </xf>
    <xf numFmtId="38" fontId="132" fillId="0" borderId="59" xfId="9431" applyNumberFormat="1" applyFont="1" applyFill="1" applyBorder="1" applyAlignment="1">
      <alignment horizontal="center"/>
    </xf>
    <xf numFmtId="38" fontId="132" fillId="0" borderId="60" xfId="9431" applyNumberFormat="1" applyFont="1" applyFill="1" applyBorder="1" applyAlignment="1">
      <alignment horizontal="center"/>
    </xf>
    <xf numFmtId="38" fontId="59" fillId="0" borderId="61" xfId="9431" applyNumberFormat="1" applyFont="1" applyFill="1" applyBorder="1" applyAlignment="1">
      <alignment horizontal="center"/>
    </xf>
    <xf numFmtId="38" fontId="132" fillId="0" borderId="62" xfId="9431" applyNumberFormat="1" applyFont="1" applyFill="1" applyBorder="1" applyAlignment="1">
      <alignment horizontal="center"/>
    </xf>
    <xf numFmtId="38" fontId="59" fillId="0" borderId="59" xfId="9431" applyNumberFormat="1" applyFont="1" applyFill="1" applyBorder="1" applyAlignment="1">
      <alignment horizontal="center"/>
    </xf>
    <xf numFmtId="38" fontId="59" fillId="0" borderId="60" xfId="9431" applyNumberFormat="1" applyFont="1" applyFill="1" applyBorder="1" applyAlignment="1">
      <alignment horizontal="center"/>
    </xf>
    <xf numFmtId="38" fontId="59" fillId="0" borderId="63" xfId="9431" applyNumberFormat="1" applyFont="1" applyFill="1" applyBorder="1" applyAlignment="1">
      <alignment horizontal="center"/>
    </xf>
    <xf numFmtId="38" fontId="132" fillId="0" borderId="56" xfId="9431" applyNumberFormat="1" applyFont="1" applyFill="1" applyBorder="1" applyAlignment="1">
      <alignment horizontal="center"/>
    </xf>
    <xf numFmtId="38" fontId="59" fillId="0" borderId="64" xfId="9431" applyNumberFormat="1" applyFont="1" applyFill="1" applyBorder="1" applyAlignment="1">
      <alignment horizontal="center"/>
    </xf>
    <xf numFmtId="38" fontId="59" fillId="0" borderId="62" xfId="9431" applyNumberFormat="1" applyFont="1" applyFill="1" applyBorder="1" applyAlignment="1">
      <alignment horizontal="center"/>
    </xf>
    <xf numFmtId="38" fontId="59" fillId="0" borderId="65" xfId="9431" applyNumberFormat="1" applyFont="1" applyFill="1" applyBorder="1" applyAlignment="1">
      <alignment horizontal="center"/>
    </xf>
    <xf numFmtId="38" fontId="59" fillId="0" borderId="0" xfId="8774" applyNumberFormat="1" applyFont="1" applyFill="1"/>
    <xf numFmtId="38" fontId="59" fillId="0" borderId="66" xfId="9431" applyNumberFormat="1" applyFont="1" applyFill="1" applyBorder="1" applyAlignment="1">
      <alignment horizontal="left"/>
    </xf>
    <xf numFmtId="38" fontId="132" fillId="0" borderId="67" xfId="9431" applyNumberFormat="1" applyFont="1" applyFill="1" applyBorder="1" applyAlignment="1">
      <alignment horizontal="center"/>
    </xf>
    <xf numFmtId="38" fontId="132" fillId="0" borderId="68" xfId="9431" applyNumberFormat="1" applyFont="1" applyFill="1" applyBorder="1" applyAlignment="1">
      <alignment horizontal="center"/>
    </xf>
    <xf numFmtId="38" fontId="132" fillId="0" borderId="69" xfId="9431" applyNumberFormat="1" applyFont="1" applyFill="1" applyBorder="1" applyAlignment="1">
      <alignment horizontal="center"/>
    </xf>
    <xf numFmtId="38" fontId="132" fillId="0" borderId="70" xfId="9431" applyNumberFormat="1" applyFont="1" applyFill="1" applyBorder="1" applyAlignment="1">
      <alignment horizontal="center"/>
    </xf>
    <xf numFmtId="38" fontId="59" fillId="0" borderId="70" xfId="9431" applyNumberFormat="1" applyFont="1" applyFill="1" applyBorder="1" applyAlignment="1">
      <alignment horizontal="center"/>
    </xf>
    <xf numFmtId="38" fontId="132" fillId="0" borderId="71" xfId="9431" applyNumberFormat="1" applyFont="1" applyFill="1" applyBorder="1" applyAlignment="1">
      <alignment horizontal="center"/>
    </xf>
    <xf numFmtId="38" fontId="59" fillId="0" borderId="69" xfId="9431" applyNumberFormat="1" applyFont="1" applyFill="1" applyBorder="1" applyAlignment="1">
      <alignment horizontal="center"/>
    </xf>
    <xf numFmtId="38" fontId="59" fillId="0" borderId="72" xfId="9431" applyNumberFormat="1" applyFont="1" applyFill="1" applyBorder="1" applyAlignment="1">
      <alignment horizontal="center"/>
    </xf>
    <xf numFmtId="38" fontId="132" fillId="0" borderId="66" xfId="9431" applyNumberFormat="1" applyFont="1" applyFill="1" applyBorder="1" applyAlignment="1">
      <alignment horizontal="center"/>
    </xf>
    <xf numFmtId="38" fontId="59" fillId="0" borderId="73" xfId="9431" applyNumberFormat="1" applyFont="1" applyFill="1" applyBorder="1" applyAlignment="1">
      <alignment horizontal="center"/>
    </xf>
    <xf numFmtId="38" fontId="59" fillId="0" borderId="71" xfId="9431" applyNumberFormat="1" applyFont="1" applyFill="1" applyBorder="1" applyAlignment="1">
      <alignment horizontal="center"/>
    </xf>
    <xf numFmtId="38" fontId="59" fillId="0" borderId="74" xfId="9431" applyNumberFormat="1" applyFont="1" applyFill="1" applyBorder="1" applyAlignment="1">
      <alignment horizontal="center"/>
    </xf>
    <xf numFmtId="38" fontId="132" fillId="0" borderId="72" xfId="9431" applyNumberFormat="1" applyFont="1" applyFill="1" applyBorder="1" applyAlignment="1">
      <alignment horizontal="center"/>
    </xf>
    <xf numFmtId="38" fontId="59" fillId="0" borderId="75" xfId="9431" applyNumberFormat="1" applyFont="1" applyFill="1" applyBorder="1" applyAlignment="1">
      <alignment horizontal="left"/>
    </xf>
    <xf numFmtId="38" fontId="132" fillId="0" borderId="76" xfId="9431" applyNumberFormat="1" applyFont="1" applyFill="1" applyBorder="1" applyAlignment="1">
      <alignment horizontal="center"/>
    </xf>
    <xf numFmtId="38" fontId="132" fillId="0" borderId="77" xfId="9431" applyNumberFormat="1" applyFont="1" applyFill="1" applyBorder="1" applyAlignment="1">
      <alignment horizontal="center"/>
    </xf>
    <xf numFmtId="38" fontId="59" fillId="0" borderId="78" xfId="9431" applyNumberFormat="1" applyFont="1" applyFill="1" applyBorder="1" applyAlignment="1">
      <alignment horizontal="center"/>
    </xf>
    <xf numFmtId="38" fontId="132" fillId="0" borderId="79" xfId="9431" applyNumberFormat="1" applyFont="1" applyFill="1" applyBorder="1" applyAlignment="1">
      <alignment horizontal="center"/>
    </xf>
    <xf numFmtId="38" fontId="59" fillId="0" borderId="77" xfId="9431" applyNumberFormat="1" applyFont="1" applyFill="1" applyBorder="1" applyAlignment="1">
      <alignment horizontal="center"/>
    </xf>
    <xf numFmtId="38" fontId="132" fillId="0" borderId="75" xfId="9431" applyNumberFormat="1" applyFont="1" applyFill="1" applyBorder="1" applyAlignment="1">
      <alignment horizontal="center"/>
    </xf>
    <xf numFmtId="38" fontId="59" fillId="0" borderId="80" xfId="9431" applyNumberFormat="1" applyFont="1" applyFill="1" applyBorder="1" applyAlignment="1">
      <alignment horizontal="center"/>
    </xf>
    <xf numFmtId="38" fontId="59" fillId="0" borderId="81" xfId="9431" applyNumberFormat="1" applyFont="1" applyFill="1" applyBorder="1" applyAlignment="1">
      <alignment horizontal="center"/>
    </xf>
    <xf numFmtId="38" fontId="59" fillId="0" borderId="79" xfId="9431" applyNumberFormat="1" applyFont="1" applyFill="1" applyBorder="1" applyAlignment="1">
      <alignment horizontal="center"/>
    </xf>
    <xf numFmtId="38" fontId="59" fillId="0" borderId="82" xfId="9431" applyNumberFormat="1" applyFont="1" applyFill="1" applyBorder="1" applyAlignment="1">
      <alignment horizontal="center"/>
    </xf>
    <xf numFmtId="38" fontId="132" fillId="0" borderId="32" xfId="9431" applyNumberFormat="1" applyFont="1" applyFill="1" applyBorder="1" applyAlignment="1">
      <alignment horizontal="left"/>
    </xf>
    <xf numFmtId="38" fontId="132" fillId="0" borderId="83" xfId="9431" applyNumberFormat="1" applyFont="1" applyFill="1" applyBorder="1" applyAlignment="1">
      <alignment horizontal="center"/>
    </xf>
    <xf numFmtId="38" fontId="132" fillId="0" borderId="84" xfId="9431" applyNumberFormat="1" applyFont="1" applyFill="1" applyBorder="1" applyAlignment="1">
      <alignment horizontal="center"/>
    </xf>
    <xf numFmtId="38" fontId="132" fillId="0" borderId="32" xfId="9431" applyNumberFormat="1" applyFont="1" applyFill="1" applyBorder="1" applyAlignment="1">
      <alignment horizontal="center"/>
    </xf>
    <xf numFmtId="38" fontId="132" fillId="0" borderId="63" xfId="9431" applyNumberFormat="1" applyFont="1" applyFill="1" applyBorder="1" applyAlignment="1">
      <alignment horizontal="center"/>
    </xf>
    <xf numFmtId="38" fontId="132" fillId="0" borderId="85" xfId="9431" applyNumberFormat="1" applyFont="1" applyFill="1" applyBorder="1" applyAlignment="1">
      <alignment horizontal="center"/>
    </xf>
    <xf numFmtId="38" fontId="132" fillId="0" borderId="86" xfId="9431" applyNumberFormat="1" applyFont="1" applyFill="1" applyBorder="1" applyAlignment="1">
      <alignment horizontal="center"/>
    </xf>
    <xf numFmtId="38" fontId="132" fillId="0" borderId="87" xfId="9431" applyNumberFormat="1" applyFont="1" applyFill="1" applyBorder="1" applyAlignment="1">
      <alignment horizontal="center"/>
    </xf>
    <xf numFmtId="38" fontId="132" fillId="0" borderId="88" xfId="9431" applyNumberFormat="1" applyFont="1" applyFill="1" applyBorder="1" applyAlignment="1">
      <alignment horizontal="center"/>
    </xf>
    <xf numFmtId="38" fontId="132" fillId="0" borderId="0" xfId="8774" applyNumberFormat="1" applyFont="1" applyFill="1"/>
    <xf numFmtId="38" fontId="132" fillId="0" borderId="11" xfId="9431" applyNumberFormat="1" applyFont="1" applyFill="1" applyBorder="1" applyAlignment="1">
      <alignment horizontal="left"/>
    </xf>
    <xf numFmtId="38" fontId="132" fillId="0" borderId="89" xfId="9431" applyNumberFormat="1" applyFont="1" applyFill="1" applyBorder="1" applyAlignment="1">
      <alignment horizontal="center"/>
    </xf>
    <xf numFmtId="38" fontId="132" fillId="0" borderId="40" xfId="9431" applyNumberFormat="1" applyFont="1" applyFill="1" applyBorder="1" applyAlignment="1">
      <alignment horizontal="center"/>
    </xf>
    <xf numFmtId="38" fontId="132" fillId="0" borderId="11" xfId="9431" applyNumberFormat="1" applyFont="1" applyFill="1" applyBorder="1" applyAlignment="1">
      <alignment horizontal="center"/>
    </xf>
    <xf numFmtId="38" fontId="132" fillId="0" borderId="90" xfId="9431" applyNumberFormat="1" applyFont="1" applyFill="1" applyBorder="1" applyAlignment="1">
      <alignment horizontal="center"/>
    </xf>
    <xf numFmtId="38" fontId="132" fillId="0" borderId="91" xfId="9431" applyNumberFormat="1" applyFont="1" applyFill="1" applyBorder="1" applyAlignment="1">
      <alignment horizontal="center"/>
    </xf>
    <xf numFmtId="38" fontId="132" fillId="0" borderId="92" xfId="9431" applyNumberFormat="1" applyFont="1" applyFill="1" applyBorder="1" applyAlignment="1">
      <alignment horizontal="center"/>
    </xf>
    <xf numFmtId="38" fontId="59" fillId="0" borderId="92" xfId="9431" applyNumberFormat="1" applyFont="1" applyFill="1" applyBorder="1" applyAlignment="1">
      <alignment horizontal="center"/>
    </xf>
    <xf numFmtId="38" fontId="132" fillId="0" borderId="93" xfId="9431" applyNumberFormat="1" applyFont="1" applyFill="1" applyBorder="1" applyAlignment="1">
      <alignment horizontal="center"/>
    </xf>
    <xf numFmtId="38" fontId="132" fillId="0" borderId="94" xfId="9431" applyNumberFormat="1" applyFont="1" applyFill="1" applyBorder="1" applyAlignment="1">
      <alignment horizontal="center"/>
    </xf>
    <xf numFmtId="38" fontId="132" fillId="0" borderId="95" xfId="9431" applyNumberFormat="1" applyFont="1" applyFill="1" applyBorder="1" applyAlignment="1">
      <alignment horizontal="center"/>
    </xf>
    <xf numFmtId="38" fontId="132" fillId="0" borderId="96" xfId="9431" applyNumberFormat="1" applyFont="1" applyFill="1" applyBorder="1" applyAlignment="1">
      <alignment horizontal="center"/>
    </xf>
    <xf numFmtId="38" fontId="132" fillId="0" borderId="97" xfId="9431" applyNumberFormat="1" applyFont="1" applyFill="1" applyBorder="1" applyAlignment="1">
      <alignment horizontal="center"/>
    </xf>
    <xf numFmtId="38" fontId="59" fillId="0" borderId="98" xfId="9431" applyNumberFormat="1" applyFont="1" applyFill="1" applyBorder="1" applyAlignment="1">
      <alignment horizontal="left"/>
    </xf>
    <xf numFmtId="38" fontId="132" fillId="0" borderId="99" xfId="9431" applyNumberFormat="1" applyFont="1" applyFill="1" applyBorder="1" applyAlignment="1">
      <alignment horizontal="center"/>
    </xf>
    <xf numFmtId="38" fontId="132" fillId="0" borderId="100" xfId="9431" applyNumberFormat="1" applyFont="1" applyFill="1" applyBorder="1" applyAlignment="1">
      <alignment horizontal="center"/>
    </xf>
    <xf numFmtId="38" fontId="59" fillId="0" borderId="101" xfId="9431" applyNumberFormat="1" applyFont="1" applyFill="1" applyBorder="1" applyAlignment="1">
      <alignment horizontal="center"/>
    </xf>
    <xf numFmtId="38" fontId="59" fillId="0" borderId="102" xfId="9431" applyNumberFormat="1" applyFont="1" applyFill="1" applyBorder="1" applyAlignment="1">
      <alignment horizontal="center"/>
    </xf>
    <xf numFmtId="38" fontId="59" fillId="0" borderId="103" xfId="9431" applyNumberFormat="1" applyFont="1" applyFill="1" applyBorder="1" applyAlignment="1">
      <alignment horizontal="center"/>
    </xf>
    <xf numFmtId="38" fontId="132" fillId="0" borderId="104" xfId="9431" applyNumberFormat="1" applyFont="1" applyFill="1" applyBorder="1" applyAlignment="1">
      <alignment horizontal="center"/>
    </xf>
    <xf numFmtId="38" fontId="132" fillId="0" borderId="98" xfId="9431" applyNumberFormat="1" applyFont="1" applyFill="1" applyBorder="1" applyAlignment="1">
      <alignment horizontal="center"/>
    </xf>
    <xf numFmtId="38" fontId="59" fillId="0" borderId="105" xfId="9431" applyNumberFormat="1" applyFont="1" applyFill="1" applyBorder="1" applyAlignment="1">
      <alignment horizontal="center"/>
    </xf>
    <xf numFmtId="38" fontId="59" fillId="0" borderId="104" xfId="9431" applyNumberFormat="1" applyFont="1" applyFill="1" applyBorder="1" applyAlignment="1">
      <alignment horizontal="center"/>
    </xf>
    <xf numFmtId="38" fontId="59" fillId="0" borderId="106" xfId="9431" applyNumberFormat="1" applyFont="1" applyFill="1" applyBorder="1" applyAlignment="1">
      <alignment horizontal="center"/>
    </xf>
    <xf numFmtId="38" fontId="59" fillId="0" borderId="107" xfId="9431" applyNumberFormat="1" applyFont="1" applyFill="1" applyBorder="1" applyAlignment="1">
      <alignment horizontal="center"/>
    </xf>
    <xf numFmtId="38" fontId="59" fillId="0" borderId="108" xfId="9431" applyNumberFormat="1" applyFont="1" applyFill="1" applyBorder="1" applyAlignment="1">
      <alignment horizontal="left"/>
    </xf>
    <xf numFmtId="38" fontId="132" fillId="0" borderId="109" xfId="9431" applyNumberFormat="1" applyFont="1" applyFill="1" applyBorder="1" applyAlignment="1">
      <alignment horizontal="center"/>
    </xf>
    <xf numFmtId="38" fontId="132" fillId="0" borderId="110" xfId="9431" applyNumberFormat="1" applyFont="1" applyFill="1" applyBorder="1" applyAlignment="1">
      <alignment horizontal="center"/>
    </xf>
    <xf numFmtId="38" fontId="59" fillId="0" borderId="111" xfId="9431" applyNumberFormat="1" applyFont="1" applyFill="1" applyBorder="1" applyAlignment="1">
      <alignment horizontal="center"/>
    </xf>
    <xf numFmtId="38" fontId="59" fillId="0" borderId="112" xfId="9431" applyNumberFormat="1" applyFont="1" applyFill="1" applyBorder="1" applyAlignment="1">
      <alignment horizontal="center"/>
    </xf>
    <xf numFmtId="38" fontId="59" fillId="0" borderId="113" xfId="9431" applyNumberFormat="1" applyFont="1" applyFill="1" applyBorder="1" applyAlignment="1">
      <alignment horizontal="center"/>
    </xf>
    <xf numFmtId="38" fontId="132" fillId="0" borderId="114" xfId="9431" applyNumberFormat="1" applyFont="1" applyFill="1" applyBorder="1" applyAlignment="1">
      <alignment horizontal="center"/>
    </xf>
    <xf numFmtId="38" fontId="132" fillId="0" borderId="108" xfId="9431" applyNumberFormat="1" applyFont="1" applyFill="1" applyBorder="1" applyAlignment="1">
      <alignment horizontal="center"/>
    </xf>
    <xf numFmtId="38" fontId="59" fillId="0" borderId="115" xfId="9431" applyNumberFormat="1" applyFont="1" applyFill="1" applyBorder="1" applyAlignment="1">
      <alignment horizontal="center"/>
    </xf>
    <xf numFmtId="38" fontId="59" fillId="0" borderId="114" xfId="9431" applyNumberFormat="1" applyFont="1" applyFill="1" applyBorder="1" applyAlignment="1">
      <alignment horizontal="center"/>
    </xf>
    <xf numFmtId="38" fontId="59" fillId="0" borderId="116" xfId="9431" applyNumberFormat="1" applyFont="1" applyFill="1" applyBorder="1" applyAlignment="1">
      <alignment horizontal="center"/>
    </xf>
    <xf numFmtId="38" fontId="132" fillId="0" borderId="0" xfId="9431" applyNumberFormat="1" applyFont="1" applyFill="1" applyBorder="1" applyAlignment="1">
      <alignment horizontal="left"/>
    </xf>
    <xf numFmtId="38" fontId="132" fillId="0" borderId="48" xfId="9431" applyNumberFormat="1" applyFont="1" applyFill="1" applyBorder="1" applyAlignment="1">
      <alignment horizontal="center"/>
    </xf>
    <xf numFmtId="38" fontId="132" fillId="0" borderId="117" xfId="9431" applyNumberFormat="1" applyFont="1" applyFill="1" applyBorder="1" applyAlignment="1">
      <alignment horizontal="center"/>
    </xf>
    <xf numFmtId="38" fontId="132" fillId="0" borderId="118" xfId="9431" applyNumberFormat="1" applyFont="1" applyFill="1" applyBorder="1" applyAlignment="1">
      <alignment horizontal="center"/>
    </xf>
    <xf numFmtId="38" fontId="132" fillId="0" borderId="119" xfId="9431" applyNumberFormat="1" applyFont="1" applyFill="1" applyBorder="1" applyAlignment="1">
      <alignment horizontal="center"/>
    </xf>
    <xf numFmtId="38" fontId="132" fillId="0" borderId="120" xfId="9431" applyNumberFormat="1" applyFont="1" applyFill="1" applyBorder="1" applyAlignment="1">
      <alignment horizontal="center"/>
    </xf>
    <xf numFmtId="38" fontId="132" fillId="0" borderId="29" xfId="9431" applyNumberFormat="1" applyFont="1" applyFill="1" applyBorder="1" applyAlignment="1">
      <alignment horizontal="center"/>
    </xf>
    <xf numFmtId="38" fontId="132" fillId="0" borderId="0" xfId="9431" applyNumberFormat="1" applyFont="1" applyFill="1" applyBorder="1" applyAlignment="1">
      <alignment horizontal="center"/>
    </xf>
    <xf numFmtId="38" fontId="132" fillId="0" borderId="30" xfId="9431" applyNumberFormat="1" applyFont="1" applyFill="1" applyBorder="1" applyAlignment="1">
      <alignment horizontal="center"/>
    </xf>
    <xf numFmtId="38" fontId="132" fillId="0" borderId="121" xfId="9431" applyNumberFormat="1" applyFont="1" applyFill="1" applyBorder="1" applyAlignment="1">
      <alignment horizontal="center"/>
    </xf>
    <xf numFmtId="38" fontId="132" fillId="0" borderId="122" xfId="9431" applyNumberFormat="1" applyFont="1" applyFill="1" applyBorder="1" applyAlignment="1">
      <alignment horizontal="center"/>
    </xf>
    <xf numFmtId="38" fontId="59" fillId="0" borderId="123" xfId="9431" applyNumberFormat="1" applyFont="1" applyFill="1" applyBorder="1" applyAlignment="1">
      <alignment horizontal="center"/>
    </xf>
    <xf numFmtId="38" fontId="59" fillId="0" borderId="0" xfId="8774" applyNumberFormat="1" applyFont="1" applyFill="1" applyBorder="1"/>
    <xf numFmtId="1" fontId="59" fillId="0" borderId="71" xfId="9431" applyNumberFormat="1" applyFont="1" applyFill="1" applyBorder="1" applyAlignment="1">
      <alignment horizontal="center"/>
    </xf>
    <xf numFmtId="38" fontId="132" fillId="0" borderId="10" xfId="9431" applyNumberFormat="1" applyFont="1" applyFill="1" applyBorder="1" applyAlignment="1">
      <alignment horizontal="left"/>
    </xf>
    <xf numFmtId="38" fontId="132" fillId="0" borderId="124" xfId="9431" applyNumberFormat="1" applyFont="1" applyFill="1" applyBorder="1" applyAlignment="1">
      <alignment horizontal="center"/>
    </xf>
    <xf numFmtId="38" fontId="132" fillId="0" borderId="125" xfId="9431" applyNumberFormat="1" applyFont="1" applyFill="1" applyBorder="1" applyAlignment="1">
      <alignment horizontal="center"/>
    </xf>
    <xf numFmtId="38" fontId="59" fillId="0" borderId="126" xfId="9431" applyNumberFormat="1" applyFont="1" applyFill="1" applyBorder="1" applyAlignment="1">
      <alignment horizontal="center"/>
    </xf>
    <xf numFmtId="38" fontId="59" fillId="0" borderId="127" xfId="9431" applyNumberFormat="1" applyFont="1" applyFill="1" applyBorder="1" applyAlignment="1">
      <alignment horizontal="center"/>
    </xf>
    <xf numFmtId="38" fontId="59" fillId="0" borderId="128" xfId="9431" applyNumberFormat="1" applyFont="1" applyFill="1" applyBorder="1" applyAlignment="1">
      <alignment horizontal="center"/>
    </xf>
    <xf numFmtId="38" fontId="132" fillId="0" borderId="16" xfId="9431" applyNumberFormat="1" applyFont="1" applyFill="1" applyBorder="1" applyAlignment="1">
      <alignment horizontal="center"/>
    </xf>
    <xf numFmtId="38" fontId="132" fillId="0" borderId="10" xfId="9431" applyNumberFormat="1" applyFont="1" applyFill="1" applyBorder="1" applyAlignment="1">
      <alignment horizontal="center"/>
    </xf>
    <xf numFmtId="38" fontId="59" fillId="0" borderId="27" xfId="9431" applyNumberFormat="1" applyFont="1" applyFill="1" applyBorder="1" applyAlignment="1">
      <alignment horizontal="center"/>
    </xf>
    <xf numFmtId="38" fontId="59" fillId="0" borderId="121" xfId="9431" applyNumberFormat="1" applyFont="1" applyFill="1" applyBorder="1" applyAlignment="1">
      <alignment horizontal="center"/>
    </xf>
    <xf numFmtId="38" fontId="59" fillId="0" borderId="16" xfId="9431" applyNumberFormat="1" applyFont="1" applyFill="1" applyBorder="1" applyAlignment="1">
      <alignment horizontal="center"/>
    </xf>
    <xf numFmtId="38" fontId="59" fillId="0" borderId="129" xfId="9431" applyNumberFormat="1" applyFont="1" applyFill="1" applyBorder="1" applyAlignment="1">
      <alignment horizontal="center"/>
    </xf>
    <xf numFmtId="38" fontId="132" fillId="0" borderId="130" xfId="9431" applyNumberFormat="1" applyFont="1" applyFill="1" applyBorder="1" applyAlignment="1">
      <alignment horizontal="center"/>
    </xf>
    <xf numFmtId="38" fontId="132" fillId="0" borderId="131" xfId="9431" applyNumberFormat="1" applyFont="1" applyFill="1" applyBorder="1" applyAlignment="1">
      <alignment horizontal="center"/>
    </xf>
    <xf numFmtId="38" fontId="132" fillId="0" borderId="102" xfId="9431" applyNumberFormat="1" applyFont="1" applyFill="1" applyBorder="1" applyAlignment="1">
      <alignment horizontal="center"/>
    </xf>
    <xf numFmtId="38" fontId="59" fillId="0" borderId="98" xfId="9431" applyNumberFormat="1" applyFont="1" applyFill="1" applyBorder="1" applyAlignment="1">
      <alignment horizontal="center"/>
    </xf>
    <xf numFmtId="38" fontId="59" fillId="0" borderId="0" xfId="9431" applyNumberFormat="1" applyFont="1" applyFill="1" applyBorder="1" applyAlignment="1">
      <alignment horizontal="left"/>
    </xf>
    <xf numFmtId="38" fontId="132" fillId="0" borderId="25" xfId="9431" applyNumberFormat="1" applyFont="1" applyFill="1" applyBorder="1" applyAlignment="1">
      <alignment horizontal="center"/>
    </xf>
    <xf numFmtId="38" fontId="132" fillId="0" borderId="132" xfId="9431" applyNumberFormat="1" applyFont="1" applyFill="1" applyBorder="1" applyAlignment="1">
      <alignment horizontal="center"/>
    </xf>
    <xf numFmtId="38" fontId="59" fillId="0" borderId="120" xfId="9431" applyNumberFormat="1" applyFont="1" applyFill="1" applyBorder="1" applyAlignment="1">
      <alignment horizontal="center"/>
    </xf>
    <xf numFmtId="38" fontId="59" fillId="0" borderId="0" xfId="9431" applyNumberFormat="1" applyFont="1" applyFill="1" applyBorder="1" applyAlignment="1">
      <alignment horizontal="center"/>
    </xf>
    <xf numFmtId="38" fontId="59" fillId="0" borderId="119" xfId="9431" applyNumberFormat="1" applyFont="1" applyFill="1" applyBorder="1" applyAlignment="1">
      <alignment horizontal="center"/>
    </xf>
    <xf numFmtId="38" fontId="59" fillId="0" borderId="30" xfId="9431" applyNumberFormat="1" applyFont="1" applyFill="1" applyBorder="1" applyAlignment="1">
      <alignment horizontal="center"/>
    </xf>
    <xf numFmtId="38" fontId="59" fillId="0" borderId="118" xfId="9431" applyNumberFormat="1" applyFont="1" applyFill="1" applyBorder="1" applyAlignment="1">
      <alignment horizontal="center"/>
    </xf>
    <xf numFmtId="38" fontId="59" fillId="0" borderId="29" xfId="9431" applyNumberFormat="1" applyFont="1" applyFill="1" applyBorder="1" applyAlignment="1">
      <alignment horizontal="center"/>
    </xf>
    <xf numFmtId="38" fontId="59" fillId="0" borderId="122" xfId="9431" applyNumberFormat="1" applyFont="1" applyFill="1" applyBorder="1" applyAlignment="1">
      <alignment horizontal="center"/>
    </xf>
    <xf numFmtId="38" fontId="132" fillId="0" borderId="133" xfId="9431" applyNumberFormat="1" applyFont="1" applyFill="1" applyBorder="1" applyAlignment="1">
      <alignment horizontal="center"/>
    </xf>
    <xf numFmtId="38" fontId="59" fillId="0" borderId="134" xfId="9431" applyNumberFormat="1" applyFont="1" applyFill="1" applyBorder="1" applyAlignment="1">
      <alignment horizontal="center"/>
    </xf>
    <xf numFmtId="38" fontId="59" fillId="0" borderId="75" xfId="9431" applyNumberFormat="1" applyFont="1" applyFill="1" applyBorder="1" applyAlignment="1">
      <alignment horizontal="center"/>
    </xf>
    <xf numFmtId="38" fontId="132" fillId="0" borderId="135" xfId="9431" applyNumberFormat="1" applyFont="1" applyFill="1" applyBorder="1" applyAlignment="1">
      <alignment horizontal="left"/>
    </xf>
    <xf numFmtId="38" fontId="132" fillId="0" borderId="136" xfId="9431" applyNumberFormat="1" applyFont="1" applyFill="1" applyBorder="1" applyAlignment="1">
      <alignment horizontal="center"/>
    </xf>
    <xf numFmtId="38" fontId="132" fillId="0" borderId="137" xfId="9431" applyNumberFormat="1" applyFont="1" applyFill="1" applyBorder="1" applyAlignment="1">
      <alignment horizontal="center"/>
    </xf>
    <xf numFmtId="38" fontId="132" fillId="0" borderId="138" xfId="9431" applyNumberFormat="1" applyFont="1" applyFill="1" applyBorder="1" applyAlignment="1">
      <alignment horizontal="center"/>
    </xf>
    <xf numFmtId="38" fontId="132" fillId="0" borderId="139" xfId="9431" applyNumberFormat="1" applyFont="1" applyFill="1" applyBorder="1" applyAlignment="1">
      <alignment horizontal="center"/>
    </xf>
    <xf numFmtId="38" fontId="132" fillId="0" borderId="140" xfId="9431" applyNumberFormat="1" applyFont="1" applyFill="1" applyBorder="1" applyAlignment="1">
      <alignment horizontal="center"/>
    </xf>
    <xf numFmtId="38" fontId="132" fillId="0" borderId="135" xfId="9431" applyNumberFormat="1" applyFont="1" applyFill="1" applyBorder="1" applyAlignment="1">
      <alignment horizontal="center"/>
    </xf>
    <xf numFmtId="38" fontId="132" fillId="0" borderId="141" xfId="9431" applyNumberFormat="1" applyFont="1" applyFill="1" applyBorder="1" applyAlignment="1">
      <alignment horizontal="center"/>
    </xf>
    <xf numFmtId="38" fontId="132" fillId="0" borderId="142" xfId="9431" applyNumberFormat="1" applyFont="1" applyFill="1" applyBorder="1" applyAlignment="1">
      <alignment horizontal="center"/>
    </xf>
    <xf numFmtId="38" fontId="59" fillId="0" borderId="0" xfId="8774" applyNumberFormat="1" applyFont="1"/>
    <xf numFmtId="38" fontId="59" fillId="0" borderId="0" xfId="9431" applyNumberFormat="1" applyFont="1" applyFill="1"/>
    <xf numFmtId="38" fontId="132" fillId="0" borderId="0" xfId="9431" applyNumberFormat="1" applyFont="1" applyFill="1"/>
    <xf numFmtId="38" fontId="132" fillId="0" borderId="0" xfId="9431" applyNumberFormat="1" applyFont="1" applyBorder="1"/>
    <xf numFmtId="38" fontId="59" fillId="0" borderId="0" xfId="8774" applyNumberFormat="1" applyFont="1" applyAlignment="1">
      <alignment horizontal="left"/>
    </xf>
    <xf numFmtId="38" fontId="132" fillId="0" borderId="0" xfId="9431" applyNumberFormat="1" applyFont="1" applyFill="1" applyAlignment="1">
      <alignment horizontal="center"/>
    </xf>
    <xf numFmtId="38" fontId="59" fillId="0" borderId="0" xfId="9431" applyNumberFormat="1" applyFont="1" applyFill="1" applyAlignment="1">
      <alignment horizontal="center"/>
    </xf>
    <xf numFmtId="38" fontId="132" fillId="0" borderId="0" xfId="9431" applyNumberFormat="1" applyFont="1" applyFill="1" applyBorder="1"/>
    <xf numFmtId="38" fontId="59" fillId="0" borderId="0" xfId="41" applyNumberFormat="1" applyFont="1" applyAlignment="1"/>
    <xf numFmtId="38" fontId="59" fillId="0" borderId="0" xfId="41" applyNumberFormat="1" applyFont="1" applyFill="1"/>
    <xf numFmtId="9" fontId="59" fillId="0" borderId="0" xfId="7765" applyFont="1" applyFill="1"/>
    <xf numFmtId="38" fontId="132" fillId="0" borderId="0" xfId="41" applyNumberFormat="1" applyFont="1" applyFill="1"/>
    <xf numFmtId="38" fontId="59" fillId="0" borderId="0" xfId="41" applyNumberFormat="1" applyFont="1" applyFill="1" applyBorder="1"/>
    <xf numFmtId="2" fontId="45" fillId="44" borderId="0" xfId="0" applyNumberFormat="1" applyFont="1" applyFill="1" applyBorder="1" applyAlignment="1" applyProtection="1">
      <alignment horizontal="center" vertical="center"/>
    </xf>
    <xf numFmtId="0" fontId="73" fillId="0" borderId="0" xfId="0" applyNumberFormat="1" applyFont="1" applyFill="1" applyBorder="1" applyAlignment="1" applyProtection="1">
      <alignment horizontal="left" vertical="center"/>
    </xf>
    <xf numFmtId="38" fontId="132" fillId="51" borderId="62" xfId="9431" applyNumberFormat="1" applyFont="1" applyFill="1" applyBorder="1" applyAlignment="1">
      <alignment horizontal="center"/>
    </xf>
    <xf numFmtId="38" fontId="59" fillId="51" borderId="108" xfId="9431" applyNumberFormat="1" applyFont="1" applyFill="1" applyBorder="1" applyAlignment="1">
      <alignment horizontal="left"/>
    </xf>
    <xf numFmtId="38" fontId="132" fillId="51" borderId="109" xfId="9431" applyNumberFormat="1" applyFont="1" applyFill="1" applyBorder="1" applyAlignment="1">
      <alignment horizontal="center"/>
    </xf>
    <xf numFmtId="38" fontId="132" fillId="51" borderId="110" xfId="9431" applyNumberFormat="1" applyFont="1" applyFill="1" applyBorder="1" applyAlignment="1">
      <alignment horizontal="center"/>
    </xf>
    <xf numFmtId="38" fontId="59" fillId="51" borderId="111" xfId="9431" applyNumberFormat="1" applyFont="1" applyFill="1" applyBorder="1" applyAlignment="1">
      <alignment horizontal="center"/>
    </xf>
    <xf numFmtId="38" fontId="59" fillId="51" borderId="112" xfId="9431" applyNumberFormat="1" applyFont="1" applyFill="1" applyBorder="1" applyAlignment="1">
      <alignment horizontal="center"/>
    </xf>
    <xf numFmtId="38" fontId="59" fillId="51" borderId="113" xfId="9431" applyNumberFormat="1" applyFont="1" applyFill="1" applyBorder="1" applyAlignment="1">
      <alignment horizontal="center"/>
    </xf>
    <xf numFmtId="38" fontId="132" fillId="51" borderId="114" xfId="9431" applyNumberFormat="1" applyFont="1" applyFill="1" applyBorder="1" applyAlignment="1">
      <alignment horizontal="center"/>
    </xf>
    <xf numFmtId="38" fontId="132" fillId="51" borderId="108" xfId="9431" applyNumberFormat="1" applyFont="1" applyFill="1" applyBorder="1" applyAlignment="1">
      <alignment horizontal="center"/>
    </xf>
    <xf numFmtId="38" fontId="59" fillId="51" borderId="115" xfId="9431" applyNumberFormat="1" applyFont="1" applyFill="1" applyBorder="1" applyAlignment="1">
      <alignment horizontal="center"/>
    </xf>
    <xf numFmtId="38" fontId="59" fillId="51" borderId="114" xfId="9431" applyNumberFormat="1" applyFont="1" applyFill="1" applyBorder="1" applyAlignment="1">
      <alignment horizontal="center"/>
    </xf>
    <xf numFmtId="38" fontId="59" fillId="51" borderId="116" xfId="9431" applyNumberFormat="1" applyFont="1" applyFill="1" applyBorder="1" applyAlignment="1">
      <alignment horizontal="center"/>
    </xf>
    <xf numFmtId="0" fontId="45" fillId="28" borderId="11" xfId="92" applyFont="1" applyFill="1" applyBorder="1" applyAlignment="1">
      <alignment horizontal="left" vertical="center"/>
    </xf>
    <xf numFmtId="188" fontId="77" fillId="0" borderId="0" xfId="5495" applyNumberFormat="1" applyFont="1" applyAlignment="1">
      <alignment horizontal="center" vertical="center"/>
    </xf>
    <xf numFmtId="38" fontId="77" fillId="0" borderId="0" xfId="0" applyNumberFormat="1" applyFont="1" applyAlignment="1">
      <alignment horizontal="center" vertical="center"/>
    </xf>
    <xf numFmtId="198" fontId="77" fillId="0" borderId="0" xfId="0" applyNumberFormat="1" applyFont="1" applyAlignment="1">
      <alignment horizontal="center" vertical="center"/>
    </xf>
    <xf numFmtId="0" fontId="134" fillId="0" borderId="0" xfId="0" applyFont="1" applyAlignment="1">
      <alignment vertical="center"/>
    </xf>
    <xf numFmtId="0" fontId="0" fillId="0" borderId="21" xfId="50" applyFont="1" applyBorder="1" applyAlignment="1">
      <alignment vertical="center"/>
    </xf>
    <xf numFmtId="180" fontId="25" fillId="0" borderId="0" xfId="51" applyNumberFormat="1" applyFont="1" applyBorder="1" applyAlignment="1">
      <alignment vertical="center"/>
    </xf>
    <xf numFmtId="0" fontId="45" fillId="0" borderId="0" xfId="92" applyFont="1"/>
    <xf numFmtId="0" fontId="45" fillId="0" borderId="20" xfId="92" applyFont="1" applyBorder="1"/>
    <xf numFmtId="0" fontId="45" fillId="0" borderId="0" xfId="92" applyFont="1" applyBorder="1"/>
    <xf numFmtId="0" fontId="0" fillId="0" borderId="0" xfId="0" applyFont="1" applyBorder="1"/>
    <xf numFmtId="0" fontId="0" fillId="0" borderId="20" xfId="0" applyFont="1" applyBorder="1"/>
    <xf numFmtId="0" fontId="0" fillId="0" borderId="21" xfId="0" applyFont="1" applyBorder="1"/>
    <xf numFmtId="0" fontId="45" fillId="0" borderId="21" xfId="92" applyFont="1" applyBorder="1"/>
    <xf numFmtId="0" fontId="0" fillId="0" borderId="0" xfId="0"/>
    <xf numFmtId="188" fontId="77" fillId="45" borderId="0" xfId="5495" applyNumberFormat="1" applyFont="1" applyFill="1" applyAlignment="1">
      <alignment horizontal="center" vertical="center"/>
    </xf>
    <xf numFmtId="38" fontId="77" fillId="45" borderId="0" xfId="0" applyNumberFormat="1" applyFont="1" applyFill="1" applyAlignment="1">
      <alignment horizontal="center" vertical="center"/>
    </xf>
    <xf numFmtId="178" fontId="45" fillId="0" borderId="153" xfId="92" applyNumberFormat="1" applyFont="1" applyBorder="1" applyAlignment="1">
      <alignment horizontal="center" vertical="center"/>
    </xf>
    <xf numFmtId="0" fontId="45" fillId="0" borderId="0" xfId="2" applyFont="1" applyAlignment="1">
      <alignment vertical="center"/>
    </xf>
    <xf numFmtId="180" fontId="0" fillId="0" borderId="0" xfId="0" applyNumberFormat="1" applyFont="1" applyBorder="1" applyAlignment="1">
      <alignment vertical="center"/>
    </xf>
    <xf numFmtId="2" fontId="25" fillId="0" borderId="22" xfId="0" applyNumberFormat="1" applyFont="1" applyFill="1" applyBorder="1" applyAlignment="1">
      <alignment horizontal="center" vertical="center"/>
    </xf>
    <xf numFmtId="9" fontId="0" fillId="0" borderId="0" xfId="0" applyNumberFormat="1" applyFont="1" applyAlignment="1">
      <alignment horizontal="center" vertical="center"/>
    </xf>
    <xf numFmtId="178" fontId="77" fillId="44" borderId="32" xfId="0" applyNumberFormat="1" applyFont="1" applyFill="1" applyBorder="1" applyAlignment="1">
      <alignment horizontal="center" vertical="center"/>
    </xf>
    <xf numFmtId="38" fontId="132" fillId="0" borderId="150" xfId="9431" applyNumberFormat="1" applyFont="1" applyFill="1" applyBorder="1" applyAlignment="1">
      <alignment horizontal="center"/>
    </xf>
    <xf numFmtId="9" fontId="0" fillId="45" borderId="0" xfId="0" applyNumberFormat="1" applyFont="1" applyFill="1" applyAlignment="1">
      <alignment horizontal="center" vertical="center"/>
    </xf>
    <xf numFmtId="38" fontId="59" fillId="0" borderId="152" xfId="9431" applyNumberFormat="1" applyFont="1" applyFill="1" applyBorder="1" applyAlignment="1">
      <alignment horizontal="center"/>
    </xf>
    <xf numFmtId="38" fontId="59" fillId="0" borderId="149" xfId="9431" applyNumberFormat="1" applyFont="1" applyFill="1" applyBorder="1" applyAlignment="1">
      <alignment horizontal="center"/>
    </xf>
    <xf numFmtId="178" fontId="77" fillId="44" borderId="0" xfId="0" applyNumberFormat="1" applyFont="1" applyFill="1" applyBorder="1" applyAlignment="1">
      <alignment horizontal="center" vertical="center"/>
    </xf>
    <xf numFmtId="38" fontId="59" fillId="51" borderId="72" xfId="9431" applyNumberFormat="1" applyFont="1" applyFill="1" applyBorder="1" applyAlignment="1">
      <alignment horizontal="center"/>
    </xf>
    <xf numFmtId="38" fontId="132" fillId="0" borderId="146" xfId="9431" applyNumberFormat="1" applyFont="1" applyFill="1" applyBorder="1" applyAlignment="1">
      <alignment horizontal="center"/>
    </xf>
    <xf numFmtId="2" fontId="25" fillId="0" borderId="0" xfId="0" applyNumberFormat="1" applyFont="1" applyFill="1" applyBorder="1" applyAlignment="1">
      <alignment horizontal="center" vertical="center"/>
    </xf>
    <xf numFmtId="0" fontId="83" fillId="0" borderId="0" xfId="0" applyFont="1" applyAlignment="1">
      <alignment horizontal="center" vertical="center"/>
    </xf>
    <xf numFmtId="0" fontId="45" fillId="0" borderId="0" xfId="92" applyFont="1" applyFill="1" applyBorder="1" applyAlignment="1">
      <alignment horizontal="center" vertical="center" wrapText="1"/>
    </xf>
    <xf numFmtId="38" fontId="59" fillId="0" borderId="150" xfId="9431" applyNumberFormat="1" applyFont="1" applyFill="1" applyBorder="1" applyAlignment="1">
      <alignment horizontal="center"/>
    </xf>
    <xf numFmtId="38" fontId="132" fillId="0" borderId="144" xfId="9431" applyNumberFormat="1" applyFont="1" applyFill="1" applyBorder="1" applyAlignment="1">
      <alignment horizontal="center"/>
    </xf>
    <xf numFmtId="38" fontId="59" fillId="0" borderId="148" xfId="9431" applyNumberFormat="1" applyFont="1" applyFill="1" applyBorder="1" applyAlignment="1">
      <alignment horizontal="center"/>
    </xf>
    <xf numFmtId="180" fontId="0" fillId="0" borderId="20" xfId="0" applyNumberFormat="1" applyFont="1" applyFill="1" applyBorder="1" applyAlignment="1">
      <alignment vertical="center"/>
    </xf>
    <xf numFmtId="0" fontId="47" fillId="0" borderId="0" xfId="0" applyFont="1" applyFill="1" applyBorder="1" applyAlignment="1">
      <alignment horizontal="center" vertical="center"/>
    </xf>
    <xf numFmtId="178" fontId="77" fillId="44" borderId="20" xfId="0" applyNumberFormat="1" applyFont="1" applyFill="1" applyBorder="1" applyAlignment="1">
      <alignment horizontal="center" vertical="center"/>
    </xf>
    <xf numFmtId="38" fontId="59" fillId="0" borderId="151" xfId="9431" applyNumberFormat="1" applyFont="1" applyFill="1" applyBorder="1" applyAlignment="1">
      <alignment horizontal="center"/>
    </xf>
    <xf numFmtId="38" fontId="59" fillId="0" borderId="147" xfId="9431" applyNumberFormat="1" applyFont="1" applyFill="1" applyBorder="1" applyAlignment="1">
      <alignment horizontal="center"/>
    </xf>
    <xf numFmtId="38" fontId="132" fillId="0" borderId="144" xfId="9431" applyNumberFormat="1" applyFont="1" applyFill="1" applyBorder="1" applyAlignment="1">
      <alignment horizontal="left"/>
    </xf>
    <xf numFmtId="38" fontId="59" fillId="0" borderId="0" xfId="0" applyNumberFormat="1" applyFont="1" applyFill="1" applyBorder="1"/>
    <xf numFmtId="180" fontId="0" fillId="0" borderId="0" xfId="0" applyNumberFormat="1" applyFont="1" applyAlignment="1">
      <alignment vertical="center"/>
    </xf>
    <xf numFmtId="0" fontId="25" fillId="0" borderId="22" xfId="0" applyFont="1" applyFill="1" applyBorder="1" applyAlignment="1">
      <alignment horizontal="center" vertical="center"/>
    </xf>
    <xf numFmtId="0" fontId="25" fillId="0" borderId="0" xfId="0" applyFont="1" applyFill="1" applyBorder="1" applyAlignment="1">
      <alignment horizontal="center" vertical="center"/>
    </xf>
    <xf numFmtId="38" fontId="132" fillId="0" borderId="145" xfId="9431" applyNumberFormat="1" applyFont="1" applyFill="1" applyBorder="1" applyAlignment="1">
      <alignment horizontal="center"/>
    </xf>
    <xf numFmtId="0" fontId="24" fillId="0" borderId="1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49" borderId="21" xfId="0" applyFont="1" applyFill="1" applyBorder="1" applyAlignment="1">
      <alignment horizontal="center" vertical="center"/>
    </xf>
    <xf numFmtId="0" fontId="83" fillId="49" borderId="21" xfId="0" applyFont="1" applyFill="1" applyBorder="1" applyAlignment="1">
      <alignment horizontal="center" vertical="center"/>
    </xf>
    <xf numFmtId="180" fontId="1" fillId="0" borderId="32" xfId="50" applyNumberFormat="1" applyFill="1" applyBorder="1" applyAlignment="1">
      <alignment vertical="center"/>
    </xf>
    <xf numFmtId="0" fontId="25" fillId="0" borderId="0" xfId="92" applyFont="1"/>
    <xf numFmtId="0" fontId="25" fillId="0" borderId="20" xfId="92" applyFont="1" applyBorder="1"/>
    <xf numFmtId="0" fontId="136" fillId="27" borderId="0" xfId="0" applyFont="1" applyFill="1"/>
    <xf numFmtId="0" fontId="135" fillId="27" borderId="0" xfId="0" applyFont="1" applyFill="1"/>
    <xf numFmtId="0" fontId="0" fillId="27" borderId="0" xfId="0" applyFont="1" applyFill="1" applyAlignment="1">
      <alignment vertical="center"/>
    </xf>
    <xf numFmtId="0" fontId="24" fillId="26" borderId="153" xfId="0" applyFont="1" applyFill="1" applyBorder="1" applyAlignment="1">
      <alignment vertical="center"/>
    </xf>
    <xf numFmtId="0" fontId="24" fillId="26" borderId="153" xfId="0" applyFont="1" applyFill="1" applyBorder="1" applyAlignment="1">
      <alignment horizontal="center" vertical="center"/>
    </xf>
    <xf numFmtId="0" fontId="24" fillId="26" borderId="153" xfId="8772" applyFont="1" applyFill="1" applyBorder="1" applyAlignment="1">
      <alignment horizontal="center" vertical="center"/>
    </xf>
    <xf numFmtId="0" fontId="45" fillId="28" borderId="22" xfId="92" applyFont="1" applyFill="1" applyBorder="1" applyAlignment="1">
      <alignment horizontal="left" vertical="center" wrapText="1"/>
    </xf>
    <xf numFmtId="180" fontId="0" fillId="0" borderId="0" xfId="0" applyNumberFormat="1"/>
    <xf numFmtId="188" fontId="0" fillId="0" borderId="0" xfId="0" applyNumberFormat="1" applyFont="1" applyAlignment="1">
      <alignment horizontal="center" vertical="center"/>
    </xf>
    <xf numFmtId="0" fontId="0" fillId="0" borderId="0" xfId="0" applyFont="1" applyFill="1" applyBorder="1"/>
    <xf numFmtId="0" fontId="4" fillId="27" borderId="0" xfId="80" applyFill="1" applyAlignment="1">
      <alignment horizontal="left" vertical="center"/>
    </xf>
    <xf numFmtId="0" fontId="0" fillId="27" borderId="0" xfId="0" applyFill="1" applyAlignment="1">
      <alignment vertical="center"/>
    </xf>
    <xf numFmtId="0" fontId="24" fillId="26" borderId="11" xfId="0" applyFont="1" applyFill="1" applyBorder="1" applyAlignment="1">
      <alignment vertical="center"/>
    </xf>
    <xf numFmtId="0" fontId="24" fillId="26" borderId="11" xfId="0" applyFont="1" applyFill="1" applyBorder="1" applyAlignment="1">
      <alignment horizontal="center" vertical="center"/>
    </xf>
    <xf numFmtId="0" fontId="0" fillId="0" borderId="20" xfId="0" applyFont="1" applyFill="1" applyBorder="1"/>
    <xf numFmtId="0" fontId="0" fillId="0" borderId="20" xfId="0" applyBorder="1"/>
    <xf numFmtId="0" fontId="25" fillId="0" borderId="20" xfId="0" applyFont="1" applyBorder="1"/>
    <xf numFmtId="0" fontId="0" fillId="0" borderId="0" xfId="0"/>
    <xf numFmtId="0" fontId="25" fillId="0" borderId="0" xfId="0" applyFont="1"/>
    <xf numFmtId="0" fontId="0" fillId="0" borderId="0" xfId="0" applyFont="1" applyAlignment="1">
      <alignment vertical="center"/>
    </xf>
    <xf numFmtId="0" fontId="0" fillId="0" borderId="0" xfId="50" applyFont="1" applyBorder="1" applyAlignment="1">
      <alignment vertical="center"/>
    </xf>
    <xf numFmtId="0" fontId="0" fillId="0" borderId="0" xfId="50" applyFont="1" applyAlignment="1">
      <alignment vertical="center"/>
    </xf>
    <xf numFmtId="0" fontId="45" fillId="0" borderId="0" xfId="92" applyFont="1"/>
    <xf numFmtId="0" fontId="25" fillId="0" borderId="0" xfId="92" applyFont="1"/>
    <xf numFmtId="0" fontId="0" fillId="0" borderId="20" xfId="50" applyFont="1" applyBorder="1" applyAlignment="1">
      <alignment vertical="center"/>
    </xf>
    <xf numFmtId="0" fontId="0" fillId="0" borderId="153" xfId="0" applyFont="1" applyBorder="1" applyAlignment="1">
      <alignment vertical="center"/>
    </xf>
    <xf numFmtId="0" fontId="45" fillId="0" borderId="153" xfId="92" applyFont="1" applyBorder="1" applyAlignment="1">
      <alignment vertical="center"/>
    </xf>
    <xf numFmtId="0" fontId="0" fillId="0" borderId="0" xfId="0"/>
    <xf numFmtId="180" fontId="2" fillId="2" borderId="0" xfId="1" applyNumberFormat="1" applyFont="1" applyAlignment="1">
      <alignment vertical="center"/>
    </xf>
    <xf numFmtId="0" fontId="53" fillId="0" borderId="0" xfId="92" applyFont="1"/>
    <xf numFmtId="0" fontId="3" fillId="0" borderId="0" xfId="92"/>
    <xf numFmtId="0" fontId="24" fillId="0" borderId="10" xfId="0" applyFont="1" applyBorder="1" applyAlignment="1">
      <alignment horizontal="center"/>
    </xf>
    <xf numFmtId="0" fontId="24" fillId="0" borderId="28" xfId="0" applyFont="1" applyBorder="1" applyAlignment="1">
      <alignment horizontal="center"/>
    </xf>
    <xf numFmtId="0" fontId="83" fillId="0" borderId="17" xfId="0" applyFont="1" applyBorder="1" applyAlignment="1">
      <alignment horizontal="center"/>
    </xf>
    <xf numFmtId="0" fontId="83" fillId="0" borderId="26" xfId="0" applyFont="1" applyBorder="1" applyAlignment="1">
      <alignment horizontal="center"/>
    </xf>
    <xf numFmtId="0" fontId="0" fillId="0" borderId="16" xfId="0" applyBorder="1" applyAlignment="1">
      <alignment horizontal="left" vertical="top"/>
    </xf>
    <xf numFmtId="0" fontId="0" fillId="0" borderId="29" xfId="0" applyBorder="1" applyAlignment="1">
      <alignment horizontal="left" vertical="top"/>
    </xf>
    <xf numFmtId="0" fontId="0" fillId="0" borderId="23" xfId="0" applyBorder="1" applyAlignment="1">
      <alignment horizontal="left" vertical="top"/>
    </xf>
    <xf numFmtId="0" fontId="24" fillId="0" borderId="17" xfId="0" applyFont="1" applyBorder="1" applyAlignment="1">
      <alignment horizontal="center"/>
    </xf>
    <xf numFmtId="0" fontId="24" fillId="0" borderId="21" xfId="0" applyFont="1" applyBorder="1" applyAlignment="1">
      <alignment horizontal="center"/>
    </xf>
    <xf numFmtId="0" fontId="24" fillId="0" borderId="26" xfId="0" applyFont="1" applyBorder="1" applyAlignment="1">
      <alignment horizontal="center"/>
    </xf>
    <xf numFmtId="0" fontId="24" fillId="51" borderId="10" xfId="0" applyFont="1" applyFill="1" applyBorder="1" applyAlignment="1">
      <alignment horizontal="center"/>
    </xf>
    <xf numFmtId="0" fontId="24" fillId="51" borderId="28" xfId="0" applyFont="1" applyFill="1" applyBorder="1" applyAlignment="1">
      <alignment horizontal="center"/>
    </xf>
    <xf numFmtId="178" fontId="77" fillId="0" borderId="32" xfId="0" applyNumberFormat="1" applyFont="1" applyBorder="1" applyAlignment="1">
      <alignment horizontal="center" vertical="center" wrapText="1"/>
    </xf>
    <xf numFmtId="178" fontId="77" fillId="0" borderId="0" xfId="0" applyNumberFormat="1" applyFont="1" applyBorder="1" applyAlignment="1">
      <alignment horizontal="center" vertical="center" wrapText="1"/>
    </xf>
    <xf numFmtId="178" fontId="77" fillId="0" borderId="20" xfId="0" applyNumberFormat="1" applyFont="1" applyBorder="1" applyAlignment="1">
      <alignment horizontal="center" vertical="center" wrapText="1"/>
    </xf>
    <xf numFmtId="0" fontId="77" fillId="46" borderId="153" xfId="0" applyFont="1" applyFill="1" applyBorder="1" applyAlignment="1">
      <alignment horizontal="center" vertical="center"/>
    </xf>
    <xf numFmtId="0" fontId="77" fillId="0" borderId="32" xfId="0" applyFont="1" applyBorder="1" applyAlignment="1">
      <alignment horizontal="center" vertical="center" wrapText="1"/>
    </xf>
    <xf numFmtId="0" fontId="77" fillId="0" borderId="0" xfId="0" applyFont="1" applyAlignment="1">
      <alignment horizontal="center" vertical="center" wrapText="1"/>
    </xf>
    <xf numFmtId="0" fontId="77" fillId="0" borderId="20" xfId="0" applyFont="1" applyBorder="1" applyAlignment="1">
      <alignment horizontal="center" vertical="center" wrapText="1"/>
    </xf>
    <xf numFmtId="0" fontId="77" fillId="46" borderId="21" xfId="0" applyFont="1" applyFill="1" applyBorder="1" applyAlignment="1">
      <alignment horizontal="center" vertical="center"/>
    </xf>
    <xf numFmtId="2" fontId="77" fillId="46" borderId="153" xfId="0" applyNumberFormat="1" applyFont="1" applyFill="1" applyBorder="1" applyAlignment="1">
      <alignment horizontal="center"/>
    </xf>
    <xf numFmtId="0" fontId="0" fillId="0" borderId="12" xfId="0" applyBorder="1" applyAlignment="1">
      <alignment horizontal="center" vertical="center"/>
    </xf>
  </cellXfs>
  <cellStyles count="30735">
    <cellStyle name="???????" xfId="11979" xr:uid="{00000000-0005-0000-0000-000000000000}"/>
    <cellStyle name="20% - 1. jelölőszín" xfId="52" xr:uid="{00000000-0005-0000-0000-000000000000}"/>
    <cellStyle name="20% - 2. jelölőszín" xfId="53" xr:uid="{00000000-0005-0000-0000-000001000000}"/>
    <cellStyle name="20% - 3. jelölőszín" xfId="54" xr:uid="{00000000-0005-0000-0000-000002000000}"/>
    <cellStyle name="20% - 4. jelölőszín" xfId="55" xr:uid="{00000000-0005-0000-0000-000003000000}"/>
    <cellStyle name="20% - 5. jelölőszín" xfId="56" xr:uid="{00000000-0005-0000-0000-000004000000}"/>
    <cellStyle name="20% - 6. jelölőszín" xfId="57" xr:uid="{00000000-0005-0000-0000-000005000000}"/>
    <cellStyle name="20% - Accent1 10" xfId="105" xr:uid="{00000000-0005-0000-0000-000006000000}"/>
    <cellStyle name="20% - Accent1 10 2" xfId="3708" xr:uid="{00000000-0005-0000-0000-000007000000}"/>
    <cellStyle name="20% - Accent1 11" xfId="11980" xr:uid="{00000000-0005-0000-0000-000003000000}"/>
    <cellStyle name="20% - Accent1 11 2" xfId="11981" xr:uid="{00000000-0005-0000-0000-000004000000}"/>
    <cellStyle name="20% - Accent1 12" xfId="11982" xr:uid="{00000000-0005-0000-0000-000005000000}"/>
    <cellStyle name="20% - Accent1 13" xfId="11983" xr:uid="{00000000-0005-0000-0000-000006000000}"/>
    <cellStyle name="20% - Accent1 14" xfId="11984" xr:uid="{00000000-0005-0000-0000-000007000000}"/>
    <cellStyle name="20% - Accent1 15" xfId="11985" xr:uid="{00000000-0005-0000-0000-000008000000}"/>
    <cellStyle name="20% - Accent1 16" xfId="11986" xr:uid="{00000000-0005-0000-0000-000009000000}"/>
    <cellStyle name="20% - Accent1 17" xfId="11987" xr:uid="{00000000-0005-0000-0000-00000A000000}"/>
    <cellStyle name="20% - Accent1 18" xfId="11988" xr:uid="{00000000-0005-0000-0000-00000B000000}"/>
    <cellStyle name="20% - Accent1 19" xfId="11989" xr:uid="{00000000-0005-0000-0000-00000C000000}"/>
    <cellStyle name="20% - Accent1 2" xfId="3" xr:uid="{00000000-0005-0000-0000-000008000000}"/>
    <cellStyle name="20% - Accent1 2 10" xfId="106" xr:uid="{00000000-0005-0000-0000-000009000000}"/>
    <cellStyle name="20% - Accent1 2 10 2" xfId="3709" xr:uid="{00000000-0005-0000-0000-00000A000000}"/>
    <cellStyle name="20% - Accent1 2 10 3" xfId="6779" xr:uid="{00000000-0005-0000-0000-00000B000000}"/>
    <cellStyle name="20% - Accent1 2 11" xfId="107" xr:uid="{00000000-0005-0000-0000-00000C000000}"/>
    <cellStyle name="20% - Accent1 2 11 2" xfId="3710" xr:uid="{00000000-0005-0000-0000-00000D000000}"/>
    <cellStyle name="20% - Accent1 2 11 3" xfId="6780" xr:uid="{00000000-0005-0000-0000-00000E000000}"/>
    <cellStyle name="20% - Accent1 2 12" xfId="3711" xr:uid="{00000000-0005-0000-0000-00000F000000}"/>
    <cellStyle name="20% - Accent1 2 12 2" xfId="5496" xr:uid="{00000000-0005-0000-0000-000010000000}"/>
    <cellStyle name="20% - Accent1 2 12 3" xfId="6781" xr:uid="{00000000-0005-0000-0000-000011000000}"/>
    <cellStyle name="20% - Accent1 2 13" xfId="5497" xr:uid="{00000000-0005-0000-0000-000012000000}"/>
    <cellStyle name="20% - Accent1 2 13 2" xfId="6782" xr:uid="{00000000-0005-0000-0000-000013000000}"/>
    <cellStyle name="20% - Accent1 2 14" xfId="6783" xr:uid="{00000000-0005-0000-0000-000014000000}"/>
    <cellStyle name="20% - Accent1 2 15" xfId="6784" xr:uid="{00000000-0005-0000-0000-000015000000}"/>
    <cellStyle name="20% - Accent1 2 16" xfId="11726" xr:uid="{EA557517-3775-41F9-AB5D-09F4C85F6C66}"/>
    <cellStyle name="20% - Accent1 2 2" xfId="108" xr:uid="{00000000-0005-0000-0000-000016000000}"/>
    <cellStyle name="20% - Accent1 2 2 2" xfId="3712" xr:uid="{00000000-0005-0000-0000-000017000000}"/>
    <cellStyle name="20% - Accent1 2 2 3" xfId="6785" xr:uid="{00000000-0005-0000-0000-000018000000}"/>
    <cellStyle name="20% - Accent1 2 3" xfId="109" xr:uid="{00000000-0005-0000-0000-000019000000}"/>
    <cellStyle name="20% - Accent1 2 3 2" xfId="3713" xr:uid="{00000000-0005-0000-0000-00001A000000}"/>
    <cellStyle name="20% - Accent1 2 3 3" xfId="6786" xr:uid="{00000000-0005-0000-0000-00001B000000}"/>
    <cellStyle name="20% - Accent1 2 4" xfId="110" xr:uid="{00000000-0005-0000-0000-00001C000000}"/>
    <cellStyle name="20% - Accent1 2 4 2" xfId="3714" xr:uid="{00000000-0005-0000-0000-00001D000000}"/>
    <cellStyle name="20% - Accent1 2 4 3" xfId="6787" xr:uid="{00000000-0005-0000-0000-00001E000000}"/>
    <cellStyle name="20% - Accent1 2 5" xfId="111" xr:uid="{00000000-0005-0000-0000-00001F000000}"/>
    <cellStyle name="20% - Accent1 2 5 2" xfId="3715" xr:uid="{00000000-0005-0000-0000-000020000000}"/>
    <cellStyle name="20% - Accent1 2 5 3" xfId="6788" xr:uid="{00000000-0005-0000-0000-000021000000}"/>
    <cellStyle name="20% - Accent1 2 6" xfId="112" xr:uid="{00000000-0005-0000-0000-000022000000}"/>
    <cellStyle name="20% - Accent1 2 6 2" xfId="3716" xr:uid="{00000000-0005-0000-0000-000023000000}"/>
    <cellStyle name="20% - Accent1 2 6 3" xfId="6789" xr:uid="{00000000-0005-0000-0000-000024000000}"/>
    <cellStyle name="20% - Accent1 2 7" xfId="113" xr:uid="{00000000-0005-0000-0000-000025000000}"/>
    <cellStyle name="20% - Accent1 2 7 2" xfId="3717" xr:uid="{00000000-0005-0000-0000-000026000000}"/>
    <cellStyle name="20% - Accent1 2 7 3" xfId="6790" xr:uid="{00000000-0005-0000-0000-000027000000}"/>
    <cellStyle name="20% - Accent1 2 8" xfId="114" xr:uid="{00000000-0005-0000-0000-000028000000}"/>
    <cellStyle name="20% - Accent1 2 8 2" xfId="3718" xr:uid="{00000000-0005-0000-0000-000029000000}"/>
    <cellStyle name="20% - Accent1 2 8 3" xfId="6791" xr:uid="{00000000-0005-0000-0000-00002A000000}"/>
    <cellStyle name="20% - Accent1 2 9" xfId="115" xr:uid="{00000000-0005-0000-0000-00002B000000}"/>
    <cellStyle name="20% - Accent1 2 9 2" xfId="3719" xr:uid="{00000000-0005-0000-0000-00002C000000}"/>
    <cellStyle name="20% - Accent1 2 9 3" xfId="6792" xr:uid="{00000000-0005-0000-0000-00002D000000}"/>
    <cellStyle name="20% - Accent1 20" xfId="11990" xr:uid="{00000000-0005-0000-0000-00001D000000}"/>
    <cellStyle name="20% - Accent1 21" xfId="11991" xr:uid="{00000000-0005-0000-0000-00001E000000}"/>
    <cellStyle name="20% - Accent1 22" xfId="11992" xr:uid="{00000000-0005-0000-0000-00001F000000}"/>
    <cellStyle name="20% - Accent1 23" xfId="11993" xr:uid="{00000000-0005-0000-0000-000020000000}"/>
    <cellStyle name="20% - Accent1 24" xfId="11994" xr:uid="{00000000-0005-0000-0000-000021000000}"/>
    <cellStyle name="20% - Accent1 25" xfId="11995" xr:uid="{00000000-0005-0000-0000-000022000000}"/>
    <cellStyle name="20% - Accent1 26" xfId="11996" xr:uid="{00000000-0005-0000-0000-000023000000}"/>
    <cellStyle name="20% - Accent1 27" xfId="11997" xr:uid="{00000000-0005-0000-0000-000024000000}"/>
    <cellStyle name="20% - Accent1 28" xfId="11998" xr:uid="{00000000-0005-0000-0000-000025000000}"/>
    <cellStyle name="20% - Accent1 29" xfId="11999" xr:uid="{00000000-0005-0000-0000-000026000000}"/>
    <cellStyle name="20% - Accent1 3" xfId="116" xr:uid="{00000000-0005-0000-0000-00002E000000}"/>
    <cellStyle name="20% - Accent1 3 10" xfId="117" xr:uid="{00000000-0005-0000-0000-00002F000000}"/>
    <cellStyle name="20% - Accent1 3 10 2" xfId="3720" xr:uid="{00000000-0005-0000-0000-000030000000}"/>
    <cellStyle name="20% - Accent1 3 11" xfId="118" xr:uid="{00000000-0005-0000-0000-000031000000}"/>
    <cellStyle name="20% - Accent1 3 11 2" xfId="3721" xr:uid="{00000000-0005-0000-0000-000032000000}"/>
    <cellStyle name="20% - Accent1 3 12" xfId="3722" xr:uid="{00000000-0005-0000-0000-000033000000}"/>
    <cellStyle name="20% - Accent1 3 13" xfId="6793" xr:uid="{00000000-0005-0000-0000-000034000000}"/>
    <cellStyle name="20% - Accent1 3 2" xfId="119" xr:uid="{00000000-0005-0000-0000-000035000000}"/>
    <cellStyle name="20% - Accent1 3 2 2" xfId="3723" xr:uid="{00000000-0005-0000-0000-000036000000}"/>
    <cellStyle name="20% - Accent1 3 2 2 2" xfId="17553" xr:uid="{DB4C3486-339C-4D06-86B7-3655E33B40D7}"/>
    <cellStyle name="20% - Accent1 3 2 3" xfId="12000" xr:uid="{00000000-0005-0000-0000-000028000000}"/>
    <cellStyle name="20% - Accent1 3 3" xfId="120" xr:uid="{00000000-0005-0000-0000-000037000000}"/>
    <cellStyle name="20% - Accent1 3 3 2" xfId="3724" xr:uid="{00000000-0005-0000-0000-000038000000}"/>
    <cellStyle name="20% - Accent1 3 3 3" xfId="17554" xr:uid="{A3BA18E5-253E-4BF6-8C5E-81514641E4C5}"/>
    <cellStyle name="20% - Accent1 3 4" xfId="121" xr:uid="{00000000-0005-0000-0000-000039000000}"/>
    <cellStyle name="20% - Accent1 3 4 2" xfId="3725" xr:uid="{00000000-0005-0000-0000-00003A000000}"/>
    <cellStyle name="20% - Accent1 3 5" xfId="122" xr:uid="{00000000-0005-0000-0000-00003B000000}"/>
    <cellStyle name="20% - Accent1 3 5 2" xfId="3726" xr:uid="{00000000-0005-0000-0000-00003C000000}"/>
    <cellStyle name="20% - Accent1 3 6" xfId="123" xr:uid="{00000000-0005-0000-0000-00003D000000}"/>
    <cellStyle name="20% - Accent1 3 6 2" xfId="3727" xr:uid="{00000000-0005-0000-0000-00003E000000}"/>
    <cellStyle name="20% - Accent1 3 7" xfId="124" xr:uid="{00000000-0005-0000-0000-00003F000000}"/>
    <cellStyle name="20% - Accent1 3 7 2" xfId="3728" xr:uid="{00000000-0005-0000-0000-000040000000}"/>
    <cellStyle name="20% - Accent1 3 8" xfId="125" xr:uid="{00000000-0005-0000-0000-000041000000}"/>
    <cellStyle name="20% - Accent1 3 8 2" xfId="3729" xr:uid="{00000000-0005-0000-0000-000042000000}"/>
    <cellStyle name="20% - Accent1 3 9" xfId="126" xr:uid="{00000000-0005-0000-0000-000043000000}"/>
    <cellStyle name="20% - Accent1 3 9 2" xfId="3730" xr:uid="{00000000-0005-0000-0000-000044000000}"/>
    <cellStyle name="20% - Accent1 30" xfId="12001" xr:uid="{00000000-0005-0000-0000-00002A000000}"/>
    <cellStyle name="20% - Accent1 31" xfId="12002" xr:uid="{00000000-0005-0000-0000-00002B000000}"/>
    <cellStyle name="20% - Accent1 32" xfId="12003" xr:uid="{00000000-0005-0000-0000-00002C000000}"/>
    <cellStyle name="20% - Accent1 33" xfId="12004" xr:uid="{00000000-0005-0000-0000-00002D000000}"/>
    <cellStyle name="20% - Accent1 34" xfId="12005" xr:uid="{00000000-0005-0000-0000-00002E000000}"/>
    <cellStyle name="20% - Accent1 35" xfId="12006" xr:uid="{00000000-0005-0000-0000-00002F000000}"/>
    <cellStyle name="20% - Accent1 36" xfId="12007" xr:uid="{00000000-0005-0000-0000-000030000000}"/>
    <cellStyle name="20% - Accent1 37" xfId="12008" xr:uid="{00000000-0005-0000-0000-000031000000}"/>
    <cellStyle name="20% - Accent1 38" xfId="12009" xr:uid="{00000000-0005-0000-0000-000032000000}"/>
    <cellStyle name="20% - Accent1 39" xfId="12010" xr:uid="{00000000-0005-0000-0000-000033000000}"/>
    <cellStyle name="20% - Accent1 4" xfId="127" xr:uid="{00000000-0005-0000-0000-000045000000}"/>
    <cellStyle name="20% - Accent1 4 10" xfId="128" xr:uid="{00000000-0005-0000-0000-000046000000}"/>
    <cellStyle name="20% - Accent1 4 10 2" xfId="3731" xr:uid="{00000000-0005-0000-0000-000047000000}"/>
    <cellStyle name="20% - Accent1 4 11" xfId="129" xr:uid="{00000000-0005-0000-0000-000048000000}"/>
    <cellStyle name="20% - Accent1 4 11 2" xfId="3732" xr:uid="{00000000-0005-0000-0000-000049000000}"/>
    <cellStyle name="20% - Accent1 4 12" xfId="3733" xr:uid="{00000000-0005-0000-0000-00004A000000}"/>
    <cellStyle name="20% - Accent1 4 13" xfId="6794" xr:uid="{00000000-0005-0000-0000-00004B000000}"/>
    <cellStyle name="20% - Accent1 4 2" xfId="130" xr:uid="{00000000-0005-0000-0000-00004C000000}"/>
    <cellStyle name="20% - Accent1 4 2 2" xfId="3734" xr:uid="{00000000-0005-0000-0000-00004D000000}"/>
    <cellStyle name="20% - Accent1 4 2 3" xfId="12011" xr:uid="{00000000-0005-0000-0000-000035000000}"/>
    <cellStyle name="20% - Accent1 4 3" xfId="131" xr:uid="{00000000-0005-0000-0000-00004E000000}"/>
    <cellStyle name="20% - Accent1 4 3 2" xfId="3735" xr:uid="{00000000-0005-0000-0000-00004F000000}"/>
    <cellStyle name="20% - Accent1 4 4" xfId="132" xr:uid="{00000000-0005-0000-0000-000050000000}"/>
    <cellStyle name="20% - Accent1 4 4 2" xfId="3736" xr:uid="{00000000-0005-0000-0000-000051000000}"/>
    <cellStyle name="20% - Accent1 4 5" xfId="133" xr:uid="{00000000-0005-0000-0000-000052000000}"/>
    <cellStyle name="20% - Accent1 4 5 2" xfId="3737" xr:uid="{00000000-0005-0000-0000-000053000000}"/>
    <cellStyle name="20% - Accent1 4 6" xfId="134" xr:uid="{00000000-0005-0000-0000-000054000000}"/>
    <cellStyle name="20% - Accent1 4 6 2" xfId="3738" xr:uid="{00000000-0005-0000-0000-000055000000}"/>
    <cellStyle name="20% - Accent1 4 7" xfId="135" xr:uid="{00000000-0005-0000-0000-000056000000}"/>
    <cellStyle name="20% - Accent1 4 7 2" xfId="3739" xr:uid="{00000000-0005-0000-0000-000057000000}"/>
    <cellStyle name="20% - Accent1 4 8" xfId="136" xr:uid="{00000000-0005-0000-0000-000058000000}"/>
    <cellStyle name="20% - Accent1 4 8 2" xfId="3740" xr:uid="{00000000-0005-0000-0000-000059000000}"/>
    <cellStyle name="20% - Accent1 4 9" xfId="137" xr:uid="{00000000-0005-0000-0000-00005A000000}"/>
    <cellStyle name="20% - Accent1 4 9 2" xfId="3741" xr:uid="{00000000-0005-0000-0000-00005B000000}"/>
    <cellStyle name="20% - Accent1 40" xfId="12012" xr:uid="{00000000-0005-0000-0000-000037000000}"/>
    <cellStyle name="20% - Accent1 41" xfId="12013" xr:uid="{00000000-0005-0000-0000-000038000000}"/>
    <cellStyle name="20% - Accent1 42" xfId="12014" xr:uid="{00000000-0005-0000-0000-000039000000}"/>
    <cellStyle name="20% - Accent1 43" xfId="12015" xr:uid="{00000000-0005-0000-0000-00003A000000}"/>
    <cellStyle name="20% - Accent1 5" xfId="138" xr:uid="{00000000-0005-0000-0000-00005C000000}"/>
    <cellStyle name="20% - Accent1 5 10" xfId="139" xr:uid="{00000000-0005-0000-0000-00005D000000}"/>
    <cellStyle name="20% - Accent1 5 10 2" xfId="3742" xr:uid="{00000000-0005-0000-0000-00005E000000}"/>
    <cellStyle name="20% - Accent1 5 11" xfId="140" xr:uid="{00000000-0005-0000-0000-00005F000000}"/>
    <cellStyle name="20% - Accent1 5 11 2" xfId="3743" xr:uid="{00000000-0005-0000-0000-000060000000}"/>
    <cellStyle name="20% - Accent1 5 12" xfId="3744" xr:uid="{00000000-0005-0000-0000-000061000000}"/>
    <cellStyle name="20% - Accent1 5 13" xfId="6795" xr:uid="{00000000-0005-0000-0000-000062000000}"/>
    <cellStyle name="20% - Accent1 5 2" xfId="141" xr:uid="{00000000-0005-0000-0000-000063000000}"/>
    <cellStyle name="20% - Accent1 5 2 2" xfId="3745" xr:uid="{00000000-0005-0000-0000-000064000000}"/>
    <cellStyle name="20% - Accent1 5 2 3" xfId="12016" xr:uid="{00000000-0005-0000-0000-00003C000000}"/>
    <cellStyle name="20% - Accent1 5 3" xfId="142" xr:uid="{00000000-0005-0000-0000-000065000000}"/>
    <cellStyle name="20% - Accent1 5 3 2" xfId="3746" xr:uid="{00000000-0005-0000-0000-000066000000}"/>
    <cellStyle name="20% - Accent1 5 4" xfId="143" xr:uid="{00000000-0005-0000-0000-000067000000}"/>
    <cellStyle name="20% - Accent1 5 4 2" xfId="3747" xr:uid="{00000000-0005-0000-0000-000068000000}"/>
    <cellStyle name="20% - Accent1 5 5" xfId="144" xr:uid="{00000000-0005-0000-0000-000069000000}"/>
    <cellStyle name="20% - Accent1 5 5 2" xfId="3748" xr:uid="{00000000-0005-0000-0000-00006A000000}"/>
    <cellStyle name="20% - Accent1 5 6" xfId="145" xr:uid="{00000000-0005-0000-0000-00006B000000}"/>
    <cellStyle name="20% - Accent1 5 6 2" xfId="3749" xr:uid="{00000000-0005-0000-0000-00006C000000}"/>
    <cellStyle name="20% - Accent1 5 7" xfId="146" xr:uid="{00000000-0005-0000-0000-00006D000000}"/>
    <cellStyle name="20% - Accent1 5 7 2" xfId="3750" xr:uid="{00000000-0005-0000-0000-00006E000000}"/>
    <cellStyle name="20% - Accent1 5 8" xfId="147" xr:uid="{00000000-0005-0000-0000-00006F000000}"/>
    <cellStyle name="20% - Accent1 5 8 2" xfId="3751" xr:uid="{00000000-0005-0000-0000-000070000000}"/>
    <cellStyle name="20% - Accent1 5 9" xfId="148" xr:uid="{00000000-0005-0000-0000-000071000000}"/>
    <cellStyle name="20% - Accent1 5 9 2" xfId="3752" xr:uid="{00000000-0005-0000-0000-000072000000}"/>
    <cellStyle name="20% - Accent1 6" xfId="149" xr:uid="{00000000-0005-0000-0000-000073000000}"/>
    <cellStyle name="20% - Accent1 6 10" xfId="150" xr:uid="{00000000-0005-0000-0000-000074000000}"/>
    <cellStyle name="20% - Accent1 6 10 2" xfId="3753" xr:uid="{00000000-0005-0000-0000-000075000000}"/>
    <cellStyle name="20% - Accent1 6 11" xfId="151" xr:uid="{00000000-0005-0000-0000-000076000000}"/>
    <cellStyle name="20% - Accent1 6 11 2" xfId="3754" xr:uid="{00000000-0005-0000-0000-000077000000}"/>
    <cellStyle name="20% - Accent1 6 12" xfId="3755" xr:uid="{00000000-0005-0000-0000-000078000000}"/>
    <cellStyle name="20% - Accent1 6 13" xfId="6796" xr:uid="{00000000-0005-0000-0000-000079000000}"/>
    <cellStyle name="20% - Accent1 6 2" xfId="152" xr:uid="{00000000-0005-0000-0000-00007A000000}"/>
    <cellStyle name="20% - Accent1 6 2 2" xfId="3756" xr:uid="{00000000-0005-0000-0000-00007B000000}"/>
    <cellStyle name="20% - Accent1 6 2 3" xfId="12017" xr:uid="{00000000-0005-0000-0000-00003F000000}"/>
    <cellStyle name="20% - Accent1 6 3" xfId="153" xr:uid="{00000000-0005-0000-0000-00007C000000}"/>
    <cellStyle name="20% - Accent1 6 3 2" xfId="3757" xr:uid="{00000000-0005-0000-0000-00007D000000}"/>
    <cellStyle name="20% - Accent1 6 4" xfId="154" xr:uid="{00000000-0005-0000-0000-00007E000000}"/>
    <cellStyle name="20% - Accent1 6 4 2" xfId="3758" xr:uid="{00000000-0005-0000-0000-00007F000000}"/>
    <cellStyle name="20% - Accent1 6 5" xfId="155" xr:uid="{00000000-0005-0000-0000-000080000000}"/>
    <cellStyle name="20% - Accent1 6 5 2" xfId="3759" xr:uid="{00000000-0005-0000-0000-000081000000}"/>
    <cellStyle name="20% - Accent1 6 6" xfId="156" xr:uid="{00000000-0005-0000-0000-000082000000}"/>
    <cellStyle name="20% - Accent1 6 6 2" xfId="3760" xr:uid="{00000000-0005-0000-0000-000083000000}"/>
    <cellStyle name="20% - Accent1 6 7" xfId="157" xr:uid="{00000000-0005-0000-0000-000084000000}"/>
    <cellStyle name="20% - Accent1 6 7 2" xfId="3761" xr:uid="{00000000-0005-0000-0000-000085000000}"/>
    <cellStyle name="20% - Accent1 6 8" xfId="158" xr:uid="{00000000-0005-0000-0000-000086000000}"/>
    <cellStyle name="20% - Accent1 6 8 2" xfId="3762" xr:uid="{00000000-0005-0000-0000-000087000000}"/>
    <cellStyle name="20% - Accent1 6 9" xfId="159" xr:uid="{00000000-0005-0000-0000-000088000000}"/>
    <cellStyle name="20% - Accent1 6 9 2" xfId="3763" xr:uid="{00000000-0005-0000-0000-000089000000}"/>
    <cellStyle name="20% - Accent1 7" xfId="160" xr:uid="{00000000-0005-0000-0000-00008A000000}"/>
    <cellStyle name="20% - Accent1 7 2" xfId="3764" xr:uid="{00000000-0005-0000-0000-00008B000000}"/>
    <cellStyle name="20% - Accent1 7 2 2" xfId="12019" xr:uid="{00000000-0005-0000-0000-000042000000}"/>
    <cellStyle name="20% - Accent1 7 3" xfId="6797" xr:uid="{00000000-0005-0000-0000-00008C000000}"/>
    <cellStyle name="20% - Accent1 7 3 2" xfId="12018" xr:uid="{00000000-0005-0000-0000-000043000000}"/>
    <cellStyle name="20% - Accent1 8" xfId="161" xr:uid="{00000000-0005-0000-0000-00008D000000}"/>
    <cellStyle name="20% - Accent1 8 2" xfId="3765" xr:uid="{00000000-0005-0000-0000-00008E000000}"/>
    <cellStyle name="20% - Accent1 8 2 2" xfId="12021" xr:uid="{00000000-0005-0000-0000-000045000000}"/>
    <cellStyle name="20% - Accent1 8 3" xfId="6798" xr:uid="{00000000-0005-0000-0000-00008F000000}"/>
    <cellStyle name="20% - Accent1 8 3 2" xfId="12020" xr:uid="{00000000-0005-0000-0000-000046000000}"/>
    <cellStyle name="20% - Accent1 9" xfId="162" xr:uid="{00000000-0005-0000-0000-000090000000}"/>
    <cellStyle name="20% - Accent1 9 2" xfId="3766" xr:uid="{00000000-0005-0000-0000-000091000000}"/>
    <cellStyle name="20% - Accent2 10" xfId="163" xr:uid="{00000000-0005-0000-0000-000092000000}"/>
    <cellStyle name="20% - Accent2 10 2" xfId="3767" xr:uid="{00000000-0005-0000-0000-000093000000}"/>
    <cellStyle name="20% - Accent2 11" xfId="12022" xr:uid="{00000000-0005-0000-0000-00004B000000}"/>
    <cellStyle name="20% - Accent2 11 2" xfId="12023" xr:uid="{00000000-0005-0000-0000-00004C000000}"/>
    <cellStyle name="20% - Accent2 12" xfId="12024" xr:uid="{00000000-0005-0000-0000-00004D000000}"/>
    <cellStyle name="20% - Accent2 13" xfId="12025" xr:uid="{00000000-0005-0000-0000-00004E000000}"/>
    <cellStyle name="20% - Accent2 14" xfId="12026" xr:uid="{00000000-0005-0000-0000-00004F000000}"/>
    <cellStyle name="20% - Accent2 15" xfId="12027" xr:uid="{00000000-0005-0000-0000-000050000000}"/>
    <cellStyle name="20% - Accent2 16" xfId="12028" xr:uid="{00000000-0005-0000-0000-000051000000}"/>
    <cellStyle name="20% - Accent2 17" xfId="12029" xr:uid="{00000000-0005-0000-0000-000052000000}"/>
    <cellStyle name="20% - Accent2 18" xfId="12030" xr:uid="{00000000-0005-0000-0000-000053000000}"/>
    <cellStyle name="20% - Accent2 19" xfId="12031" xr:uid="{00000000-0005-0000-0000-000054000000}"/>
    <cellStyle name="20% - Accent2 2" xfId="4" xr:uid="{00000000-0005-0000-0000-000094000000}"/>
    <cellStyle name="20% - Accent2 2 10" xfId="164" xr:uid="{00000000-0005-0000-0000-000095000000}"/>
    <cellStyle name="20% - Accent2 2 10 2" xfId="3768" xr:uid="{00000000-0005-0000-0000-000096000000}"/>
    <cellStyle name="20% - Accent2 2 10 3" xfId="6799" xr:uid="{00000000-0005-0000-0000-000097000000}"/>
    <cellStyle name="20% - Accent2 2 11" xfId="165" xr:uid="{00000000-0005-0000-0000-000098000000}"/>
    <cellStyle name="20% - Accent2 2 11 2" xfId="3769" xr:uid="{00000000-0005-0000-0000-000099000000}"/>
    <cellStyle name="20% - Accent2 2 11 3" xfId="6800" xr:uid="{00000000-0005-0000-0000-00009A000000}"/>
    <cellStyle name="20% - Accent2 2 12" xfId="3770" xr:uid="{00000000-0005-0000-0000-00009B000000}"/>
    <cellStyle name="20% - Accent2 2 12 2" xfId="5498" xr:uid="{00000000-0005-0000-0000-00009C000000}"/>
    <cellStyle name="20% - Accent2 2 12 3" xfId="6801" xr:uid="{00000000-0005-0000-0000-00009D000000}"/>
    <cellStyle name="20% - Accent2 2 13" xfId="5499" xr:uid="{00000000-0005-0000-0000-00009E000000}"/>
    <cellStyle name="20% - Accent2 2 13 2" xfId="6802" xr:uid="{00000000-0005-0000-0000-00009F000000}"/>
    <cellStyle name="20% - Accent2 2 14" xfId="6803" xr:uid="{00000000-0005-0000-0000-0000A0000000}"/>
    <cellStyle name="20% - Accent2 2 15" xfId="6804" xr:uid="{00000000-0005-0000-0000-0000A1000000}"/>
    <cellStyle name="20% - Accent2 2 16" xfId="12032" xr:uid="{00000000-0005-0000-0000-00005C000000}"/>
    <cellStyle name="20% - Accent2 2 2" xfId="166" xr:uid="{00000000-0005-0000-0000-0000A2000000}"/>
    <cellStyle name="20% - Accent2 2 2 2" xfId="3771" xr:uid="{00000000-0005-0000-0000-0000A3000000}"/>
    <cellStyle name="20% - Accent2 2 2 3" xfId="6805" xr:uid="{00000000-0005-0000-0000-0000A4000000}"/>
    <cellStyle name="20% - Accent2 2 3" xfId="167" xr:uid="{00000000-0005-0000-0000-0000A5000000}"/>
    <cellStyle name="20% - Accent2 2 3 2" xfId="3772" xr:uid="{00000000-0005-0000-0000-0000A6000000}"/>
    <cellStyle name="20% - Accent2 2 3 3" xfId="6806" xr:uid="{00000000-0005-0000-0000-0000A7000000}"/>
    <cellStyle name="20% - Accent2 2 4" xfId="168" xr:uid="{00000000-0005-0000-0000-0000A8000000}"/>
    <cellStyle name="20% - Accent2 2 4 2" xfId="3773" xr:uid="{00000000-0005-0000-0000-0000A9000000}"/>
    <cellStyle name="20% - Accent2 2 4 3" xfId="6807" xr:uid="{00000000-0005-0000-0000-0000AA000000}"/>
    <cellStyle name="20% - Accent2 2 5" xfId="169" xr:uid="{00000000-0005-0000-0000-0000AB000000}"/>
    <cellStyle name="20% - Accent2 2 5 2" xfId="3774" xr:uid="{00000000-0005-0000-0000-0000AC000000}"/>
    <cellStyle name="20% - Accent2 2 5 3" xfId="6808" xr:uid="{00000000-0005-0000-0000-0000AD000000}"/>
    <cellStyle name="20% - Accent2 2 6" xfId="170" xr:uid="{00000000-0005-0000-0000-0000AE000000}"/>
    <cellStyle name="20% - Accent2 2 6 2" xfId="3775" xr:uid="{00000000-0005-0000-0000-0000AF000000}"/>
    <cellStyle name="20% - Accent2 2 6 3" xfId="6809" xr:uid="{00000000-0005-0000-0000-0000B0000000}"/>
    <cellStyle name="20% - Accent2 2 7" xfId="171" xr:uid="{00000000-0005-0000-0000-0000B1000000}"/>
    <cellStyle name="20% - Accent2 2 7 2" xfId="3776" xr:uid="{00000000-0005-0000-0000-0000B2000000}"/>
    <cellStyle name="20% - Accent2 2 7 3" xfId="6810" xr:uid="{00000000-0005-0000-0000-0000B3000000}"/>
    <cellStyle name="20% - Accent2 2 8" xfId="172" xr:uid="{00000000-0005-0000-0000-0000B4000000}"/>
    <cellStyle name="20% - Accent2 2 8 2" xfId="3777" xr:uid="{00000000-0005-0000-0000-0000B5000000}"/>
    <cellStyle name="20% - Accent2 2 8 3" xfId="6811" xr:uid="{00000000-0005-0000-0000-0000B6000000}"/>
    <cellStyle name="20% - Accent2 2 9" xfId="173" xr:uid="{00000000-0005-0000-0000-0000B7000000}"/>
    <cellStyle name="20% - Accent2 2 9 2" xfId="3778" xr:uid="{00000000-0005-0000-0000-0000B8000000}"/>
    <cellStyle name="20% - Accent2 2 9 3" xfId="6812" xr:uid="{00000000-0005-0000-0000-0000B9000000}"/>
    <cellStyle name="20% - Accent2 20" xfId="12033" xr:uid="{00000000-0005-0000-0000-000065000000}"/>
    <cellStyle name="20% - Accent2 21" xfId="12034" xr:uid="{00000000-0005-0000-0000-000066000000}"/>
    <cellStyle name="20% - Accent2 22" xfId="12035" xr:uid="{00000000-0005-0000-0000-000067000000}"/>
    <cellStyle name="20% - Accent2 23" xfId="12036" xr:uid="{00000000-0005-0000-0000-000068000000}"/>
    <cellStyle name="20% - Accent2 24" xfId="12037" xr:uid="{00000000-0005-0000-0000-000069000000}"/>
    <cellStyle name="20% - Accent2 25" xfId="12038" xr:uid="{00000000-0005-0000-0000-00006A000000}"/>
    <cellStyle name="20% - Accent2 26" xfId="12039" xr:uid="{00000000-0005-0000-0000-00006B000000}"/>
    <cellStyle name="20% - Accent2 27" xfId="12040" xr:uid="{00000000-0005-0000-0000-00006C000000}"/>
    <cellStyle name="20% - Accent2 28" xfId="12041" xr:uid="{00000000-0005-0000-0000-00006D000000}"/>
    <cellStyle name="20% - Accent2 29" xfId="12042" xr:uid="{00000000-0005-0000-0000-00006E000000}"/>
    <cellStyle name="20% - Accent2 3" xfId="174" xr:uid="{00000000-0005-0000-0000-0000BA000000}"/>
    <cellStyle name="20% - Accent2 3 10" xfId="175" xr:uid="{00000000-0005-0000-0000-0000BB000000}"/>
    <cellStyle name="20% - Accent2 3 10 2" xfId="3779" xr:uid="{00000000-0005-0000-0000-0000BC000000}"/>
    <cellStyle name="20% - Accent2 3 11" xfId="176" xr:uid="{00000000-0005-0000-0000-0000BD000000}"/>
    <cellStyle name="20% - Accent2 3 11 2" xfId="3780" xr:uid="{00000000-0005-0000-0000-0000BE000000}"/>
    <cellStyle name="20% - Accent2 3 12" xfId="3781" xr:uid="{00000000-0005-0000-0000-0000BF000000}"/>
    <cellStyle name="20% - Accent2 3 13" xfId="6813" xr:uid="{00000000-0005-0000-0000-0000C0000000}"/>
    <cellStyle name="20% - Accent2 3 2" xfId="177" xr:uid="{00000000-0005-0000-0000-0000C1000000}"/>
    <cellStyle name="20% - Accent2 3 2 2" xfId="3782" xr:uid="{00000000-0005-0000-0000-0000C2000000}"/>
    <cellStyle name="20% - Accent2 3 2 2 2" xfId="17555" xr:uid="{89E1F985-15C3-4BB9-9661-E3A49FC7024D}"/>
    <cellStyle name="20% - Accent2 3 2 3" xfId="12043" xr:uid="{00000000-0005-0000-0000-000070000000}"/>
    <cellStyle name="20% - Accent2 3 3" xfId="178" xr:uid="{00000000-0005-0000-0000-0000C3000000}"/>
    <cellStyle name="20% - Accent2 3 3 2" xfId="3783" xr:uid="{00000000-0005-0000-0000-0000C4000000}"/>
    <cellStyle name="20% - Accent2 3 3 3" xfId="17556" xr:uid="{9F129C1A-829E-4425-9F7E-BC999CBE210F}"/>
    <cellStyle name="20% - Accent2 3 4" xfId="179" xr:uid="{00000000-0005-0000-0000-0000C5000000}"/>
    <cellStyle name="20% - Accent2 3 4 2" xfId="3784" xr:uid="{00000000-0005-0000-0000-0000C6000000}"/>
    <cellStyle name="20% - Accent2 3 5" xfId="180" xr:uid="{00000000-0005-0000-0000-0000C7000000}"/>
    <cellStyle name="20% - Accent2 3 5 2" xfId="3785" xr:uid="{00000000-0005-0000-0000-0000C8000000}"/>
    <cellStyle name="20% - Accent2 3 6" xfId="181" xr:uid="{00000000-0005-0000-0000-0000C9000000}"/>
    <cellStyle name="20% - Accent2 3 6 2" xfId="3786" xr:uid="{00000000-0005-0000-0000-0000CA000000}"/>
    <cellStyle name="20% - Accent2 3 7" xfId="182" xr:uid="{00000000-0005-0000-0000-0000CB000000}"/>
    <cellStyle name="20% - Accent2 3 7 2" xfId="3787" xr:uid="{00000000-0005-0000-0000-0000CC000000}"/>
    <cellStyle name="20% - Accent2 3 8" xfId="183" xr:uid="{00000000-0005-0000-0000-0000CD000000}"/>
    <cellStyle name="20% - Accent2 3 8 2" xfId="3788" xr:uid="{00000000-0005-0000-0000-0000CE000000}"/>
    <cellStyle name="20% - Accent2 3 9" xfId="184" xr:uid="{00000000-0005-0000-0000-0000CF000000}"/>
    <cellStyle name="20% - Accent2 3 9 2" xfId="3789" xr:uid="{00000000-0005-0000-0000-0000D0000000}"/>
    <cellStyle name="20% - Accent2 30" xfId="12044" xr:uid="{00000000-0005-0000-0000-000072000000}"/>
    <cellStyle name="20% - Accent2 31" xfId="12045" xr:uid="{00000000-0005-0000-0000-000073000000}"/>
    <cellStyle name="20% - Accent2 32" xfId="12046" xr:uid="{00000000-0005-0000-0000-000074000000}"/>
    <cellStyle name="20% - Accent2 33" xfId="12047" xr:uid="{00000000-0005-0000-0000-000075000000}"/>
    <cellStyle name="20% - Accent2 34" xfId="12048" xr:uid="{00000000-0005-0000-0000-000076000000}"/>
    <cellStyle name="20% - Accent2 35" xfId="12049" xr:uid="{00000000-0005-0000-0000-000077000000}"/>
    <cellStyle name="20% - Accent2 36" xfId="12050" xr:uid="{00000000-0005-0000-0000-000078000000}"/>
    <cellStyle name="20% - Accent2 37" xfId="12051" xr:uid="{00000000-0005-0000-0000-000079000000}"/>
    <cellStyle name="20% - Accent2 38" xfId="12052" xr:uid="{00000000-0005-0000-0000-00007A000000}"/>
    <cellStyle name="20% - Accent2 39" xfId="12053" xr:uid="{00000000-0005-0000-0000-00007B000000}"/>
    <cellStyle name="20% - Accent2 4" xfId="185" xr:uid="{00000000-0005-0000-0000-0000D1000000}"/>
    <cellStyle name="20% - Accent2 4 10" xfId="186" xr:uid="{00000000-0005-0000-0000-0000D2000000}"/>
    <cellStyle name="20% - Accent2 4 10 2" xfId="3790" xr:uid="{00000000-0005-0000-0000-0000D3000000}"/>
    <cellStyle name="20% - Accent2 4 11" xfId="187" xr:uid="{00000000-0005-0000-0000-0000D4000000}"/>
    <cellStyle name="20% - Accent2 4 11 2" xfId="3791" xr:uid="{00000000-0005-0000-0000-0000D5000000}"/>
    <cellStyle name="20% - Accent2 4 12" xfId="3792" xr:uid="{00000000-0005-0000-0000-0000D6000000}"/>
    <cellStyle name="20% - Accent2 4 13" xfId="6814" xr:uid="{00000000-0005-0000-0000-0000D7000000}"/>
    <cellStyle name="20% - Accent2 4 2" xfId="188" xr:uid="{00000000-0005-0000-0000-0000D8000000}"/>
    <cellStyle name="20% - Accent2 4 2 2" xfId="3793" xr:uid="{00000000-0005-0000-0000-0000D9000000}"/>
    <cellStyle name="20% - Accent2 4 2 3" xfId="12054" xr:uid="{00000000-0005-0000-0000-00007D000000}"/>
    <cellStyle name="20% - Accent2 4 3" xfId="189" xr:uid="{00000000-0005-0000-0000-0000DA000000}"/>
    <cellStyle name="20% - Accent2 4 3 2" xfId="3794" xr:uid="{00000000-0005-0000-0000-0000DB000000}"/>
    <cellStyle name="20% - Accent2 4 4" xfId="190" xr:uid="{00000000-0005-0000-0000-0000DC000000}"/>
    <cellStyle name="20% - Accent2 4 4 2" xfId="3795" xr:uid="{00000000-0005-0000-0000-0000DD000000}"/>
    <cellStyle name="20% - Accent2 4 5" xfId="191" xr:uid="{00000000-0005-0000-0000-0000DE000000}"/>
    <cellStyle name="20% - Accent2 4 5 2" xfId="3796" xr:uid="{00000000-0005-0000-0000-0000DF000000}"/>
    <cellStyle name="20% - Accent2 4 6" xfId="192" xr:uid="{00000000-0005-0000-0000-0000E0000000}"/>
    <cellStyle name="20% - Accent2 4 6 2" xfId="3797" xr:uid="{00000000-0005-0000-0000-0000E1000000}"/>
    <cellStyle name="20% - Accent2 4 7" xfId="193" xr:uid="{00000000-0005-0000-0000-0000E2000000}"/>
    <cellStyle name="20% - Accent2 4 7 2" xfId="3798" xr:uid="{00000000-0005-0000-0000-0000E3000000}"/>
    <cellStyle name="20% - Accent2 4 8" xfId="194" xr:uid="{00000000-0005-0000-0000-0000E4000000}"/>
    <cellStyle name="20% - Accent2 4 8 2" xfId="3799" xr:uid="{00000000-0005-0000-0000-0000E5000000}"/>
    <cellStyle name="20% - Accent2 4 9" xfId="195" xr:uid="{00000000-0005-0000-0000-0000E6000000}"/>
    <cellStyle name="20% - Accent2 4 9 2" xfId="3800" xr:uid="{00000000-0005-0000-0000-0000E7000000}"/>
    <cellStyle name="20% - Accent2 40" xfId="12055" xr:uid="{00000000-0005-0000-0000-00007F000000}"/>
    <cellStyle name="20% - Accent2 41" xfId="12056" xr:uid="{00000000-0005-0000-0000-000080000000}"/>
    <cellStyle name="20% - Accent2 42" xfId="12057" xr:uid="{00000000-0005-0000-0000-000081000000}"/>
    <cellStyle name="20% - Accent2 43" xfId="12058" xr:uid="{00000000-0005-0000-0000-000082000000}"/>
    <cellStyle name="20% - Accent2 5" xfId="196" xr:uid="{00000000-0005-0000-0000-0000E8000000}"/>
    <cellStyle name="20% - Accent2 5 10" xfId="197" xr:uid="{00000000-0005-0000-0000-0000E9000000}"/>
    <cellStyle name="20% - Accent2 5 10 2" xfId="3801" xr:uid="{00000000-0005-0000-0000-0000EA000000}"/>
    <cellStyle name="20% - Accent2 5 11" xfId="198" xr:uid="{00000000-0005-0000-0000-0000EB000000}"/>
    <cellStyle name="20% - Accent2 5 11 2" xfId="3802" xr:uid="{00000000-0005-0000-0000-0000EC000000}"/>
    <cellStyle name="20% - Accent2 5 12" xfId="3803" xr:uid="{00000000-0005-0000-0000-0000ED000000}"/>
    <cellStyle name="20% - Accent2 5 13" xfId="6815" xr:uid="{00000000-0005-0000-0000-0000EE000000}"/>
    <cellStyle name="20% - Accent2 5 2" xfId="199" xr:uid="{00000000-0005-0000-0000-0000EF000000}"/>
    <cellStyle name="20% - Accent2 5 2 2" xfId="3804" xr:uid="{00000000-0005-0000-0000-0000F0000000}"/>
    <cellStyle name="20% - Accent2 5 2 3" xfId="12059" xr:uid="{00000000-0005-0000-0000-000084000000}"/>
    <cellStyle name="20% - Accent2 5 3" xfId="200" xr:uid="{00000000-0005-0000-0000-0000F1000000}"/>
    <cellStyle name="20% - Accent2 5 3 2" xfId="3805" xr:uid="{00000000-0005-0000-0000-0000F2000000}"/>
    <cellStyle name="20% - Accent2 5 4" xfId="201" xr:uid="{00000000-0005-0000-0000-0000F3000000}"/>
    <cellStyle name="20% - Accent2 5 4 2" xfId="3806" xr:uid="{00000000-0005-0000-0000-0000F4000000}"/>
    <cellStyle name="20% - Accent2 5 5" xfId="202" xr:uid="{00000000-0005-0000-0000-0000F5000000}"/>
    <cellStyle name="20% - Accent2 5 5 2" xfId="3807" xr:uid="{00000000-0005-0000-0000-0000F6000000}"/>
    <cellStyle name="20% - Accent2 5 6" xfId="203" xr:uid="{00000000-0005-0000-0000-0000F7000000}"/>
    <cellStyle name="20% - Accent2 5 6 2" xfId="3808" xr:uid="{00000000-0005-0000-0000-0000F8000000}"/>
    <cellStyle name="20% - Accent2 5 7" xfId="204" xr:uid="{00000000-0005-0000-0000-0000F9000000}"/>
    <cellStyle name="20% - Accent2 5 7 2" xfId="3809" xr:uid="{00000000-0005-0000-0000-0000FA000000}"/>
    <cellStyle name="20% - Accent2 5 8" xfId="205" xr:uid="{00000000-0005-0000-0000-0000FB000000}"/>
    <cellStyle name="20% - Accent2 5 8 2" xfId="3810" xr:uid="{00000000-0005-0000-0000-0000FC000000}"/>
    <cellStyle name="20% - Accent2 5 9" xfId="206" xr:uid="{00000000-0005-0000-0000-0000FD000000}"/>
    <cellStyle name="20% - Accent2 5 9 2" xfId="3811" xr:uid="{00000000-0005-0000-0000-0000FE000000}"/>
    <cellStyle name="20% - Accent2 6" xfId="207" xr:uid="{00000000-0005-0000-0000-0000FF000000}"/>
    <cellStyle name="20% - Accent2 6 10" xfId="208" xr:uid="{00000000-0005-0000-0000-000000010000}"/>
    <cellStyle name="20% - Accent2 6 10 2" xfId="3812" xr:uid="{00000000-0005-0000-0000-000001010000}"/>
    <cellStyle name="20% - Accent2 6 11" xfId="209" xr:uid="{00000000-0005-0000-0000-000002010000}"/>
    <cellStyle name="20% - Accent2 6 11 2" xfId="3813" xr:uid="{00000000-0005-0000-0000-000003010000}"/>
    <cellStyle name="20% - Accent2 6 12" xfId="3814" xr:uid="{00000000-0005-0000-0000-000004010000}"/>
    <cellStyle name="20% - Accent2 6 13" xfId="6816" xr:uid="{00000000-0005-0000-0000-000005010000}"/>
    <cellStyle name="20% - Accent2 6 2" xfId="210" xr:uid="{00000000-0005-0000-0000-000006010000}"/>
    <cellStyle name="20% - Accent2 6 2 2" xfId="3815" xr:uid="{00000000-0005-0000-0000-000007010000}"/>
    <cellStyle name="20% - Accent2 6 2 3" xfId="12060" xr:uid="{00000000-0005-0000-0000-000087000000}"/>
    <cellStyle name="20% - Accent2 6 3" xfId="211" xr:uid="{00000000-0005-0000-0000-000008010000}"/>
    <cellStyle name="20% - Accent2 6 3 2" xfId="3816" xr:uid="{00000000-0005-0000-0000-000009010000}"/>
    <cellStyle name="20% - Accent2 6 4" xfId="212" xr:uid="{00000000-0005-0000-0000-00000A010000}"/>
    <cellStyle name="20% - Accent2 6 4 2" xfId="3817" xr:uid="{00000000-0005-0000-0000-00000B010000}"/>
    <cellStyle name="20% - Accent2 6 5" xfId="213" xr:uid="{00000000-0005-0000-0000-00000C010000}"/>
    <cellStyle name="20% - Accent2 6 5 2" xfId="3818" xr:uid="{00000000-0005-0000-0000-00000D010000}"/>
    <cellStyle name="20% - Accent2 6 6" xfId="214" xr:uid="{00000000-0005-0000-0000-00000E010000}"/>
    <cellStyle name="20% - Accent2 6 6 2" xfId="3819" xr:uid="{00000000-0005-0000-0000-00000F010000}"/>
    <cellStyle name="20% - Accent2 6 7" xfId="215" xr:uid="{00000000-0005-0000-0000-000010010000}"/>
    <cellStyle name="20% - Accent2 6 7 2" xfId="3820" xr:uid="{00000000-0005-0000-0000-000011010000}"/>
    <cellStyle name="20% - Accent2 6 8" xfId="216" xr:uid="{00000000-0005-0000-0000-000012010000}"/>
    <cellStyle name="20% - Accent2 6 8 2" xfId="3821" xr:uid="{00000000-0005-0000-0000-000013010000}"/>
    <cellStyle name="20% - Accent2 6 9" xfId="217" xr:uid="{00000000-0005-0000-0000-000014010000}"/>
    <cellStyle name="20% - Accent2 6 9 2" xfId="3822" xr:uid="{00000000-0005-0000-0000-000015010000}"/>
    <cellStyle name="20% - Accent2 7" xfId="218" xr:uid="{00000000-0005-0000-0000-000016010000}"/>
    <cellStyle name="20% - Accent2 7 2" xfId="3823" xr:uid="{00000000-0005-0000-0000-000017010000}"/>
    <cellStyle name="20% - Accent2 7 2 2" xfId="12062" xr:uid="{00000000-0005-0000-0000-00008A000000}"/>
    <cellStyle name="20% - Accent2 7 3" xfId="6817" xr:uid="{00000000-0005-0000-0000-000018010000}"/>
    <cellStyle name="20% - Accent2 7 3 2" xfId="12061" xr:uid="{00000000-0005-0000-0000-00008B000000}"/>
    <cellStyle name="20% - Accent2 8" xfId="219" xr:uid="{00000000-0005-0000-0000-000019010000}"/>
    <cellStyle name="20% - Accent2 8 2" xfId="3824" xr:uid="{00000000-0005-0000-0000-00001A010000}"/>
    <cellStyle name="20% - Accent2 8 2 2" xfId="12064" xr:uid="{00000000-0005-0000-0000-00008D000000}"/>
    <cellStyle name="20% - Accent2 8 3" xfId="6818" xr:uid="{00000000-0005-0000-0000-00001B010000}"/>
    <cellStyle name="20% - Accent2 8 3 2" xfId="12063" xr:uid="{00000000-0005-0000-0000-00008E000000}"/>
    <cellStyle name="20% - Accent2 9" xfId="220" xr:uid="{00000000-0005-0000-0000-00001C010000}"/>
    <cellStyle name="20% - Accent2 9 2" xfId="3825" xr:uid="{00000000-0005-0000-0000-00001D010000}"/>
    <cellStyle name="20% - Accent3 10" xfId="221" xr:uid="{00000000-0005-0000-0000-00001E010000}"/>
    <cellStyle name="20% - Accent3 10 2" xfId="3826" xr:uid="{00000000-0005-0000-0000-00001F010000}"/>
    <cellStyle name="20% - Accent3 11" xfId="12065" xr:uid="{00000000-0005-0000-0000-000093000000}"/>
    <cellStyle name="20% - Accent3 11 2" xfId="12066" xr:uid="{00000000-0005-0000-0000-000094000000}"/>
    <cellStyle name="20% - Accent3 12" xfId="12067" xr:uid="{00000000-0005-0000-0000-000095000000}"/>
    <cellStyle name="20% - Accent3 13" xfId="12068" xr:uid="{00000000-0005-0000-0000-000096000000}"/>
    <cellStyle name="20% - Accent3 14" xfId="12069" xr:uid="{00000000-0005-0000-0000-000097000000}"/>
    <cellStyle name="20% - Accent3 15" xfId="12070" xr:uid="{00000000-0005-0000-0000-000098000000}"/>
    <cellStyle name="20% - Accent3 16" xfId="12071" xr:uid="{00000000-0005-0000-0000-000099000000}"/>
    <cellStyle name="20% - Accent3 17" xfId="12072" xr:uid="{00000000-0005-0000-0000-00009A000000}"/>
    <cellStyle name="20% - Accent3 18" xfId="12073" xr:uid="{00000000-0005-0000-0000-00009B000000}"/>
    <cellStyle name="20% - Accent3 19" xfId="12074" xr:uid="{00000000-0005-0000-0000-00009C000000}"/>
    <cellStyle name="20% - Accent3 2" xfId="5" xr:uid="{00000000-0005-0000-0000-000020010000}"/>
    <cellStyle name="20% - Accent3 2 10" xfId="222" xr:uid="{00000000-0005-0000-0000-000021010000}"/>
    <cellStyle name="20% - Accent3 2 10 2" xfId="3827" xr:uid="{00000000-0005-0000-0000-000022010000}"/>
    <cellStyle name="20% - Accent3 2 10 3" xfId="6819" xr:uid="{00000000-0005-0000-0000-000023010000}"/>
    <cellStyle name="20% - Accent3 2 11" xfId="223" xr:uid="{00000000-0005-0000-0000-000024010000}"/>
    <cellStyle name="20% - Accent3 2 11 2" xfId="3828" xr:uid="{00000000-0005-0000-0000-000025010000}"/>
    <cellStyle name="20% - Accent3 2 11 3" xfId="6820" xr:uid="{00000000-0005-0000-0000-000026010000}"/>
    <cellStyle name="20% - Accent3 2 12" xfId="3829" xr:uid="{00000000-0005-0000-0000-000027010000}"/>
    <cellStyle name="20% - Accent3 2 12 2" xfId="5500" xr:uid="{00000000-0005-0000-0000-000028010000}"/>
    <cellStyle name="20% - Accent3 2 12 3" xfId="6821" xr:uid="{00000000-0005-0000-0000-000029010000}"/>
    <cellStyle name="20% - Accent3 2 13" xfId="5501" xr:uid="{00000000-0005-0000-0000-00002A010000}"/>
    <cellStyle name="20% - Accent3 2 13 2" xfId="6822" xr:uid="{00000000-0005-0000-0000-00002B010000}"/>
    <cellStyle name="20% - Accent3 2 14" xfId="6823" xr:uid="{00000000-0005-0000-0000-00002C010000}"/>
    <cellStyle name="20% - Accent3 2 15" xfId="6824" xr:uid="{00000000-0005-0000-0000-00002D010000}"/>
    <cellStyle name="20% - Accent3 2 16" xfId="12075" xr:uid="{00000000-0005-0000-0000-0000A4000000}"/>
    <cellStyle name="20% - Accent3 2 2" xfId="224" xr:uid="{00000000-0005-0000-0000-00002E010000}"/>
    <cellStyle name="20% - Accent3 2 2 2" xfId="3830" xr:uid="{00000000-0005-0000-0000-00002F010000}"/>
    <cellStyle name="20% - Accent3 2 2 3" xfId="6825" xr:uid="{00000000-0005-0000-0000-000030010000}"/>
    <cellStyle name="20% - Accent3 2 3" xfId="225" xr:uid="{00000000-0005-0000-0000-000031010000}"/>
    <cellStyle name="20% - Accent3 2 3 2" xfId="3831" xr:uid="{00000000-0005-0000-0000-000032010000}"/>
    <cellStyle name="20% - Accent3 2 3 3" xfId="6826" xr:uid="{00000000-0005-0000-0000-000033010000}"/>
    <cellStyle name="20% - Accent3 2 4" xfId="226" xr:uid="{00000000-0005-0000-0000-000034010000}"/>
    <cellStyle name="20% - Accent3 2 4 2" xfId="3832" xr:uid="{00000000-0005-0000-0000-000035010000}"/>
    <cellStyle name="20% - Accent3 2 4 3" xfId="6827" xr:uid="{00000000-0005-0000-0000-000036010000}"/>
    <cellStyle name="20% - Accent3 2 5" xfId="227" xr:uid="{00000000-0005-0000-0000-000037010000}"/>
    <cellStyle name="20% - Accent3 2 5 2" xfId="3833" xr:uid="{00000000-0005-0000-0000-000038010000}"/>
    <cellStyle name="20% - Accent3 2 5 3" xfId="6828" xr:uid="{00000000-0005-0000-0000-000039010000}"/>
    <cellStyle name="20% - Accent3 2 6" xfId="228" xr:uid="{00000000-0005-0000-0000-00003A010000}"/>
    <cellStyle name="20% - Accent3 2 6 2" xfId="3834" xr:uid="{00000000-0005-0000-0000-00003B010000}"/>
    <cellStyle name="20% - Accent3 2 6 3" xfId="6829" xr:uid="{00000000-0005-0000-0000-00003C010000}"/>
    <cellStyle name="20% - Accent3 2 7" xfId="229" xr:uid="{00000000-0005-0000-0000-00003D010000}"/>
    <cellStyle name="20% - Accent3 2 7 2" xfId="3835" xr:uid="{00000000-0005-0000-0000-00003E010000}"/>
    <cellStyle name="20% - Accent3 2 7 3" xfId="6830" xr:uid="{00000000-0005-0000-0000-00003F010000}"/>
    <cellStyle name="20% - Accent3 2 8" xfId="230" xr:uid="{00000000-0005-0000-0000-000040010000}"/>
    <cellStyle name="20% - Accent3 2 8 2" xfId="3836" xr:uid="{00000000-0005-0000-0000-000041010000}"/>
    <cellStyle name="20% - Accent3 2 8 3" xfId="6831" xr:uid="{00000000-0005-0000-0000-000042010000}"/>
    <cellStyle name="20% - Accent3 2 9" xfId="231" xr:uid="{00000000-0005-0000-0000-000043010000}"/>
    <cellStyle name="20% - Accent3 2 9 2" xfId="3837" xr:uid="{00000000-0005-0000-0000-000044010000}"/>
    <cellStyle name="20% - Accent3 2 9 3" xfId="6832" xr:uid="{00000000-0005-0000-0000-000045010000}"/>
    <cellStyle name="20% - Accent3 20" xfId="12076" xr:uid="{00000000-0005-0000-0000-0000AD000000}"/>
    <cellStyle name="20% - Accent3 21" xfId="12077" xr:uid="{00000000-0005-0000-0000-0000AE000000}"/>
    <cellStyle name="20% - Accent3 22" xfId="12078" xr:uid="{00000000-0005-0000-0000-0000AF000000}"/>
    <cellStyle name="20% - Accent3 23" xfId="12079" xr:uid="{00000000-0005-0000-0000-0000B0000000}"/>
    <cellStyle name="20% - Accent3 24" xfId="12080" xr:uid="{00000000-0005-0000-0000-0000B1000000}"/>
    <cellStyle name="20% - Accent3 25" xfId="12081" xr:uid="{00000000-0005-0000-0000-0000B2000000}"/>
    <cellStyle name="20% - Accent3 26" xfId="12082" xr:uid="{00000000-0005-0000-0000-0000B3000000}"/>
    <cellStyle name="20% - Accent3 27" xfId="12083" xr:uid="{00000000-0005-0000-0000-0000B4000000}"/>
    <cellStyle name="20% - Accent3 28" xfId="12084" xr:uid="{00000000-0005-0000-0000-0000B5000000}"/>
    <cellStyle name="20% - Accent3 29" xfId="12085" xr:uid="{00000000-0005-0000-0000-0000B6000000}"/>
    <cellStyle name="20% - Accent3 3" xfId="232" xr:uid="{00000000-0005-0000-0000-000046010000}"/>
    <cellStyle name="20% - Accent3 3 10" xfId="233" xr:uid="{00000000-0005-0000-0000-000047010000}"/>
    <cellStyle name="20% - Accent3 3 10 2" xfId="3838" xr:uid="{00000000-0005-0000-0000-000048010000}"/>
    <cellStyle name="20% - Accent3 3 11" xfId="234" xr:uid="{00000000-0005-0000-0000-000049010000}"/>
    <cellStyle name="20% - Accent3 3 11 2" xfId="3839" xr:uid="{00000000-0005-0000-0000-00004A010000}"/>
    <cellStyle name="20% - Accent3 3 12" xfId="3840" xr:uid="{00000000-0005-0000-0000-00004B010000}"/>
    <cellStyle name="20% - Accent3 3 13" xfId="6833" xr:uid="{00000000-0005-0000-0000-00004C010000}"/>
    <cellStyle name="20% - Accent3 3 2" xfId="235" xr:uid="{00000000-0005-0000-0000-00004D010000}"/>
    <cellStyle name="20% - Accent3 3 2 2" xfId="3841" xr:uid="{00000000-0005-0000-0000-00004E010000}"/>
    <cellStyle name="20% - Accent3 3 2 2 2" xfId="17557" xr:uid="{1B3D156C-5C4F-43B1-A548-DCD9656E7671}"/>
    <cellStyle name="20% - Accent3 3 2 3" xfId="12086" xr:uid="{00000000-0005-0000-0000-0000B8000000}"/>
    <cellStyle name="20% - Accent3 3 3" xfId="236" xr:uid="{00000000-0005-0000-0000-00004F010000}"/>
    <cellStyle name="20% - Accent3 3 3 2" xfId="3842" xr:uid="{00000000-0005-0000-0000-000050010000}"/>
    <cellStyle name="20% - Accent3 3 3 3" xfId="17558" xr:uid="{2D5E44D9-26B0-4F99-8C1B-5ED9A0C2D06F}"/>
    <cellStyle name="20% - Accent3 3 4" xfId="237" xr:uid="{00000000-0005-0000-0000-000051010000}"/>
    <cellStyle name="20% - Accent3 3 4 2" xfId="3843" xr:uid="{00000000-0005-0000-0000-000052010000}"/>
    <cellStyle name="20% - Accent3 3 5" xfId="238" xr:uid="{00000000-0005-0000-0000-000053010000}"/>
    <cellStyle name="20% - Accent3 3 5 2" xfId="3844" xr:uid="{00000000-0005-0000-0000-000054010000}"/>
    <cellStyle name="20% - Accent3 3 6" xfId="239" xr:uid="{00000000-0005-0000-0000-000055010000}"/>
    <cellStyle name="20% - Accent3 3 6 2" xfId="3845" xr:uid="{00000000-0005-0000-0000-000056010000}"/>
    <cellStyle name="20% - Accent3 3 7" xfId="240" xr:uid="{00000000-0005-0000-0000-000057010000}"/>
    <cellStyle name="20% - Accent3 3 7 2" xfId="3846" xr:uid="{00000000-0005-0000-0000-000058010000}"/>
    <cellStyle name="20% - Accent3 3 8" xfId="241" xr:uid="{00000000-0005-0000-0000-000059010000}"/>
    <cellStyle name="20% - Accent3 3 8 2" xfId="3847" xr:uid="{00000000-0005-0000-0000-00005A010000}"/>
    <cellStyle name="20% - Accent3 3 9" xfId="242" xr:uid="{00000000-0005-0000-0000-00005B010000}"/>
    <cellStyle name="20% - Accent3 3 9 2" xfId="3848" xr:uid="{00000000-0005-0000-0000-00005C010000}"/>
    <cellStyle name="20% - Accent3 30" xfId="12087" xr:uid="{00000000-0005-0000-0000-0000BA000000}"/>
    <cellStyle name="20% - Accent3 31" xfId="12088" xr:uid="{00000000-0005-0000-0000-0000BB000000}"/>
    <cellStyle name="20% - Accent3 32" xfId="12089" xr:uid="{00000000-0005-0000-0000-0000BC000000}"/>
    <cellStyle name="20% - Accent3 33" xfId="12090" xr:uid="{00000000-0005-0000-0000-0000BD000000}"/>
    <cellStyle name="20% - Accent3 34" xfId="12091" xr:uid="{00000000-0005-0000-0000-0000BE000000}"/>
    <cellStyle name="20% - Accent3 35" xfId="12092" xr:uid="{00000000-0005-0000-0000-0000BF000000}"/>
    <cellStyle name="20% - Accent3 36" xfId="12093" xr:uid="{00000000-0005-0000-0000-0000C0000000}"/>
    <cellStyle name="20% - Accent3 37" xfId="12094" xr:uid="{00000000-0005-0000-0000-0000C1000000}"/>
    <cellStyle name="20% - Accent3 38" xfId="12095" xr:uid="{00000000-0005-0000-0000-0000C2000000}"/>
    <cellStyle name="20% - Accent3 39" xfId="12096" xr:uid="{00000000-0005-0000-0000-0000C3000000}"/>
    <cellStyle name="20% - Accent3 4" xfId="243" xr:uid="{00000000-0005-0000-0000-00005D010000}"/>
    <cellStyle name="20% - Accent3 4 10" xfId="244" xr:uid="{00000000-0005-0000-0000-00005E010000}"/>
    <cellStyle name="20% - Accent3 4 10 2" xfId="3849" xr:uid="{00000000-0005-0000-0000-00005F010000}"/>
    <cellStyle name="20% - Accent3 4 11" xfId="245" xr:uid="{00000000-0005-0000-0000-000060010000}"/>
    <cellStyle name="20% - Accent3 4 11 2" xfId="3850" xr:uid="{00000000-0005-0000-0000-000061010000}"/>
    <cellStyle name="20% - Accent3 4 12" xfId="3851" xr:uid="{00000000-0005-0000-0000-000062010000}"/>
    <cellStyle name="20% - Accent3 4 13" xfId="6834" xr:uid="{00000000-0005-0000-0000-000063010000}"/>
    <cellStyle name="20% - Accent3 4 2" xfId="246" xr:uid="{00000000-0005-0000-0000-000064010000}"/>
    <cellStyle name="20% - Accent3 4 2 2" xfId="3852" xr:uid="{00000000-0005-0000-0000-000065010000}"/>
    <cellStyle name="20% - Accent3 4 2 3" xfId="12097" xr:uid="{00000000-0005-0000-0000-0000C5000000}"/>
    <cellStyle name="20% - Accent3 4 3" xfId="247" xr:uid="{00000000-0005-0000-0000-000066010000}"/>
    <cellStyle name="20% - Accent3 4 3 2" xfId="3853" xr:uid="{00000000-0005-0000-0000-000067010000}"/>
    <cellStyle name="20% - Accent3 4 4" xfId="248" xr:uid="{00000000-0005-0000-0000-000068010000}"/>
    <cellStyle name="20% - Accent3 4 4 2" xfId="3854" xr:uid="{00000000-0005-0000-0000-000069010000}"/>
    <cellStyle name="20% - Accent3 4 5" xfId="249" xr:uid="{00000000-0005-0000-0000-00006A010000}"/>
    <cellStyle name="20% - Accent3 4 5 2" xfId="3855" xr:uid="{00000000-0005-0000-0000-00006B010000}"/>
    <cellStyle name="20% - Accent3 4 6" xfId="250" xr:uid="{00000000-0005-0000-0000-00006C010000}"/>
    <cellStyle name="20% - Accent3 4 6 2" xfId="3856" xr:uid="{00000000-0005-0000-0000-00006D010000}"/>
    <cellStyle name="20% - Accent3 4 7" xfId="251" xr:uid="{00000000-0005-0000-0000-00006E010000}"/>
    <cellStyle name="20% - Accent3 4 7 2" xfId="3857" xr:uid="{00000000-0005-0000-0000-00006F010000}"/>
    <cellStyle name="20% - Accent3 4 8" xfId="252" xr:uid="{00000000-0005-0000-0000-000070010000}"/>
    <cellStyle name="20% - Accent3 4 8 2" xfId="3858" xr:uid="{00000000-0005-0000-0000-000071010000}"/>
    <cellStyle name="20% - Accent3 4 9" xfId="253" xr:uid="{00000000-0005-0000-0000-000072010000}"/>
    <cellStyle name="20% - Accent3 4 9 2" xfId="3859" xr:uid="{00000000-0005-0000-0000-000073010000}"/>
    <cellStyle name="20% - Accent3 40" xfId="12098" xr:uid="{00000000-0005-0000-0000-0000C7000000}"/>
    <cellStyle name="20% - Accent3 41" xfId="12099" xr:uid="{00000000-0005-0000-0000-0000C8000000}"/>
    <cellStyle name="20% - Accent3 42" xfId="12100" xr:uid="{00000000-0005-0000-0000-0000C9000000}"/>
    <cellStyle name="20% - Accent3 43" xfId="12101" xr:uid="{00000000-0005-0000-0000-0000CA000000}"/>
    <cellStyle name="20% - Accent3 44" xfId="17559" xr:uid="{82A49F04-9BC0-4671-A4DE-243BBEC24B4E}"/>
    <cellStyle name="20% - Accent3 5" xfId="254" xr:uid="{00000000-0005-0000-0000-000074010000}"/>
    <cellStyle name="20% - Accent3 5 10" xfId="255" xr:uid="{00000000-0005-0000-0000-000075010000}"/>
    <cellStyle name="20% - Accent3 5 10 2" xfId="3860" xr:uid="{00000000-0005-0000-0000-000076010000}"/>
    <cellStyle name="20% - Accent3 5 11" xfId="256" xr:uid="{00000000-0005-0000-0000-000077010000}"/>
    <cellStyle name="20% - Accent3 5 11 2" xfId="3861" xr:uid="{00000000-0005-0000-0000-000078010000}"/>
    <cellStyle name="20% - Accent3 5 12" xfId="3862" xr:uid="{00000000-0005-0000-0000-000079010000}"/>
    <cellStyle name="20% - Accent3 5 13" xfId="6835" xr:uid="{00000000-0005-0000-0000-00007A010000}"/>
    <cellStyle name="20% - Accent3 5 2" xfId="257" xr:uid="{00000000-0005-0000-0000-00007B010000}"/>
    <cellStyle name="20% - Accent3 5 2 2" xfId="3863" xr:uid="{00000000-0005-0000-0000-00007C010000}"/>
    <cellStyle name="20% - Accent3 5 2 3" xfId="12102" xr:uid="{00000000-0005-0000-0000-0000CC000000}"/>
    <cellStyle name="20% - Accent3 5 3" xfId="258" xr:uid="{00000000-0005-0000-0000-00007D010000}"/>
    <cellStyle name="20% - Accent3 5 3 2" xfId="3864" xr:uid="{00000000-0005-0000-0000-00007E010000}"/>
    <cellStyle name="20% - Accent3 5 4" xfId="259" xr:uid="{00000000-0005-0000-0000-00007F010000}"/>
    <cellStyle name="20% - Accent3 5 4 2" xfId="3865" xr:uid="{00000000-0005-0000-0000-000080010000}"/>
    <cellStyle name="20% - Accent3 5 5" xfId="260" xr:uid="{00000000-0005-0000-0000-000081010000}"/>
    <cellStyle name="20% - Accent3 5 5 2" xfId="3866" xr:uid="{00000000-0005-0000-0000-000082010000}"/>
    <cellStyle name="20% - Accent3 5 6" xfId="261" xr:uid="{00000000-0005-0000-0000-000083010000}"/>
    <cellStyle name="20% - Accent3 5 6 2" xfId="3867" xr:uid="{00000000-0005-0000-0000-000084010000}"/>
    <cellStyle name="20% - Accent3 5 7" xfId="262" xr:uid="{00000000-0005-0000-0000-000085010000}"/>
    <cellStyle name="20% - Accent3 5 7 2" xfId="3868" xr:uid="{00000000-0005-0000-0000-000086010000}"/>
    <cellStyle name="20% - Accent3 5 8" xfId="263" xr:uid="{00000000-0005-0000-0000-000087010000}"/>
    <cellStyle name="20% - Accent3 5 8 2" xfId="3869" xr:uid="{00000000-0005-0000-0000-000088010000}"/>
    <cellStyle name="20% - Accent3 5 9" xfId="264" xr:uid="{00000000-0005-0000-0000-000089010000}"/>
    <cellStyle name="20% - Accent3 5 9 2" xfId="3870" xr:uid="{00000000-0005-0000-0000-00008A010000}"/>
    <cellStyle name="20% - Accent3 6" xfId="265" xr:uid="{00000000-0005-0000-0000-00008B010000}"/>
    <cellStyle name="20% - Accent3 6 10" xfId="266" xr:uid="{00000000-0005-0000-0000-00008C010000}"/>
    <cellStyle name="20% - Accent3 6 10 2" xfId="3871" xr:uid="{00000000-0005-0000-0000-00008D010000}"/>
    <cellStyle name="20% - Accent3 6 11" xfId="267" xr:uid="{00000000-0005-0000-0000-00008E010000}"/>
    <cellStyle name="20% - Accent3 6 11 2" xfId="3872" xr:uid="{00000000-0005-0000-0000-00008F010000}"/>
    <cellStyle name="20% - Accent3 6 12" xfId="3873" xr:uid="{00000000-0005-0000-0000-000090010000}"/>
    <cellStyle name="20% - Accent3 6 13" xfId="6836" xr:uid="{00000000-0005-0000-0000-000091010000}"/>
    <cellStyle name="20% - Accent3 6 2" xfId="268" xr:uid="{00000000-0005-0000-0000-000092010000}"/>
    <cellStyle name="20% - Accent3 6 2 2" xfId="3874" xr:uid="{00000000-0005-0000-0000-000093010000}"/>
    <cellStyle name="20% - Accent3 6 2 3" xfId="12103" xr:uid="{00000000-0005-0000-0000-0000CF000000}"/>
    <cellStyle name="20% - Accent3 6 3" xfId="269" xr:uid="{00000000-0005-0000-0000-000094010000}"/>
    <cellStyle name="20% - Accent3 6 3 2" xfId="3875" xr:uid="{00000000-0005-0000-0000-000095010000}"/>
    <cellStyle name="20% - Accent3 6 4" xfId="270" xr:uid="{00000000-0005-0000-0000-000096010000}"/>
    <cellStyle name="20% - Accent3 6 4 2" xfId="3876" xr:uid="{00000000-0005-0000-0000-000097010000}"/>
    <cellStyle name="20% - Accent3 6 5" xfId="271" xr:uid="{00000000-0005-0000-0000-000098010000}"/>
    <cellStyle name="20% - Accent3 6 5 2" xfId="3877" xr:uid="{00000000-0005-0000-0000-000099010000}"/>
    <cellStyle name="20% - Accent3 6 6" xfId="272" xr:uid="{00000000-0005-0000-0000-00009A010000}"/>
    <cellStyle name="20% - Accent3 6 6 2" xfId="3878" xr:uid="{00000000-0005-0000-0000-00009B010000}"/>
    <cellStyle name="20% - Accent3 6 7" xfId="273" xr:uid="{00000000-0005-0000-0000-00009C010000}"/>
    <cellStyle name="20% - Accent3 6 7 2" xfId="3879" xr:uid="{00000000-0005-0000-0000-00009D010000}"/>
    <cellStyle name="20% - Accent3 6 8" xfId="274" xr:uid="{00000000-0005-0000-0000-00009E010000}"/>
    <cellStyle name="20% - Accent3 6 8 2" xfId="3880" xr:uid="{00000000-0005-0000-0000-00009F010000}"/>
    <cellStyle name="20% - Accent3 6 9" xfId="275" xr:uid="{00000000-0005-0000-0000-0000A0010000}"/>
    <cellStyle name="20% - Accent3 6 9 2" xfId="3881" xr:uid="{00000000-0005-0000-0000-0000A1010000}"/>
    <cellStyle name="20% - Accent3 7" xfId="276" xr:uid="{00000000-0005-0000-0000-0000A2010000}"/>
    <cellStyle name="20% - Accent3 7 2" xfId="3882" xr:uid="{00000000-0005-0000-0000-0000A3010000}"/>
    <cellStyle name="20% - Accent3 7 2 2" xfId="12105" xr:uid="{00000000-0005-0000-0000-0000D2000000}"/>
    <cellStyle name="20% - Accent3 7 3" xfId="6837" xr:uid="{00000000-0005-0000-0000-0000A4010000}"/>
    <cellStyle name="20% - Accent3 7 3 2" xfId="12104" xr:uid="{00000000-0005-0000-0000-0000D3000000}"/>
    <cellStyle name="20% - Accent3 8" xfId="277" xr:uid="{00000000-0005-0000-0000-0000A5010000}"/>
    <cellStyle name="20% - Accent3 8 2" xfId="3883" xr:uid="{00000000-0005-0000-0000-0000A6010000}"/>
    <cellStyle name="20% - Accent3 8 2 2" xfId="12107" xr:uid="{00000000-0005-0000-0000-0000D5000000}"/>
    <cellStyle name="20% - Accent3 8 3" xfId="6838" xr:uid="{00000000-0005-0000-0000-0000A7010000}"/>
    <cellStyle name="20% - Accent3 8 3 2" xfId="12106" xr:uid="{00000000-0005-0000-0000-0000D6000000}"/>
    <cellStyle name="20% - Accent3 9" xfId="278" xr:uid="{00000000-0005-0000-0000-0000A8010000}"/>
    <cellStyle name="20% - Accent3 9 2" xfId="3884" xr:uid="{00000000-0005-0000-0000-0000A9010000}"/>
    <cellStyle name="20% - Accent4 10" xfId="279" xr:uid="{00000000-0005-0000-0000-0000AA010000}"/>
    <cellStyle name="20% - Accent4 10 2" xfId="3885" xr:uid="{00000000-0005-0000-0000-0000AB010000}"/>
    <cellStyle name="20% - Accent4 11" xfId="12108" xr:uid="{00000000-0005-0000-0000-0000DB000000}"/>
    <cellStyle name="20% - Accent4 11 2" xfId="12109" xr:uid="{00000000-0005-0000-0000-0000DC000000}"/>
    <cellStyle name="20% - Accent4 12" xfId="12110" xr:uid="{00000000-0005-0000-0000-0000DD000000}"/>
    <cellStyle name="20% - Accent4 13" xfId="12111" xr:uid="{00000000-0005-0000-0000-0000DE000000}"/>
    <cellStyle name="20% - Accent4 14" xfId="12112" xr:uid="{00000000-0005-0000-0000-0000DF000000}"/>
    <cellStyle name="20% - Accent4 15" xfId="12113" xr:uid="{00000000-0005-0000-0000-0000E0000000}"/>
    <cellStyle name="20% - Accent4 16" xfId="12114" xr:uid="{00000000-0005-0000-0000-0000E1000000}"/>
    <cellStyle name="20% - Accent4 17" xfId="12115" xr:uid="{00000000-0005-0000-0000-0000E2000000}"/>
    <cellStyle name="20% - Accent4 18" xfId="12116" xr:uid="{00000000-0005-0000-0000-0000E3000000}"/>
    <cellStyle name="20% - Accent4 19" xfId="12117" xr:uid="{00000000-0005-0000-0000-0000E4000000}"/>
    <cellStyle name="20% - Accent4 2" xfId="6" xr:uid="{00000000-0005-0000-0000-0000AC010000}"/>
    <cellStyle name="20% - Accent4 2 10" xfId="280" xr:uid="{00000000-0005-0000-0000-0000AD010000}"/>
    <cellStyle name="20% - Accent4 2 10 2" xfId="3886" xr:uid="{00000000-0005-0000-0000-0000AE010000}"/>
    <cellStyle name="20% - Accent4 2 10 3" xfId="6839" xr:uid="{00000000-0005-0000-0000-0000AF010000}"/>
    <cellStyle name="20% - Accent4 2 11" xfId="281" xr:uid="{00000000-0005-0000-0000-0000B0010000}"/>
    <cellStyle name="20% - Accent4 2 11 2" xfId="3887" xr:uid="{00000000-0005-0000-0000-0000B1010000}"/>
    <cellStyle name="20% - Accent4 2 11 3" xfId="6840" xr:uid="{00000000-0005-0000-0000-0000B2010000}"/>
    <cellStyle name="20% - Accent4 2 12" xfId="3888" xr:uid="{00000000-0005-0000-0000-0000B3010000}"/>
    <cellStyle name="20% - Accent4 2 12 2" xfId="5502" xr:uid="{00000000-0005-0000-0000-0000B4010000}"/>
    <cellStyle name="20% - Accent4 2 12 3" xfId="6841" xr:uid="{00000000-0005-0000-0000-0000B5010000}"/>
    <cellStyle name="20% - Accent4 2 13" xfId="5503" xr:uid="{00000000-0005-0000-0000-0000B6010000}"/>
    <cellStyle name="20% - Accent4 2 13 2" xfId="6842" xr:uid="{00000000-0005-0000-0000-0000B7010000}"/>
    <cellStyle name="20% - Accent4 2 14" xfId="6843" xr:uid="{00000000-0005-0000-0000-0000B8010000}"/>
    <cellStyle name="20% - Accent4 2 15" xfId="6844" xr:uid="{00000000-0005-0000-0000-0000B9010000}"/>
    <cellStyle name="20% - Accent4 2 16" xfId="12118" xr:uid="{00000000-0005-0000-0000-0000EC000000}"/>
    <cellStyle name="20% - Accent4 2 2" xfId="282" xr:uid="{00000000-0005-0000-0000-0000BA010000}"/>
    <cellStyle name="20% - Accent4 2 2 2" xfId="3889" xr:uid="{00000000-0005-0000-0000-0000BB010000}"/>
    <cellStyle name="20% - Accent4 2 2 3" xfId="6845" xr:uid="{00000000-0005-0000-0000-0000BC010000}"/>
    <cellStyle name="20% - Accent4 2 3" xfId="283" xr:uid="{00000000-0005-0000-0000-0000BD010000}"/>
    <cellStyle name="20% - Accent4 2 3 2" xfId="3890" xr:uid="{00000000-0005-0000-0000-0000BE010000}"/>
    <cellStyle name="20% - Accent4 2 3 3" xfId="6846" xr:uid="{00000000-0005-0000-0000-0000BF010000}"/>
    <cellStyle name="20% - Accent4 2 4" xfId="284" xr:uid="{00000000-0005-0000-0000-0000C0010000}"/>
    <cellStyle name="20% - Accent4 2 4 2" xfId="3891" xr:uid="{00000000-0005-0000-0000-0000C1010000}"/>
    <cellStyle name="20% - Accent4 2 4 3" xfId="6847" xr:uid="{00000000-0005-0000-0000-0000C2010000}"/>
    <cellStyle name="20% - Accent4 2 5" xfId="285" xr:uid="{00000000-0005-0000-0000-0000C3010000}"/>
    <cellStyle name="20% - Accent4 2 5 2" xfId="3892" xr:uid="{00000000-0005-0000-0000-0000C4010000}"/>
    <cellStyle name="20% - Accent4 2 5 3" xfId="6848" xr:uid="{00000000-0005-0000-0000-0000C5010000}"/>
    <cellStyle name="20% - Accent4 2 6" xfId="286" xr:uid="{00000000-0005-0000-0000-0000C6010000}"/>
    <cellStyle name="20% - Accent4 2 6 2" xfId="3893" xr:uid="{00000000-0005-0000-0000-0000C7010000}"/>
    <cellStyle name="20% - Accent4 2 6 3" xfId="6849" xr:uid="{00000000-0005-0000-0000-0000C8010000}"/>
    <cellStyle name="20% - Accent4 2 7" xfId="287" xr:uid="{00000000-0005-0000-0000-0000C9010000}"/>
    <cellStyle name="20% - Accent4 2 7 2" xfId="3894" xr:uid="{00000000-0005-0000-0000-0000CA010000}"/>
    <cellStyle name="20% - Accent4 2 7 3" xfId="6850" xr:uid="{00000000-0005-0000-0000-0000CB010000}"/>
    <cellStyle name="20% - Accent4 2 8" xfId="288" xr:uid="{00000000-0005-0000-0000-0000CC010000}"/>
    <cellStyle name="20% - Accent4 2 8 2" xfId="3895" xr:uid="{00000000-0005-0000-0000-0000CD010000}"/>
    <cellStyle name="20% - Accent4 2 8 3" xfId="6851" xr:uid="{00000000-0005-0000-0000-0000CE010000}"/>
    <cellStyle name="20% - Accent4 2 9" xfId="289" xr:uid="{00000000-0005-0000-0000-0000CF010000}"/>
    <cellStyle name="20% - Accent4 2 9 2" xfId="3896" xr:uid="{00000000-0005-0000-0000-0000D0010000}"/>
    <cellStyle name="20% - Accent4 2 9 3" xfId="6852" xr:uid="{00000000-0005-0000-0000-0000D1010000}"/>
    <cellStyle name="20% - Accent4 20" xfId="12119" xr:uid="{00000000-0005-0000-0000-0000F5000000}"/>
    <cellStyle name="20% - Accent4 21" xfId="12120" xr:uid="{00000000-0005-0000-0000-0000F6000000}"/>
    <cellStyle name="20% - Accent4 22" xfId="12121" xr:uid="{00000000-0005-0000-0000-0000F7000000}"/>
    <cellStyle name="20% - Accent4 23" xfId="12122" xr:uid="{00000000-0005-0000-0000-0000F8000000}"/>
    <cellStyle name="20% - Accent4 24" xfId="12123" xr:uid="{00000000-0005-0000-0000-0000F9000000}"/>
    <cellStyle name="20% - Accent4 25" xfId="12124" xr:uid="{00000000-0005-0000-0000-0000FA000000}"/>
    <cellStyle name="20% - Accent4 26" xfId="12125" xr:uid="{00000000-0005-0000-0000-0000FB000000}"/>
    <cellStyle name="20% - Accent4 27" xfId="12126" xr:uid="{00000000-0005-0000-0000-0000FC000000}"/>
    <cellStyle name="20% - Accent4 28" xfId="12127" xr:uid="{00000000-0005-0000-0000-0000FD000000}"/>
    <cellStyle name="20% - Accent4 29" xfId="12128" xr:uid="{00000000-0005-0000-0000-0000FE000000}"/>
    <cellStyle name="20% - Accent4 3" xfId="290" xr:uid="{00000000-0005-0000-0000-0000D2010000}"/>
    <cellStyle name="20% - Accent4 3 10" xfId="291" xr:uid="{00000000-0005-0000-0000-0000D3010000}"/>
    <cellStyle name="20% - Accent4 3 10 2" xfId="3897" xr:uid="{00000000-0005-0000-0000-0000D4010000}"/>
    <cellStyle name="20% - Accent4 3 11" xfId="292" xr:uid="{00000000-0005-0000-0000-0000D5010000}"/>
    <cellStyle name="20% - Accent4 3 11 2" xfId="3898" xr:uid="{00000000-0005-0000-0000-0000D6010000}"/>
    <cellStyle name="20% - Accent4 3 12" xfId="3899" xr:uid="{00000000-0005-0000-0000-0000D7010000}"/>
    <cellStyle name="20% - Accent4 3 13" xfId="6853" xr:uid="{00000000-0005-0000-0000-0000D8010000}"/>
    <cellStyle name="20% - Accent4 3 2" xfId="293" xr:uid="{00000000-0005-0000-0000-0000D9010000}"/>
    <cellStyle name="20% - Accent4 3 2 2" xfId="3900" xr:uid="{00000000-0005-0000-0000-0000DA010000}"/>
    <cellStyle name="20% - Accent4 3 2 2 2" xfId="17560" xr:uid="{46B7200C-4B16-4AED-9BD7-C65D1B25D72E}"/>
    <cellStyle name="20% - Accent4 3 2 3" xfId="12129" xr:uid="{00000000-0005-0000-0000-000000010000}"/>
    <cellStyle name="20% - Accent4 3 3" xfId="294" xr:uid="{00000000-0005-0000-0000-0000DB010000}"/>
    <cellStyle name="20% - Accent4 3 3 2" xfId="3901" xr:uid="{00000000-0005-0000-0000-0000DC010000}"/>
    <cellStyle name="20% - Accent4 3 3 3" xfId="17561" xr:uid="{5C8A062F-D144-4BC0-B1AB-0F8273EBE66F}"/>
    <cellStyle name="20% - Accent4 3 4" xfId="295" xr:uid="{00000000-0005-0000-0000-0000DD010000}"/>
    <cellStyle name="20% - Accent4 3 4 2" xfId="3902" xr:uid="{00000000-0005-0000-0000-0000DE010000}"/>
    <cellStyle name="20% - Accent4 3 5" xfId="296" xr:uid="{00000000-0005-0000-0000-0000DF010000}"/>
    <cellStyle name="20% - Accent4 3 5 2" xfId="3903" xr:uid="{00000000-0005-0000-0000-0000E0010000}"/>
    <cellStyle name="20% - Accent4 3 6" xfId="297" xr:uid="{00000000-0005-0000-0000-0000E1010000}"/>
    <cellStyle name="20% - Accent4 3 6 2" xfId="3904" xr:uid="{00000000-0005-0000-0000-0000E2010000}"/>
    <cellStyle name="20% - Accent4 3 7" xfId="298" xr:uid="{00000000-0005-0000-0000-0000E3010000}"/>
    <cellStyle name="20% - Accent4 3 7 2" xfId="3905" xr:uid="{00000000-0005-0000-0000-0000E4010000}"/>
    <cellStyle name="20% - Accent4 3 8" xfId="299" xr:uid="{00000000-0005-0000-0000-0000E5010000}"/>
    <cellStyle name="20% - Accent4 3 8 2" xfId="3906" xr:uid="{00000000-0005-0000-0000-0000E6010000}"/>
    <cellStyle name="20% - Accent4 3 9" xfId="300" xr:uid="{00000000-0005-0000-0000-0000E7010000}"/>
    <cellStyle name="20% - Accent4 3 9 2" xfId="3907" xr:uid="{00000000-0005-0000-0000-0000E8010000}"/>
    <cellStyle name="20% - Accent4 30" xfId="12130" xr:uid="{00000000-0005-0000-0000-000002010000}"/>
    <cellStyle name="20% - Accent4 31" xfId="12131" xr:uid="{00000000-0005-0000-0000-000003010000}"/>
    <cellStyle name="20% - Accent4 32" xfId="12132" xr:uid="{00000000-0005-0000-0000-000004010000}"/>
    <cellStyle name="20% - Accent4 33" xfId="12133" xr:uid="{00000000-0005-0000-0000-000005010000}"/>
    <cellStyle name="20% - Accent4 34" xfId="12134" xr:uid="{00000000-0005-0000-0000-000006010000}"/>
    <cellStyle name="20% - Accent4 35" xfId="12135" xr:uid="{00000000-0005-0000-0000-000007010000}"/>
    <cellStyle name="20% - Accent4 36" xfId="12136" xr:uid="{00000000-0005-0000-0000-000008010000}"/>
    <cellStyle name="20% - Accent4 37" xfId="12137" xr:uid="{00000000-0005-0000-0000-000009010000}"/>
    <cellStyle name="20% - Accent4 38" xfId="12138" xr:uid="{00000000-0005-0000-0000-00000A010000}"/>
    <cellStyle name="20% - Accent4 39" xfId="12139" xr:uid="{00000000-0005-0000-0000-00000B010000}"/>
    <cellStyle name="20% - Accent4 4" xfId="301" xr:uid="{00000000-0005-0000-0000-0000E9010000}"/>
    <cellStyle name="20% - Accent4 4 10" xfId="302" xr:uid="{00000000-0005-0000-0000-0000EA010000}"/>
    <cellStyle name="20% - Accent4 4 10 2" xfId="3908" xr:uid="{00000000-0005-0000-0000-0000EB010000}"/>
    <cellStyle name="20% - Accent4 4 11" xfId="303" xr:uid="{00000000-0005-0000-0000-0000EC010000}"/>
    <cellStyle name="20% - Accent4 4 11 2" xfId="3909" xr:uid="{00000000-0005-0000-0000-0000ED010000}"/>
    <cellStyle name="20% - Accent4 4 12" xfId="3910" xr:uid="{00000000-0005-0000-0000-0000EE010000}"/>
    <cellStyle name="20% - Accent4 4 13" xfId="6854" xr:uid="{00000000-0005-0000-0000-0000EF010000}"/>
    <cellStyle name="20% - Accent4 4 2" xfId="304" xr:uid="{00000000-0005-0000-0000-0000F0010000}"/>
    <cellStyle name="20% - Accent4 4 2 2" xfId="3911" xr:uid="{00000000-0005-0000-0000-0000F1010000}"/>
    <cellStyle name="20% - Accent4 4 2 3" xfId="12140" xr:uid="{00000000-0005-0000-0000-00000D010000}"/>
    <cellStyle name="20% - Accent4 4 3" xfId="305" xr:uid="{00000000-0005-0000-0000-0000F2010000}"/>
    <cellStyle name="20% - Accent4 4 3 2" xfId="3912" xr:uid="{00000000-0005-0000-0000-0000F3010000}"/>
    <cellStyle name="20% - Accent4 4 4" xfId="306" xr:uid="{00000000-0005-0000-0000-0000F4010000}"/>
    <cellStyle name="20% - Accent4 4 4 2" xfId="3913" xr:uid="{00000000-0005-0000-0000-0000F5010000}"/>
    <cellStyle name="20% - Accent4 4 5" xfId="307" xr:uid="{00000000-0005-0000-0000-0000F6010000}"/>
    <cellStyle name="20% - Accent4 4 5 2" xfId="3914" xr:uid="{00000000-0005-0000-0000-0000F7010000}"/>
    <cellStyle name="20% - Accent4 4 6" xfId="308" xr:uid="{00000000-0005-0000-0000-0000F8010000}"/>
    <cellStyle name="20% - Accent4 4 6 2" xfId="3915" xr:uid="{00000000-0005-0000-0000-0000F9010000}"/>
    <cellStyle name="20% - Accent4 4 7" xfId="309" xr:uid="{00000000-0005-0000-0000-0000FA010000}"/>
    <cellStyle name="20% - Accent4 4 7 2" xfId="3916" xr:uid="{00000000-0005-0000-0000-0000FB010000}"/>
    <cellStyle name="20% - Accent4 4 8" xfId="310" xr:uid="{00000000-0005-0000-0000-0000FC010000}"/>
    <cellStyle name="20% - Accent4 4 8 2" xfId="3917" xr:uid="{00000000-0005-0000-0000-0000FD010000}"/>
    <cellStyle name="20% - Accent4 4 9" xfId="311" xr:uid="{00000000-0005-0000-0000-0000FE010000}"/>
    <cellStyle name="20% - Accent4 4 9 2" xfId="3918" xr:uid="{00000000-0005-0000-0000-0000FF010000}"/>
    <cellStyle name="20% - Accent4 40" xfId="12141" xr:uid="{00000000-0005-0000-0000-00000F010000}"/>
    <cellStyle name="20% - Accent4 41" xfId="12142" xr:uid="{00000000-0005-0000-0000-000010010000}"/>
    <cellStyle name="20% - Accent4 42" xfId="12143" xr:uid="{00000000-0005-0000-0000-000011010000}"/>
    <cellStyle name="20% - Accent4 43" xfId="12144" xr:uid="{00000000-0005-0000-0000-000012010000}"/>
    <cellStyle name="20% - Accent4 5" xfId="312" xr:uid="{00000000-0005-0000-0000-000000020000}"/>
    <cellStyle name="20% - Accent4 5 10" xfId="313" xr:uid="{00000000-0005-0000-0000-000001020000}"/>
    <cellStyle name="20% - Accent4 5 10 2" xfId="3919" xr:uid="{00000000-0005-0000-0000-000002020000}"/>
    <cellStyle name="20% - Accent4 5 11" xfId="314" xr:uid="{00000000-0005-0000-0000-000003020000}"/>
    <cellStyle name="20% - Accent4 5 11 2" xfId="3920" xr:uid="{00000000-0005-0000-0000-000004020000}"/>
    <cellStyle name="20% - Accent4 5 12" xfId="3921" xr:uid="{00000000-0005-0000-0000-000005020000}"/>
    <cellStyle name="20% - Accent4 5 13" xfId="6855" xr:uid="{00000000-0005-0000-0000-000006020000}"/>
    <cellStyle name="20% - Accent4 5 2" xfId="315" xr:uid="{00000000-0005-0000-0000-000007020000}"/>
    <cellStyle name="20% - Accent4 5 2 2" xfId="3922" xr:uid="{00000000-0005-0000-0000-000008020000}"/>
    <cellStyle name="20% - Accent4 5 2 3" xfId="12145" xr:uid="{00000000-0005-0000-0000-000014010000}"/>
    <cellStyle name="20% - Accent4 5 3" xfId="316" xr:uid="{00000000-0005-0000-0000-000009020000}"/>
    <cellStyle name="20% - Accent4 5 3 2" xfId="3923" xr:uid="{00000000-0005-0000-0000-00000A020000}"/>
    <cellStyle name="20% - Accent4 5 4" xfId="317" xr:uid="{00000000-0005-0000-0000-00000B020000}"/>
    <cellStyle name="20% - Accent4 5 4 2" xfId="3924" xr:uid="{00000000-0005-0000-0000-00000C020000}"/>
    <cellStyle name="20% - Accent4 5 5" xfId="318" xr:uid="{00000000-0005-0000-0000-00000D020000}"/>
    <cellStyle name="20% - Accent4 5 5 2" xfId="3925" xr:uid="{00000000-0005-0000-0000-00000E020000}"/>
    <cellStyle name="20% - Accent4 5 6" xfId="319" xr:uid="{00000000-0005-0000-0000-00000F020000}"/>
    <cellStyle name="20% - Accent4 5 6 2" xfId="3926" xr:uid="{00000000-0005-0000-0000-000010020000}"/>
    <cellStyle name="20% - Accent4 5 7" xfId="320" xr:uid="{00000000-0005-0000-0000-000011020000}"/>
    <cellStyle name="20% - Accent4 5 7 2" xfId="3927" xr:uid="{00000000-0005-0000-0000-000012020000}"/>
    <cellStyle name="20% - Accent4 5 8" xfId="321" xr:uid="{00000000-0005-0000-0000-000013020000}"/>
    <cellStyle name="20% - Accent4 5 8 2" xfId="3928" xr:uid="{00000000-0005-0000-0000-000014020000}"/>
    <cellStyle name="20% - Accent4 5 9" xfId="322" xr:uid="{00000000-0005-0000-0000-000015020000}"/>
    <cellStyle name="20% - Accent4 5 9 2" xfId="3929" xr:uid="{00000000-0005-0000-0000-000016020000}"/>
    <cellStyle name="20% - Accent4 6" xfId="323" xr:uid="{00000000-0005-0000-0000-000017020000}"/>
    <cellStyle name="20% - Accent4 6 10" xfId="324" xr:uid="{00000000-0005-0000-0000-000018020000}"/>
    <cellStyle name="20% - Accent4 6 10 2" xfId="3930" xr:uid="{00000000-0005-0000-0000-000019020000}"/>
    <cellStyle name="20% - Accent4 6 11" xfId="325" xr:uid="{00000000-0005-0000-0000-00001A020000}"/>
    <cellStyle name="20% - Accent4 6 11 2" xfId="3931" xr:uid="{00000000-0005-0000-0000-00001B020000}"/>
    <cellStyle name="20% - Accent4 6 12" xfId="3932" xr:uid="{00000000-0005-0000-0000-00001C020000}"/>
    <cellStyle name="20% - Accent4 6 13" xfId="6856" xr:uid="{00000000-0005-0000-0000-00001D020000}"/>
    <cellStyle name="20% - Accent4 6 2" xfId="326" xr:uid="{00000000-0005-0000-0000-00001E020000}"/>
    <cellStyle name="20% - Accent4 6 2 2" xfId="3933" xr:uid="{00000000-0005-0000-0000-00001F020000}"/>
    <cellStyle name="20% - Accent4 6 2 3" xfId="12146" xr:uid="{00000000-0005-0000-0000-000017010000}"/>
    <cellStyle name="20% - Accent4 6 3" xfId="327" xr:uid="{00000000-0005-0000-0000-000020020000}"/>
    <cellStyle name="20% - Accent4 6 3 2" xfId="3934" xr:uid="{00000000-0005-0000-0000-000021020000}"/>
    <cellStyle name="20% - Accent4 6 4" xfId="328" xr:uid="{00000000-0005-0000-0000-000022020000}"/>
    <cellStyle name="20% - Accent4 6 4 2" xfId="3935" xr:uid="{00000000-0005-0000-0000-000023020000}"/>
    <cellStyle name="20% - Accent4 6 5" xfId="329" xr:uid="{00000000-0005-0000-0000-000024020000}"/>
    <cellStyle name="20% - Accent4 6 5 2" xfId="3936" xr:uid="{00000000-0005-0000-0000-000025020000}"/>
    <cellStyle name="20% - Accent4 6 6" xfId="330" xr:uid="{00000000-0005-0000-0000-000026020000}"/>
    <cellStyle name="20% - Accent4 6 6 2" xfId="3937" xr:uid="{00000000-0005-0000-0000-000027020000}"/>
    <cellStyle name="20% - Accent4 6 7" xfId="331" xr:uid="{00000000-0005-0000-0000-000028020000}"/>
    <cellStyle name="20% - Accent4 6 7 2" xfId="3938" xr:uid="{00000000-0005-0000-0000-000029020000}"/>
    <cellStyle name="20% - Accent4 6 8" xfId="332" xr:uid="{00000000-0005-0000-0000-00002A020000}"/>
    <cellStyle name="20% - Accent4 6 8 2" xfId="3939" xr:uid="{00000000-0005-0000-0000-00002B020000}"/>
    <cellStyle name="20% - Accent4 6 9" xfId="333" xr:uid="{00000000-0005-0000-0000-00002C020000}"/>
    <cellStyle name="20% - Accent4 6 9 2" xfId="3940" xr:uid="{00000000-0005-0000-0000-00002D020000}"/>
    <cellStyle name="20% - Accent4 7" xfId="334" xr:uid="{00000000-0005-0000-0000-00002E020000}"/>
    <cellStyle name="20% - Accent4 7 2" xfId="3941" xr:uid="{00000000-0005-0000-0000-00002F020000}"/>
    <cellStyle name="20% - Accent4 7 2 2" xfId="12148" xr:uid="{00000000-0005-0000-0000-00001A010000}"/>
    <cellStyle name="20% - Accent4 7 3" xfId="6857" xr:uid="{00000000-0005-0000-0000-000030020000}"/>
    <cellStyle name="20% - Accent4 7 3 2" xfId="12147" xr:uid="{00000000-0005-0000-0000-00001B010000}"/>
    <cellStyle name="20% - Accent4 8" xfId="335" xr:uid="{00000000-0005-0000-0000-000031020000}"/>
    <cellStyle name="20% - Accent4 8 2" xfId="3942" xr:uid="{00000000-0005-0000-0000-000032020000}"/>
    <cellStyle name="20% - Accent4 8 2 2" xfId="12150" xr:uid="{00000000-0005-0000-0000-00001D010000}"/>
    <cellStyle name="20% - Accent4 8 3" xfId="6858" xr:uid="{00000000-0005-0000-0000-000033020000}"/>
    <cellStyle name="20% - Accent4 8 3 2" xfId="12149" xr:uid="{00000000-0005-0000-0000-00001E010000}"/>
    <cellStyle name="20% - Accent4 9" xfId="336" xr:uid="{00000000-0005-0000-0000-000034020000}"/>
    <cellStyle name="20% - Accent4 9 2" xfId="3943" xr:uid="{00000000-0005-0000-0000-000035020000}"/>
    <cellStyle name="20% - Accent5 10" xfId="337" xr:uid="{00000000-0005-0000-0000-000036020000}"/>
    <cellStyle name="20% - Accent5 10 2" xfId="3944" xr:uid="{00000000-0005-0000-0000-000037020000}"/>
    <cellStyle name="20% - Accent5 11" xfId="12151" xr:uid="{00000000-0005-0000-0000-000023010000}"/>
    <cellStyle name="20% - Accent5 11 2" xfId="12152" xr:uid="{00000000-0005-0000-0000-000024010000}"/>
    <cellStyle name="20% - Accent5 12" xfId="12153" xr:uid="{00000000-0005-0000-0000-000025010000}"/>
    <cellStyle name="20% - Accent5 13" xfId="12154" xr:uid="{00000000-0005-0000-0000-000026010000}"/>
    <cellStyle name="20% - Accent5 14" xfId="12155" xr:uid="{00000000-0005-0000-0000-000027010000}"/>
    <cellStyle name="20% - Accent5 15" xfId="12156" xr:uid="{00000000-0005-0000-0000-000028010000}"/>
    <cellStyle name="20% - Accent5 16" xfId="12157" xr:uid="{00000000-0005-0000-0000-000029010000}"/>
    <cellStyle name="20% - Accent5 17" xfId="12158" xr:uid="{00000000-0005-0000-0000-00002A010000}"/>
    <cellStyle name="20% - Accent5 18" xfId="12159" xr:uid="{00000000-0005-0000-0000-00002B010000}"/>
    <cellStyle name="20% - Accent5 19" xfId="12160" xr:uid="{00000000-0005-0000-0000-00002C010000}"/>
    <cellStyle name="20% - Accent5 2" xfId="7" xr:uid="{00000000-0005-0000-0000-000038020000}"/>
    <cellStyle name="20% - Accent5 2 10" xfId="338" xr:uid="{00000000-0005-0000-0000-000039020000}"/>
    <cellStyle name="20% - Accent5 2 10 2" xfId="3945" xr:uid="{00000000-0005-0000-0000-00003A020000}"/>
    <cellStyle name="20% - Accent5 2 11" xfId="339" xr:uid="{00000000-0005-0000-0000-00003B020000}"/>
    <cellStyle name="20% - Accent5 2 11 2" xfId="3946" xr:uid="{00000000-0005-0000-0000-00003C020000}"/>
    <cellStyle name="20% - Accent5 2 12" xfId="3947" xr:uid="{00000000-0005-0000-0000-00003D020000}"/>
    <cellStyle name="20% - Accent5 2 12 2" xfId="5504" xr:uid="{00000000-0005-0000-0000-00003E020000}"/>
    <cellStyle name="20% - Accent5 2 13" xfId="5505" xr:uid="{00000000-0005-0000-0000-00003F020000}"/>
    <cellStyle name="20% - Accent5 2 14" xfId="6859" xr:uid="{00000000-0005-0000-0000-000040020000}"/>
    <cellStyle name="20% - Accent5 2 15" xfId="6860" xr:uid="{00000000-0005-0000-0000-000041020000}"/>
    <cellStyle name="20% - Accent5 2 2" xfId="340" xr:uid="{00000000-0005-0000-0000-000042020000}"/>
    <cellStyle name="20% - Accent5 2 2 2" xfId="3948" xr:uid="{00000000-0005-0000-0000-000043020000}"/>
    <cellStyle name="20% - Accent5 2 3" xfId="341" xr:uid="{00000000-0005-0000-0000-000044020000}"/>
    <cellStyle name="20% - Accent5 2 3 2" xfId="3949" xr:uid="{00000000-0005-0000-0000-000045020000}"/>
    <cellStyle name="20% - Accent5 2 4" xfId="342" xr:uid="{00000000-0005-0000-0000-000046020000}"/>
    <cellStyle name="20% - Accent5 2 4 2" xfId="3950" xr:uid="{00000000-0005-0000-0000-000047020000}"/>
    <cellStyle name="20% - Accent5 2 5" xfId="343" xr:uid="{00000000-0005-0000-0000-000048020000}"/>
    <cellStyle name="20% - Accent5 2 5 2" xfId="3951" xr:uid="{00000000-0005-0000-0000-000049020000}"/>
    <cellStyle name="20% - Accent5 2 6" xfId="344" xr:uid="{00000000-0005-0000-0000-00004A020000}"/>
    <cellStyle name="20% - Accent5 2 6 2" xfId="3952" xr:uid="{00000000-0005-0000-0000-00004B020000}"/>
    <cellStyle name="20% - Accent5 2 7" xfId="345" xr:uid="{00000000-0005-0000-0000-00004C020000}"/>
    <cellStyle name="20% - Accent5 2 7 2" xfId="3953" xr:uid="{00000000-0005-0000-0000-00004D020000}"/>
    <cellStyle name="20% - Accent5 2 8" xfId="346" xr:uid="{00000000-0005-0000-0000-00004E020000}"/>
    <cellStyle name="20% - Accent5 2 8 2" xfId="3954" xr:uid="{00000000-0005-0000-0000-00004F020000}"/>
    <cellStyle name="20% - Accent5 2 9" xfId="347" xr:uid="{00000000-0005-0000-0000-000050020000}"/>
    <cellStyle name="20% - Accent5 2 9 2" xfId="3955" xr:uid="{00000000-0005-0000-0000-000051020000}"/>
    <cellStyle name="20% - Accent5 20" xfId="12161" xr:uid="{00000000-0005-0000-0000-00003C010000}"/>
    <cellStyle name="20% - Accent5 21" xfId="12162" xr:uid="{00000000-0005-0000-0000-00003D010000}"/>
    <cellStyle name="20% - Accent5 22" xfId="12163" xr:uid="{00000000-0005-0000-0000-00003E010000}"/>
    <cellStyle name="20% - Accent5 23" xfId="12164" xr:uid="{00000000-0005-0000-0000-00003F010000}"/>
    <cellStyle name="20% - Accent5 24" xfId="12165" xr:uid="{00000000-0005-0000-0000-000040010000}"/>
    <cellStyle name="20% - Accent5 25" xfId="12166" xr:uid="{00000000-0005-0000-0000-000041010000}"/>
    <cellStyle name="20% - Accent5 26" xfId="12167" xr:uid="{00000000-0005-0000-0000-000042010000}"/>
    <cellStyle name="20% - Accent5 27" xfId="12168" xr:uid="{00000000-0005-0000-0000-000043010000}"/>
    <cellStyle name="20% - Accent5 28" xfId="12169" xr:uid="{00000000-0005-0000-0000-000044010000}"/>
    <cellStyle name="20% - Accent5 29" xfId="12170" xr:uid="{00000000-0005-0000-0000-000045010000}"/>
    <cellStyle name="20% - Accent5 3" xfId="348" xr:uid="{00000000-0005-0000-0000-000052020000}"/>
    <cellStyle name="20% - Accent5 3 10" xfId="349" xr:uid="{00000000-0005-0000-0000-000053020000}"/>
    <cellStyle name="20% - Accent5 3 10 2" xfId="3956" xr:uid="{00000000-0005-0000-0000-000054020000}"/>
    <cellStyle name="20% - Accent5 3 11" xfId="350" xr:uid="{00000000-0005-0000-0000-000055020000}"/>
    <cellStyle name="20% - Accent5 3 11 2" xfId="3957" xr:uid="{00000000-0005-0000-0000-000056020000}"/>
    <cellStyle name="20% - Accent5 3 12" xfId="3958" xr:uid="{00000000-0005-0000-0000-000057020000}"/>
    <cellStyle name="20% - Accent5 3 2" xfId="351" xr:uid="{00000000-0005-0000-0000-000058020000}"/>
    <cellStyle name="20% - Accent5 3 2 2" xfId="3959" xr:uid="{00000000-0005-0000-0000-000059020000}"/>
    <cellStyle name="20% - Accent5 3 3" xfId="352" xr:uid="{00000000-0005-0000-0000-00005A020000}"/>
    <cellStyle name="20% - Accent5 3 3 2" xfId="3960" xr:uid="{00000000-0005-0000-0000-00005B020000}"/>
    <cellStyle name="20% - Accent5 3 4" xfId="353" xr:uid="{00000000-0005-0000-0000-00005C020000}"/>
    <cellStyle name="20% - Accent5 3 4 2" xfId="3961" xr:uid="{00000000-0005-0000-0000-00005D020000}"/>
    <cellStyle name="20% - Accent5 3 5" xfId="354" xr:uid="{00000000-0005-0000-0000-00005E020000}"/>
    <cellStyle name="20% - Accent5 3 5 2" xfId="3962" xr:uid="{00000000-0005-0000-0000-00005F020000}"/>
    <cellStyle name="20% - Accent5 3 6" xfId="355" xr:uid="{00000000-0005-0000-0000-000060020000}"/>
    <cellStyle name="20% - Accent5 3 6 2" xfId="3963" xr:uid="{00000000-0005-0000-0000-000061020000}"/>
    <cellStyle name="20% - Accent5 3 7" xfId="356" xr:uid="{00000000-0005-0000-0000-000062020000}"/>
    <cellStyle name="20% - Accent5 3 7 2" xfId="3964" xr:uid="{00000000-0005-0000-0000-000063020000}"/>
    <cellStyle name="20% - Accent5 3 8" xfId="357" xr:uid="{00000000-0005-0000-0000-000064020000}"/>
    <cellStyle name="20% - Accent5 3 8 2" xfId="3965" xr:uid="{00000000-0005-0000-0000-000065020000}"/>
    <cellStyle name="20% - Accent5 3 9" xfId="358" xr:uid="{00000000-0005-0000-0000-000066020000}"/>
    <cellStyle name="20% - Accent5 3 9 2" xfId="3966" xr:uid="{00000000-0005-0000-0000-000067020000}"/>
    <cellStyle name="20% - Accent5 30" xfId="12171" xr:uid="{00000000-0005-0000-0000-000047010000}"/>
    <cellStyle name="20% - Accent5 31" xfId="12172" xr:uid="{00000000-0005-0000-0000-000048010000}"/>
    <cellStyle name="20% - Accent5 32" xfId="12173" xr:uid="{00000000-0005-0000-0000-000049010000}"/>
    <cellStyle name="20% - Accent5 33" xfId="12174" xr:uid="{00000000-0005-0000-0000-00004A010000}"/>
    <cellStyle name="20% - Accent5 34" xfId="12175" xr:uid="{00000000-0005-0000-0000-00004B010000}"/>
    <cellStyle name="20% - Accent5 35" xfId="12176" xr:uid="{00000000-0005-0000-0000-00004C010000}"/>
    <cellStyle name="20% - Accent5 36" xfId="12177" xr:uid="{00000000-0005-0000-0000-00004D010000}"/>
    <cellStyle name="20% - Accent5 37" xfId="12178" xr:uid="{00000000-0005-0000-0000-00004E010000}"/>
    <cellStyle name="20% - Accent5 38" xfId="12179" xr:uid="{00000000-0005-0000-0000-00004F010000}"/>
    <cellStyle name="20% - Accent5 39" xfId="12180" xr:uid="{00000000-0005-0000-0000-000050010000}"/>
    <cellStyle name="20% - Accent5 4" xfId="359" xr:uid="{00000000-0005-0000-0000-000068020000}"/>
    <cellStyle name="20% - Accent5 4 10" xfId="360" xr:uid="{00000000-0005-0000-0000-000069020000}"/>
    <cellStyle name="20% - Accent5 4 10 2" xfId="3967" xr:uid="{00000000-0005-0000-0000-00006A020000}"/>
    <cellStyle name="20% - Accent5 4 11" xfId="361" xr:uid="{00000000-0005-0000-0000-00006B020000}"/>
    <cellStyle name="20% - Accent5 4 11 2" xfId="3968" xr:uid="{00000000-0005-0000-0000-00006C020000}"/>
    <cellStyle name="20% - Accent5 4 12" xfId="3969" xr:uid="{00000000-0005-0000-0000-00006D020000}"/>
    <cellStyle name="20% - Accent5 4 2" xfId="362" xr:uid="{00000000-0005-0000-0000-00006E020000}"/>
    <cellStyle name="20% - Accent5 4 2 2" xfId="3970" xr:uid="{00000000-0005-0000-0000-00006F020000}"/>
    <cellStyle name="20% - Accent5 4 3" xfId="363" xr:uid="{00000000-0005-0000-0000-000070020000}"/>
    <cellStyle name="20% - Accent5 4 3 2" xfId="3971" xr:uid="{00000000-0005-0000-0000-000071020000}"/>
    <cellStyle name="20% - Accent5 4 4" xfId="364" xr:uid="{00000000-0005-0000-0000-000072020000}"/>
    <cellStyle name="20% - Accent5 4 4 2" xfId="3972" xr:uid="{00000000-0005-0000-0000-000073020000}"/>
    <cellStyle name="20% - Accent5 4 5" xfId="365" xr:uid="{00000000-0005-0000-0000-000074020000}"/>
    <cellStyle name="20% - Accent5 4 5 2" xfId="3973" xr:uid="{00000000-0005-0000-0000-000075020000}"/>
    <cellStyle name="20% - Accent5 4 6" xfId="366" xr:uid="{00000000-0005-0000-0000-000076020000}"/>
    <cellStyle name="20% - Accent5 4 6 2" xfId="3974" xr:uid="{00000000-0005-0000-0000-000077020000}"/>
    <cellStyle name="20% - Accent5 4 7" xfId="367" xr:uid="{00000000-0005-0000-0000-000078020000}"/>
    <cellStyle name="20% - Accent5 4 7 2" xfId="3975" xr:uid="{00000000-0005-0000-0000-000079020000}"/>
    <cellStyle name="20% - Accent5 4 8" xfId="368" xr:uid="{00000000-0005-0000-0000-00007A020000}"/>
    <cellStyle name="20% - Accent5 4 8 2" xfId="3976" xr:uid="{00000000-0005-0000-0000-00007B020000}"/>
    <cellStyle name="20% - Accent5 4 9" xfId="369" xr:uid="{00000000-0005-0000-0000-00007C020000}"/>
    <cellStyle name="20% - Accent5 4 9 2" xfId="3977" xr:uid="{00000000-0005-0000-0000-00007D020000}"/>
    <cellStyle name="20% - Accent5 40" xfId="12181" xr:uid="{00000000-0005-0000-0000-000052010000}"/>
    <cellStyle name="20% - Accent5 41" xfId="12182" xr:uid="{00000000-0005-0000-0000-000053010000}"/>
    <cellStyle name="20% - Accent5 42" xfId="12183" xr:uid="{00000000-0005-0000-0000-000054010000}"/>
    <cellStyle name="20% - Accent5 43" xfId="12184" xr:uid="{00000000-0005-0000-0000-000055010000}"/>
    <cellStyle name="20% - Accent5 5" xfId="370" xr:uid="{00000000-0005-0000-0000-00007E020000}"/>
    <cellStyle name="20% - Accent5 5 10" xfId="371" xr:uid="{00000000-0005-0000-0000-00007F020000}"/>
    <cellStyle name="20% - Accent5 5 10 2" xfId="3978" xr:uid="{00000000-0005-0000-0000-000080020000}"/>
    <cellStyle name="20% - Accent5 5 11" xfId="372" xr:uid="{00000000-0005-0000-0000-000081020000}"/>
    <cellStyle name="20% - Accent5 5 11 2" xfId="3979" xr:uid="{00000000-0005-0000-0000-000082020000}"/>
    <cellStyle name="20% - Accent5 5 12" xfId="3980" xr:uid="{00000000-0005-0000-0000-000083020000}"/>
    <cellStyle name="20% - Accent5 5 2" xfId="373" xr:uid="{00000000-0005-0000-0000-000084020000}"/>
    <cellStyle name="20% - Accent5 5 2 2" xfId="3981" xr:uid="{00000000-0005-0000-0000-000085020000}"/>
    <cellStyle name="20% - Accent5 5 3" xfId="374" xr:uid="{00000000-0005-0000-0000-000086020000}"/>
    <cellStyle name="20% - Accent5 5 3 2" xfId="3982" xr:uid="{00000000-0005-0000-0000-000087020000}"/>
    <cellStyle name="20% - Accent5 5 4" xfId="375" xr:uid="{00000000-0005-0000-0000-000088020000}"/>
    <cellStyle name="20% - Accent5 5 4 2" xfId="3983" xr:uid="{00000000-0005-0000-0000-000089020000}"/>
    <cellStyle name="20% - Accent5 5 5" xfId="376" xr:uid="{00000000-0005-0000-0000-00008A020000}"/>
    <cellStyle name="20% - Accent5 5 5 2" xfId="3984" xr:uid="{00000000-0005-0000-0000-00008B020000}"/>
    <cellStyle name="20% - Accent5 5 6" xfId="377" xr:uid="{00000000-0005-0000-0000-00008C020000}"/>
    <cellStyle name="20% - Accent5 5 6 2" xfId="3985" xr:uid="{00000000-0005-0000-0000-00008D020000}"/>
    <cellStyle name="20% - Accent5 5 7" xfId="378" xr:uid="{00000000-0005-0000-0000-00008E020000}"/>
    <cellStyle name="20% - Accent5 5 7 2" xfId="3986" xr:uid="{00000000-0005-0000-0000-00008F020000}"/>
    <cellStyle name="20% - Accent5 5 8" xfId="379" xr:uid="{00000000-0005-0000-0000-000090020000}"/>
    <cellStyle name="20% - Accent5 5 8 2" xfId="3987" xr:uid="{00000000-0005-0000-0000-000091020000}"/>
    <cellStyle name="20% - Accent5 5 9" xfId="380" xr:uid="{00000000-0005-0000-0000-000092020000}"/>
    <cellStyle name="20% - Accent5 5 9 2" xfId="3988" xr:uid="{00000000-0005-0000-0000-000093020000}"/>
    <cellStyle name="20% - Accent5 6" xfId="381" xr:uid="{00000000-0005-0000-0000-000094020000}"/>
    <cellStyle name="20% - Accent5 6 10" xfId="382" xr:uid="{00000000-0005-0000-0000-000095020000}"/>
    <cellStyle name="20% - Accent5 6 10 2" xfId="3989" xr:uid="{00000000-0005-0000-0000-000096020000}"/>
    <cellStyle name="20% - Accent5 6 11" xfId="383" xr:uid="{00000000-0005-0000-0000-000097020000}"/>
    <cellStyle name="20% - Accent5 6 11 2" xfId="3990" xr:uid="{00000000-0005-0000-0000-000098020000}"/>
    <cellStyle name="20% - Accent5 6 12" xfId="3991" xr:uid="{00000000-0005-0000-0000-000099020000}"/>
    <cellStyle name="20% - Accent5 6 2" xfId="384" xr:uid="{00000000-0005-0000-0000-00009A020000}"/>
    <cellStyle name="20% - Accent5 6 2 2" xfId="3992" xr:uid="{00000000-0005-0000-0000-00009B020000}"/>
    <cellStyle name="20% - Accent5 6 3" xfId="385" xr:uid="{00000000-0005-0000-0000-00009C020000}"/>
    <cellStyle name="20% - Accent5 6 3 2" xfId="3993" xr:uid="{00000000-0005-0000-0000-00009D020000}"/>
    <cellStyle name="20% - Accent5 6 4" xfId="386" xr:uid="{00000000-0005-0000-0000-00009E020000}"/>
    <cellStyle name="20% - Accent5 6 4 2" xfId="3994" xr:uid="{00000000-0005-0000-0000-00009F020000}"/>
    <cellStyle name="20% - Accent5 6 5" xfId="387" xr:uid="{00000000-0005-0000-0000-0000A0020000}"/>
    <cellStyle name="20% - Accent5 6 5 2" xfId="3995" xr:uid="{00000000-0005-0000-0000-0000A1020000}"/>
    <cellStyle name="20% - Accent5 6 6" xfId="388" xr:uid="{00000000-0005-0000-0000-0000A2020000}"/>
    <cellStyle name="20% - Accent5 6 6 2" xfId="3996" xr:uid="{00000000-0005-0000-0000-0000A3020000}"/>
    <cellStyle name="20% - Accent5 6 7" xfId="389" xr:uid="{00000000-0005-0000-0000-0000A4020000}"/>
    <cellStyle name="20% - Accent5 6 7 2" xfId="3997" xr:uid="{00000000-0005-0000-0000-0000A5020000}"/>
    <cellStyle name="20% - Accent5 6 8" xfId="390" xr:uid="{00000000-0005-0000-0000-0000A6020000}"/>
    <cellStyle name="20% - Accent5 6 8 2" xfId="3998" xr:uid="{00000000-0005-0000-0000-0000A7020000}"/>
    <cellStyle name="20% - Accent5 6 9" xfId="391" xr:uid="{00000000-0005-0000-0000-0000A8020000}"/>
    <cellStyle name="20% - Accent5 6 9 2" xfId="3999" xr:uid="{00000000-0005-0000-0000-0000A9020000}"/>
    <cellStyle name="20% - Accent5 7" xfId="392" xr:uid="{00000000-0005-0000-0000-0000AA020000}"/>
    <cellStyle name="20% - Accent5 7 2" xfId="4000" xr:uid="{00000000-0005-0000-0000-0000AB020000}"/>
    <cellStyle name="20% - Accent5 8" xfId="393" xr:uid="{00000000-0005-0000-0000-0000AC020000}"/>
    <cellStyle name="20% - Accent5 8 2" xfId="4001" xr:uid="{00000000-0005-0000-0000-0000AD020000}"/>
    <cellStyle name="20% - Accent5 9" xfId="394" xr:uid="{00000000-0005-0000-0000-0000AE020000}"/>
    <cellStyle name="20% - Accent5 9 2" xfId="4002" xr:uid="{00000000-0005-0000-0000-0000AF020000}"/>
    <cellStyle name="20% - Accent6 10" xfId="395" xr:uid="{00000000-0005-0000-0000-0000B0020000}"/>
    <cellStyle name="20% - Accent6 10 2" xfId="4003" xr:uid="{00000000-0005-0000-0000-0000B1020000}"/>
    <cellStyle name="20% - Accent6 11" xfId="12185" xr:uid="{00000000-0005-0000-0000-00005E010000}"/>
    <cellStyle name="20% - Accent6 11 2" xfId="12186" xr:uid="{00000000-0005-0000-0000-00005F010000}"/>
    <cellStyle name="20% - Accent6 12" xfId="12187" xr:uid="{00000000-0005-0000-0000-000060010000}"/>
    <cellStyle name="20% - Accent6 13" xfId="12188" xr:uid="{00000000-0005-0000-0000-000061010000}"/>
    <cellStyle name="20% - Accent6 14" xfId="12189" xr:uid="{00000000-0005-0000-0000-000062010000}"/>
    <cellStyle name="20% - Accent6 15" xfId="12190" xr:uid="{00000000-0005-0000-0000-000063010000}"/>
    <cellStyle name="20% - Accent6 16" xfId="12191" xr:uid="{00000000-0005-0000-0000-000064010000}"/>
    <cellStyle name="20% - Accent6 17" xfId="12192" xr:uid="{00000000-0005-0000-0000-000065010000}"/>
    <cellStyle name="20% - Accent6 18" xfId="12193" xr:uid="{00000000-0005-0000-0000-000066010000}"/>
    <cellStyle name="20% - Accent6 19" xfId="12194" xr:uid="{00000000-0005-0000-0000-000067010000}"/>
    <cellStyle name="20% - Accent6 2" xfId="8" xr:uid="{00000000-0005-0000-0000-0000B2020000}"/>
    <cellStyle name="20% - Accent6 2 10" xfId="396" xr:uid="{00000000-0005-0000-0000-0000B3020000}"/>
    <cellStyle name="20% - Accent6 2 10 2" xfId="4004" xr:uid="{00000000-0005-0000-0000-0000B4020000}"/>
    <cellStyle name="20% - Accent6 2 10 3" xfId="6861" xr:uid="{00000000-0005-0000-0000-0000B5020000}"/>
    <cellStyle name="20% - Accent6 2 11" xfId="397" xr:uid="{00000000-0005-0000-0000-0000B6020000}"/>
    <cellStyle name="20% - Accent6 2 11 2" xfId="4005" xr:uid="{00000000-0005-0000-0000-0000B7020000}"/>
    <cellStyle name="20% - Accent6 2 11 3" xfId="6862" xr:uid="{00000000-0005-0000-0000-0000B8020000}"/>
    <cellStyle name="20% - Accent6 2 12" xfId="4006" xr:uid="{00000000-0005-0000-0000-0000B9020000}"/>
    <cellStyle name="20% - Accent6 2 12 2" xfId="5506" xr:uid="{00000000-0005-0000-0000-0000BA020000}"/>
    <cellStyle name="20% - Accent6 2 12 3" xfId="6863" xr:uid="{00000000-0005-0000-0000-0000BB020000}"/>
    <cellStyle name="20% - Accent6 2 13" xfId="5507" xr:uid="{00000000-0005-0000-0000-0000BC020000}"/>
    <cellStyle name="20% - Accent6 2 13 2" xfId="6864" xr:uid="{00000000-0005-0000-0000-0000BD020000}"/>
    <cellStyle name="20% - Accent6 2 14" xfId="6865" xr:uid="{00000000-0005-0000-0000-0000BE020000}"/>
    <cellStyle name="20% - Accent6 2 15" xfId="6866" xr:uid="{00000000-0005-0000-0000-0000BF020000}"/>
    <cellStyle name="20% - Accent6 2 16" xfId="12195" xr:uid="{00000000-0005-0000-0000-00006F010000}"/>
    <cellStyle name="20% - Accent6 2 2" xfId="398" xr:uid="{00000000-0005-0000-0000-0000C0020000}"/>
    <cellStyle name="20% - Accent6 2 2 2" xfId="4007" xr:uid="{00000000-0005-0000-0000-0000C1020000}"/>
    <cellStyle name="20% - Accent6 2 2 3" xfId="6867" xr:uid="{00000000-0005-0000-0000-0000C2020000}"/>
    <cellStyle name="20% - Accent6 2 3" xfId="399" xr:uid="{00000000-0005-0000-0000-0000C3020000}"/>
    <cellStyle name="20% - Accent6 2 3 2" xfId="4008" xr:uid="{00000000-0005-0000-0000-0000C4020000}"/>
    <cellStyle name="20% - Accent6 2 3 3" xfId="6868" xr:uid="{00000000-0005-0000-0000-0000C5020000}"/>
    <cellStyle name="20% - Accent6 2 4" xfId="400" xr:uid="{00000000-0005-0000-0000-0000C6020000}"/>
    <cellStyle name="20% - Accent6 2 4 2" xfId="4009" xr:uid="{00000000-0005-0000-0000-0000C7020000}"/>
    <cellStyle name="20% - Accent6 2 4 3" xfId="6869" xr:uid="{00000000-0005-0000-0000-0000C8020000}"/>
    <cellStyle name="20% - Accent6 2 5" xfId="401" xr:uid="{00000000-0005-0000-0000-0000C9020000}"/>
    <cellStyle name="20% - Accent6 2 5 2" xfId="4010" xr:uid="{00000000-0005-0000-0000-0000CA020000}"/>
    <cellStyle name="20% - Accent6 2 5 3" xfId="6870" xr:uid="{00000000-0005-0000-0000-0000CB020000}"/>
    <cellStyle name="20% - Accent6 2 6" xfId="402" xr:uid="{00000000-0005-0000-0000-0000CC020000}"/>
    <cellStyle name="20% - Accent6 2 6 2" xfId="4011" xr:uid="{00000000-0005-0000-0000-0000CD020000}"/>
    <cellStyle name="20% - Accent6 2 6 3" xfId="6871" xr:uid="{00000000-0005-0000-0000-0000CE020000}"/>
    <cellStyle name="20% - Accent6 2 7" xfId="403" xr:uid="{00000000-0005-0000-0000-0000CF020000}"/>
    <cellStyle name="20% - Accent6 2 7 2" xfId="4012" xr:uid="{00000000-0005-0000-0000-0000D0020000}"/>
    <cellStyle name="20% - Accent6 2 7 3" xfId="6872" xr:uid="{00000000-0005-0000-0000-0000D1020000}"/>
    <cellStyle name="20% - Accent6 2 8" xfId="404" xr:uid="{00000000-0005-0000-0000-0000D2020000}"/>
    <cellStyle name="20% - Accent6 2 8 2" xfId="4013" xr:uid="{00000000-0005-0000-0000-0000D3020000}"/>
    <cellStyle name="20% - Accent6 2 8 3" xfId="6873" xr:uid="{00000000-0005-0000-0000-0000D4020000}"/>
    <cellStyle name="20% - Accent6 2 9" xfId="405" xr:uid="{00000000-0005-0000-0000-0000D5020000}"/>
    <cellStyle name="20% - Accent6 2 9 2" xfId="4014" xr:uid="{00000000-0005-0000-0000-0000D6020000}"/>
    <cellStyle name="20% - Accent6 2 9 3" xfId="6874" xr:uid="{00000000-0005-0000-0000-0000D7020000}"/>
    <cellStyle name="20% - Accent6 20" xfId="12196" xr:uid="{00000000-0005-0000-0000-000078010000}"/>
    <cellStyle name="20% - Accent6 21" xfId="12197" xr:uid="{00000000-0005-0000-0000-000079010000}"/>
    <cellStyle name="20% - Accent6 22" xfId="12198" xr:uid="{00000000-0005-0000-0000-00007A010000}"/>
    <cellStyle name="20% - Accent6 23" xfId="12199" xr:uid="{00000000-0005-0000-0000-00007B010000}"/>
    <cellStyle name="20% - Accent6 24" xfId="12200" xr:uid="{00000000-0005-0000-0000-00007C010000}"/>
    <cellStyle name="20% - Accent6 25" xfId="12201" xr:uid="{00000000-0005-0000-0000-00007D010000}"/>
    <cellStyle name="20% - Accent6 26" xfId="12202" xr:uid="{00000000-0005-0000-0000-00007E010000}"/>
    <cellStyle name="20% - Accent6 27" xfId="12203" xr:uid="{00000000-0005-0000-0000-00007F010000}"/>
    <cellStyle name="20% - Accent6 28" xfId="12204" xr:uid="{00000000-0005-0000-0000-000080010000}"/>
    <cellStyle name="20% - Accent6 29" xfId="12205" xr:uid="{00000000-0005-0000-0000-000081010000}"/>
    <cellStyle name="20% - Accent6 3" xfId="406" xr:uid="{00000000-0005-0000-0000-0000D8020000}"/>
    <cellStyle name="20% - Accent6 3 10" xfId="407" xr:uid="{00000000-0005-0000-0000-0000D9020000}"/>
    <cellStyle name="20% - Accent6 3 10 2" xfId="4015" xr:uid="{00000000-0005-0000-0000-0000DA020000}"/>
    <cellStyle name="20% - Accent6 3 11" xfId="408" xr:uid="{00000000-0005-0000-0000-0000DB020000}"/>
    <cellStyle name="20% - Accent6 3 11 2" xfId="4016" xr:uid="{00000000-0005-0000-0000-0000DC020000}"/>
    <cellStyle name="20% - Accent6 3 12" xfId="4017" xr:uid="{00000000-0005-0000-0000-0000DD020000}"/>
    <cellStyle name="20% - Accent6 3 13" xfId="6875" xr:uid="{00000000-0005-0000-0000-0000DE020000}"/>
    <cellStyle name="20% - Accent6 3 2" xfId="409" xr:uid="{00000000-0005-0000-0000-0000DF020000}"/>
    <cellStyle name="20% - Accent6 3 2 2" xfId="4018" xr:uid="{00000000-0005-0000-0000-0000E0020000}"/>
    <cellStyle name="20% - Accent6 3 2 2 2" xfId="17562" xr:uid="{6E4F3884-14A4-4E4B-AFDD-D56879F2A00B}"/>
    <cellStyle name="20% - Accent6 3 2 3" xfId="12206" xr:uid="{00000000-0005-0000-0000-000083010000}"/>
    <cellStyle name="20% - Accent6 3 3" xfId="410" xr:uid="{00000000-0005-0000-0000-0000E1020000}"/>
    <cellStyle name="20% - Accent6 3 3 2" xfId="4019" xr:uid="{00000000-0005-0000-0000-0000E2020000}"/>
    <cellStyle name="20% - Accent6 3 3 3" xfId="17563" xr:uid="{924681CB-C97D-4213-8684-C8D2A0B0DC9C}"/>
    <cellStyle name="20% - Accent6 3 4" xfId="411" xr:uid="{00000000-0005-0000-0000-0000E3020000}"/>
    <cellStyle name="20% - Accent6 3 4 2" xfId="4020" xr:uid="{00000000-0005-0000-0000-0000E4020000}"/>
    <cellStyle name="20% - Accent6 3 5" xfId="412" xr:uid="{00000000-0005-0000-0000-0000E5020000}"/>
    <cellStyle name="20% - Accent6 3 5 2" xfId="4021" xr:uid="{00000000-0005-0000-0000-0000E6020000}"/>
    <cellStyle name="20% - Accent6 3 6" xfId="413" xr:uid="{00000000-0005-0000-0000-0000E7020000}"/>
    <cellStyle name="20% - Accent6 3 6 2" xfId="4022" xr:uid="{00000000-0005-0000-0000-0000E8020000}"/>
    <cellStyle name="20% - Accent6 3 7" xfId="414" xr:uid="{00000000-0005-0000-0000-0000E9020000}"/>
    <cellStyle name="20% - Accent6 3 7 2" xfId="4023" xr:uid="{00000000-0005-0000-0000-0000EA020000}"/>
    <cellStyle name="20% - Accent6 3 8" xfId="415" xr:uid="{00000000-0005-0000-0000-0000EB020000}"/>
    <cellStyle name="20% - Accent6 3 8 2" xfId="4024" xr:uid="{00000000-0005-0000-0000-0000EC020000}"/>
    <cellStyle name="20% - Accent6 3 9" xfId="416" xr:uid="{00000000-0005-0000-0000-0000ED020000}"/>
    <cellStyle name="20% - Accent6 3 9 2" xfId="4025" xr:uid="{00000000-0005-0000-0000-0000EE020000}"/>
    <cellStyle name="20% - Accent6 30" xfId="12207" xr:uid="{00000000-0005-0000-0000-000085010000}"/>
    <cellStyle name="20% - Accent6 31" xfId="12208" xr:uid="{00000000-0005-0000-0000-000086010000}"/>
    <cellStyle name="20% - Accent6 32" xfId="12209" xr:uid="{00000000-0005-0000-0000-000087010000}"/>
    <cellStyle name="20% - Accent6 33" xfId="12210" xr:uid="{00000000-0005-0000-0000-000088010000}"/>
    <cellStyle name="20% - Accent6 34" xfId="12211" xr:uid="{00000000-0005-0000-0000-000089010000}"/>
    <cellStyle name="20% - Accent6 35" xfId="12212" xr:uid="{00000000-0005-0000-0000-00008A010000}"/>
    <cellStyle name="20% - Accent6 36" xfId="12213" xr:uid="{00000000-0005-0000-0000-00008B010000}"/>
    <cellStyle name="20% - Accent6 37" xfId="12214" xr:uid="{00000000-0005-0000-0000-00008C010000}"/>
    <cellStyle name="20% - Accent6 38" xfId="12215" xr:uid="{00000000-0005-0000-0000-00008D010000}"/>
    <cellStyle name="20% - Accent6 39" xfId="12216" xr:uid="{00000000-0005-0000-0000-00008E010000}"/>
    <cellStyle name="20% - Accent6 4" xfId="417" xr:uid="{00000000-0005-0000-0000-0000EF020000}"/>
    <cellStyle name="20% - Accent6 4 10" xfId="418" xr:uid="{00000000-0005-0000-0000-0000F0020000}"/>
    <cellStyle name="20% - Accent6 4 10 2" xfId="4026" xr:uid="{00000000-0005-0000-0000-0000F1020000}"/>
    <cellStyle name="20% - Accent6 4 11" xfId="419" xr:uid="{00000000-0005-0000-0000-0000F2020000}"/>
    <cellStyle name="20% - Accent6 4 11 2" xfId="4027" xr:uid="{00000000-0005-0000-0000-0000F3020000}"/>
    <cellStyle name="20% - Accent6 4 12" xfId="4028" xr:uid="{00000000-0005-0000-0000-0000F4020000}"/>
    <cellStyle name="20% - Accent6 4 13" xfId="6876" xr:uid="{00000000-0005-0000-0000-0000F5020000}"/>
    <cellStyle name="20% - Accent6 4 2" xfId="420" xr:uid="{00000000-0005-0000-0000-0000F6020000}"/>
    <cellStyle name="20% - Accent6 4 2 2" xfId="4029" xr:uid="{00000000-0005-0000-0000-0000F7020000}"/>
    <cellStyle name="20% - Accent6 4 2 3" xfId="12217" xr:uid="{00000000-0005-0000-0000-000090010000}"/>
    <cellStyle name="20% - Accent6 4 3" xfId="421" xr:uid="{00000000-0005-0000-0000-0000F8020000}"/>
    <cellStyle name="20% - Accent6 4 3 2" xfId="4030" xr:uid="{00000000-0005-0000-0000-0000F9020000}"/>
    <cellStyle name="20% - Accent6 4 4" xfId="422" xr:uid="{00000000-0005-0000-0000-0000FA020000}"/>
    <cellStyle name="20% - Accent6 4 4 2" xfId="4031" xr:uid="{00000000-0005-0000-0000-0000FB020000}"/>
    <cellStyle name="20% - Accent6 4 5" xfId="423" xr:uid="{00000000-0005-0000-0000-0000FC020000}"/>
    <cellStyle name="20% - Accent6 4 5 2" xfId="4032" xr:uid="{00000000-0005-0000-0000-0000FD020000}"/>
    <cellStyle name="20% - Accent6 4 6" xfId="424" xr:uid="{00000000-0005-0000-0000-0000FE020000}"/>
    <cellStyle name="20% - Accent6 4 6 2" xfId="4033" xr:uid="{00000000-0005-0000-0000-0000FF020000}"/>
    <cellStyle name="20% - Accent6 4 7" xfId="425" xr:uid="{00000000-0005-0000-0000-000000030000}"/>
    <cellStyle name="20% - Accent6 4 7 2" xfId="4034" xr:uid="{00000000-0005-0000-0000-000001030000}"/>
    <cellStyle name="20% - Accent6 4 8" xfId="426" xr:uid="{00000000-0005-0000-0000-000002030000}"/>
    <cellStyle name="20% - Accent6 4 8 2" xfId="4035" xr:uid="{00000000-0005-0000-0000-000003030000}"/>
    <cellStyle name="20% - Accent6 4 9" xfId="427" xr:uid="{00000000-0005-0000-0000-000004030000}"/>
    <cellStyle name="20% - Accent6 4 9 2" xfId="4036" xr:uid="{00000000-0005-0000-0000-000005030000}"/>
    <cellStyle name="20% - Accent6 40" xfId="12218" xr:uid="{00000000-0005-0000-0000-000092010000}"/>
    <cellStyle name="20% - Accent6 41" xfId="12219" xr:uid="{00000000-0005-0000-0000-000093010000}"/>
    <cellStyle name="20% - Accent6 42" xfId="12220" xr:uid="{00000000-0005-0000-0000-000094010000}"/>
    <cellStyle name="20% - Accent6 43" xfId="12221" xr:uid="{00000000-0005-0000-0000-000095010000}"/>
    <cellStyle name="20% - Accent6 44" xfId="17564" xr:uid="{D89DF458-7E10-41B4-A4FB-FBDF273E633F}"/>
    <cellStyle name="20% - Accent6 44 2" xfId="17565" xr:uid="{37C73A76-9ED8-4503-AF9F-E1ED20324B5F}"/>
    <cellStyle name="20% - Accent6 44 2 2" xfId="17566" xr:uid="{3478BDFC-2307-4B8B-887C-AA909C7AA345}"/>
    <cellStyle name="20% - Accent6 44 2 2 2" xfId="17567" xr:uid="{A42F4278-BB1D-4BFC-8363-7D533E48BF8A}"/>
    <cellStyle name="20% - Accent6 44 2 2 2 2" xfId="17568" xr:uid="{EE0B034F-AE1B-4F3F-BB04-83AB40BEE600}"/>
    <cellStyle name="20% - Accent6 44 2 2 3" xfId="17569" xr:uid="{36A49994-4B54-4339-BB8C-0C614DB0272F}"/>
    <cellStyle name="20% - Accent6 44 2 3" xfId="17570" xr:uid="{FB916D95-DC19-4580-AE59-2895C6A4C1CC}"/>
    <cellStyle name="20% - Accent6 44 2 3 2" xfId="17571" xr:uid="{394CAED2-8659-4C80-93E0-5063A88F54FF}"/>
    <cellStyle name="20% - Accent6 44 2 3 2 2" xfId="17572" xr:uid="{54C043F3-BBD9-475A-B94D-3168B71FF04D}"/>
    <cellStyle name="20% - Accent6 44 2 3 3" xfId="17573" xr:uid="{793A1047-B862-4AD9-B8DF-EFC3E37F1704}"/>
    <cellStyle name="20% - Accent6 44 2 4" xfId="17574" xr:uid="{17E7485F-D935-4737-B232-F39934981F41}"/>
    <cellStyle name="20% - Accent6 44 2 4 2" xfId="17575" xr:uid="{EC684173-2A3D-44F9-92B7-3C66DDCB3364}"/>
    <cellStyle name="20% - Accent6 44 2 5" xfId="17576" xr:uid="{CA4F5837-F690-4DC4-BEA4-B4A5C834A664}"/>
    <cellStyle name="20% - Accent6 44 3" xfId="17577" xr:uid="{5A6A09DA-3249-48B7-8C8D-CACB769FBDF8}"/>
    <cellStyle name="20% - Accent6 44 3 2" xfId="17578" xr:uid="{99F3391F-8279-4D46-9634-9E254F394F2F}"/>
    <cellStyle name="20% - Accent6 44 3 2 2" xfId="17579" xr:uid="{D41A05ED-42C7-4EBA-9C29-337A3CE788DF}"/>
    <cellStyle name="20% - Accent6 44 3 3" xfId="17580" xr:uid="{BE252337-8A6C-49A3-B386-BC04CCA0FB75}"/>
    <cellStyle name="20% - Accent6 44 4" xfId="17581" xr:uid="{9A1F8D7E-67BA-4337-87BD-1319B98624D2}"/>
    <cellStyle name="20% - Accent6 44 4 2" xfId="17582" xr:uid="{635A63EE-D98C-4F9D-B7B8-421434746569}"/>
    <cellStyle name="20% - Accent6 44 4 2 2" xfId="17583" xr:uid="{69E1B270-A503-4D66-8510-0C5D068B8FAF}"/>
    <cellStyle name="20% - Accent6 44 4 3" xfId="17584" xr:uid="{D2A6BA0D-41EE-471C-BB64-D7DAADA4C81C}"/>
    <cellStyle name="20% - Accent6 44 5" xfId="17585" xr:uid="{2E084A9D-0E57-4995-B962-6B8810A16ABA}"/>
    <cellStyle name="20% - Accent6 44 5 2" xfId="17586" xr:uid="{8E22C56E-EA23-4900-944E-DD3511744C27}"/>
    <cellStyle name="20% - Accent6 44 6" xfId="17587" xr:uid="{B8D04031-0A8F-4034-B7D6-CC0C33373570}"/>
    <cellStyle name="20% - Accent6 5" xfId="428" xr:uid="{00000000-0005-0000-0000-000006030000}"/>
    <cellStyle name="20% - Accent6 5 10" xfId="429" xr:uid="{00000000-0005-0000-0000-000007030000}"/>
    <cellStyle name="20% - Accent6 5 10 2" xfId="4037" xr:uid="{00000000-0005-0000-0000-000008030000}"/>
    <cellStyle name="20% - Accent6 5 11" xfId="430" xr:uid="{00000000-0005-0000-0000-000009030000}"/>
    <cellStyle name="20% - Accent6 5 11 2" xfId="4038" xr:uid="{00000000-0005-0000-0000-00000A030000}"/>
    <cellStyle name="20% - Accent6 5 12" xfId="4039" xr:uid="{00000000-0005-0000-0000-00000B030000}"/>
    <cellStyle name="20% - Accent6 5 13" xfId="6877" xr:uid="{00000000-0005-0000-0000-00000C030000}"/>
    <cellStyle name="20% - Accent6 5 2" xfId="431" xr:uid="{00000000-0005-0000-0000-00000D030000}"/>
    <cellStyle name="20% - Accent6 5 2 2" xfId="4040" xr:uid="{00000000-0005-0000-0000-00000E030000}"/>
    <cellStyle name="20% - Accent6 5 2 3" xfId="12222" xr:uid="{00000000-0005-0000-0000-000097010000}"/>
    <cellStyle name="20% - Accent6 5 3" xfId="432" xr:uid="{00000000-0005-0000-0000-00000F030000}"/>
    <cellStyle name="20% - Accent6 5 3 2" xfId="4041" xr:uid="{00000000-0005-0000-0000-000010030000}"/>
    <cellStyle name="20% - Accent6 5 4" xfId="433" xr:uid="{00000000-0005-0000-0000-000011030000}"/>
    <cellStyle name="20% - Accent6 5 4 2" xfId="4042" xr:uid="{00000000-0005-0000-0000-000012030000}"/>
    <cellStyle name="20% - Accent6 5 5" xfId="434" xr:uid="{00000000-0005-0000-0000-000013030000}"/>
    <cellStyle name="20% - Accent6 5 5 2" xfId="4043" xr:uid="{00000000-0005-0000-0000-000014030000}"/>
    <cellStyle name="20% - Accent6 5 6" xfId="435" xr:uid="{00000000-0005-0000-0000-000015030000}"/>
    <cellStyle name="20% - Accent6 5 6 2" xfId="4044" xr:uid="{00000000-0005-0000-0000-000016030000}"/>
    <cellStyle name="20% - Accent6 5 7" xfId="436" xr:uid="{00000000-0005-0000-0000-000017030000}"/>
    <cellStyle name="20% - Accent6 5 7 2" xfId="4045" xr:uid="{00000000-0005-0000-0000-000018030000}"/>
    <cellStyle name="20% - Accent6 5 8" xfId="437" xr:uid="{00000000-0005-0000-0000-000019030000}"/>
    <cellStyle name="20% - Accent6 5 8 2" xfId="4046" xr:uid="{00000000-0005-0000-0000-00001A030000}"/>
    <cellStyle name="20% - Accent6 5 9" xfId="438" xr:uid="{00000000-0005-0000-0000-00001B030000}"/>
    <cellStyle name="20% - Accent6 5 9 2" xfId="4047" xr:uid="{00000000-0005-0000-0000-00001C030000}"/>
    <cellStyle name="20% - Accent6 6" xfId="439" xr:uid="{00000000-0005-0000-0000-00001D030000}"/>
    <cellStyle name="20% - Accent6 6 10" xfId="440" xr:uid="{00000000-0005-0000-0000-00001E030000}"/>
    <cellStyle name="20% - Accent6 6 10 2" xfId="4048" xr:uid="{00000000-0005-0000-0000-00001F030000}"/>
    <cellStyle name="20% - Accent6 6 11" xfId="441" xr:uid="{00000000-0005-0000-0000-000020030000}"/>
    <cellStyle name="20% - Accent6 6 11 2" xfId="4049" xr:uid="{00000000-0005-0000-0000-000021030000}"/>
    <cellStyle name="20% - Accent6 6 12" xfId="4050" xr:uid="{00000000-0005-0000-0000-000022030000}"/>
    <cellStyle name="20% - Accent6 6 13" xfId="6878" xr:uid="{00000000-0005-0000-0000-000023030000}"/>
    <cellStyle name="20% - Accent6 6 2" xfId="442" xr:uid="{00000000-0005-0000-0000-000024030000}"/>
    <cellStyle name="20% - Accent6 6 2 2" xfId="4051" xr:uid="{00000000-0005-0000-0000-000025030000}"/>
    <cellStyle name="20% - Accent6 6 2 3" xfId="12223" xr:uid="{00000000-0005-0000-0000-00009A010000}"/>
    <cellStyle name="20% - Accent6 6 3" xfId="443" xr:uid="{00000000-0005-0000-0000-000026030000}"/>
    <cellStyle name="20% - Accent6 6 3 2" xfId="4052" xr:uid="{00000000-0005-0000-0000-000027030000}"/>
    <cellStyle name="20% - Accent6 6 4" xfId="444" xr:uid="{00000000-0005-0000-0000-000028030000}"/>
    <cellStyle name="20% - Accent6 6 4 2" xfId="4053" xr:uid="{00000000-0005-0000-0000-000029030000}"/>
    <cellStyle name="20% - Accent6 6 5" xfId="445" xr:uid="{00000000-0005-0000-0000-00002A030000}"/>
    <cellStyle name="20% - Accent6 6 5 2" xfId="4054" xr:uid="{00000000-0005-0000-0000-00002B030000}"/>
    <cellStyle name="20% - Accent6 6 6" xfId="446" xr:uid="{00000000-0005-0000-0000-00002C030000}"/>
    <cellStyle name="20% - Accent6 6 6 2" xfId="4055" xr:uid="{00000000-0005-0000-0000-00002D030000}"/>
    <cellStyle name="20% - Accent6 6 7" xfId="447" xr:uid="{00000000-0005-0000-0000-00002E030000}"/>
    <cellStyle name="20% - Accent6 6 7 2" xfId="4056" xr:uid="{00000000-0005-0000-0000-00002F030000}"/>
    <cellStyle name="20% - Accent6 6 8" xfId="448" xr:uid="{00000000-0005-0000-0000-000030030000}"/>
    <cellStyle name="20% - Accent6 6 8 2" xfId="4057" xr:uid="{00000000-0005-0000-0000-000031030000}"/>
    <cellStyle name="20% - Accent6 6 9" xfId="449" xr:uid="{00000000-0005-0000-0000-000032030000}"/>
    <cellStyle name="20% - Accent6 6 9 2" xfId="4058" xr:uid="{00000000-0005-0000-0000-000033030000}"/>
    <cellStyle name="20% - Accent6 7" xfId="450" xr:uid="{00000000-0005-0000-0000-000034030000}"/>
    <cellStyle name="20% - Accent6 7 2" xfId="4059" xr:uid="{00000000-0005-0000-0000-000035030000}"/>
    <cellStyle name="20% - Accent6 7 2 2" xfId="12225" xr:uid="{00000000-0005-0000-0000-00009D010000}"/>
    <cellStyle name="20% - Accent6 7 3" xfId="6879" xr:uid="{00000000-0005-0000-0000-000036030000}"/>
    <cellStyle name="20% - Accent6 7 3 2" xfId="12224" xr:uid="{00000000-0005-0000-0000-00009E010000}"/>
    <cellStyle name="20% - Accent6 8" xfId="451" xr:uid="{00000000-0005-0000-0000-000037030000}"/>
    <cellStyle name="20% - Accent6 8 2" xfId="4060" xr:uid="{00000000-0005-0000-0000-000038030000}"/>
    <cellStyle name="20% - Accent6 8 2 2" xfId="12227" xr:uid="{00000000-0005-0000-0000-0000A0010000}"/>
    <cellStyle name="20% - Accent6 8 3" xfId="6880" xr:uid="{00000000-0005-0000-0000-000039030000}"/>
    <cellStyle name="20% - Accent6 8 3 2" xfId="12226" xr:uid="{00000000-0005-0000-0000-0000A1010000}"/>
    <cellStyle name="20% - Accent6 9" xfId="452" xr:uid="{00000000-0005-0000-0000-00003A030000}"/>
    <cellStyle name="20% - Accent6 9 2" xfId="4061" xr:uid="{00000000-0005-0000-0000-00003B030000}"/>
    <cellStyle name="20% - Akzent1" xfId="9332" xr:uid="{00000000-0005-0000-0000-00003C030000}"/>
    <cellStyle name="20% - Akzent1 2" xfId="9333" xr:uid="{00000000-0005-0000-0000-00003D030000}"/>
    <cellStyle name="20% - Akzent2" xfId="9334" xr:uid="{00000000-0005-0000-0000-00003E030000}"/>
    <cellStyle name="20% - Akzent2 2" xfId="9335" xr:uid="{00000000-0005-0000-0000-00003F030000}"/>
    <cellStyle name="20% - Akzent3" xfId="9336" xr:uid="{00000000-0005-0000-0000-000040030000}"/>
    <cellStyle name="20% - Akzent3 2" xfId="9337" xr:uid="{00000000-0005-0000-0000-000041030000}"/>
    <cellStyle name="20% - Akzent4" xfId="9338" xr:uid="{00000000-0005-0000-0000-000042030000}"/>
    <cellStyle name="20% - Akzent4 2" xfId="9339" xr:uid="{00000000-0005-0000-0000-000043030000}"/>
    <cellStyle name="20% - Akzent5" xfId="9340" xr:uid="{00000000-0005-0000-0000-000044030000}"/>
    <cellStyle name="20% - Akzent5 2" xfId="9341" xr:uid="{00000000-0005-0000-0000-000045030000}"/>
    <cellStyle name="20% - Akzent6" xfId="9342" xr:uid="{00000000-0005-0000-0000-000046030000}"/>
    <cellStyle name="20% - Akzent6 2" xfId="9343" xr:uid="{00000000-0005-0000-0000-000047030000}"/>
    <cellStyle name="20% - Colore 1" xfId="8790" xr:uid="{00000000-0005-0000-0000-000048030000}"/>
    <cellStyle name="20% - Colore 2" xfId="8791" xr:uid="{00000000-0005-0000-0000-000049030000}"/>
    <cellStyle name="20% - Colore 3" xfId="8792" xr:uid="{00000000-0005-0000-0000-00004A030000}"/>
    <cellStyle name="20% - Colore 4" xfId="8793" xr:uid="{00000000-0005-0000-0000-00004B030000}"/>
    <cellStyle name="20% - Colore 5" xfId="8794" xr:uid="{00000000-0005-0000-0000-00004C030000}"/>
    <cellStyle name="20% - Colore 6" xfId="8795" xr:uid="{00000000-0005-0000-0000-00004D030000}"/>
    <cellStyle name="2x indented GHG Textfiels" xfId="5090" xr:uid="{00000000-0005-0000-0000-00004E030000}"/>
    <cellStyle name="2x indented GHG Textfiels 2" xfId="6225" xr:uid="{00000000-0005-0000-0000-00004F030000}"/>
    <cellStyle name="2x indented GHG Textfiels 3" xfId="6226" xr:uid="{00000000-0005-0000-0000-000050030000}"/>
    <cellStyle name="2x indented GHG Textfiels 4" xfId="6881" xr:uid="{00000000-0005-0000-0000-000051030000}"/>
    <cellStyle name="2x indented GHG Textfiels 4 2" xfId="8950" xr:uid="{00000000-0005-0000-0000-000052030000}"/>
    <cellStyle name="2x indented GHG Textfiels 4 2 2" xfId="15625" xr:uid="{00000000-0005-0000-0000-000052030000}"/>
    <cellStyle name="2x indented GHG Textfiels 4 3" xfId="11094" xr:uid="{00000000-0005-0000-0000-000053030000}"/>
    <cellStyle name="2x indented GHG Textfiels 4 3 2" xfId="17151" xr:uid="{00000000-0005-0000-0000-000053030000}"/>
    <cellStyle name="2x indented GHG Textfiels 4 4" xfId="10484" xr:uid="{00000000-0005-0000-0000-000054030000}"/>
    <cellStyle name="2x indented GHG Textfiels 4 4 2" xfId="16635" xr:uid="{00000000-0005-0000-0000-000054030000}"/>
    <cellStyle name="2x indented GHG Textfiels 4 5" xfId="15449" xr:uid="{00000000-0005-0000-0000-000051030000}"/>
    <cellStyle name="2x indented GHG Textfiels 5" xfId="6224" xr:uid="{00000000-0005-0000-0000-000053030000}"/>
    <cellStyle name="2x indented GHG Textfiels 6" xfId="10607" xr:uid="{00000000-0005-0000-0000-000056030000}"/>
    <cellStyle name="2x indented GHG Textfiels 6 2" xfId="16708" xr:uid="{00000000-0005-0000-0000-000056030000}"/>
    <cellStyle name="2x indented GHG Textfiels 7" xfId="10217" xr:uid="{00000000-0005-0000-0000-000057030000}"/>
    <cellStyle name="2x indented GHG Textfiels 7 2" xfId="16420" xr:uid="{00000000-0005-0000-0000-000057030000}"/>
    <cellStyle name="2x indented GHG Textfiels 8" xfId="11742" xr:uid="{00000000-0005-0000-0000-0000AA010000}"/>
    <cellStyle name="2x indented GHG Textfiels 8 2" xfId="17504" xr:uid="{8881DA7B-76D9-4207-9104-5527AC326A7E}"/>
    <cellStyle name="2x indented GHG Textfiels 9" xfId="15051" xr:uid="{00000000-0005-0000-0000-00004E030000}"/>
    <cellStyle name="40% - 1. jelölőszín" xfId="58" xr:uid="{00000000-0005-0000-0000-000054030000}"/>
    <cellStyle name="40% - 2. jelölőszín" xfId="59" xr:uid="{00000000-0005-0000-0000-000055030000}"/>
    <cellStyle name="40% - 3. jelölőszín" xfId="60" xr:uid="{00000000-0005-0000-0000-000056030000}"/>
    <cellStyle name="40% - 4. jelölőszín" xfId="61" xr:uid="{00000000-0005-0000-0000-000057030000}"/>
    <cellStyle name="40% - 5. jelölőszín" xfId="62" xr:uid="{00000000-0005-0000-0000-000058030000}"/>
    <cellStyle name="40% - 6. jelölőszín" xfId="63" xr:uid="{00000000-0005-0000-0000-000059030000}"/>
    <cellStyle name="40% - Accent1 10" xfId="453" xr:uid="{00000000-0005-0000-0000-00005A030000}"/>
    <cellStyle name="40% - Accent1 10 2" xfId="4062" xr:uid="{00000000-0005-0000-0000-00005B030000}"/>
    <cellStyle name="40% - Accent1 11" xfId="12228" xr:uid="{00000000-0005-0000-0000-0000AD010000}"/>
    <cellStyle name="40% - Accent1 11 2" xfId="12229" xr:uid="{00000000-0005-0000-0000-0000AE010000}"/>
    <cellStyle name="40% - Accent1 12" xfId="12230" xr:uid="{00000000-0005-0000-0000-0000AF010000}"/>
    <cellStyle name="40% - Accent1 13" xfId="12231" xr:uid="{00000000-0005-0000-0000-0000B0010000}"/>
    <cellStyle name="40% - Accent1 14" xfId="12232" xr:uid="{00000000-0005-0000-0000-0000B1010000}"/>
    <cellStyle name="40% - Accent1 15" xfId="12233" xr:uid="{00000000-0005-0000-0000-0000B2010000}"/>
    <cellStyle name="40% - Accent1 16" xfId="12234" xr:uid="{00000000-0005-0000-0000-0000B3010000}"/>
    <cellStyle name="40% - Accent1 17" xfId="12235" xr:uid="{00000000-0005-0000-0000-0000B4010000}"/>
    <cellStyle name="40% - Accent1 18" xfId="12236" xr:uid="{00000000-0005-0000-0000-0000B5010000}"/>
    <cellStyle name="40% - Accent1 19" xfId="12237" xr:uid="{00000000-0005-0000-0000-0000B6010000}"/>
    <cellStyle name="40% - Accent1 2" xfId="9" xr:uid="{00000000-0005-0000-0000-00005C030000}"/>
    <cellStyle name="40% - Accent1 2 10" xfId="454" xr:uid="{00000000-0005-0000-0000-00005D030000}"/>
    <cellStyle name="40% - Accent1 2 10 2" xfId="4063" xr:uid="{00000000-0005-0000-0000-00005E030000}"/>
    <cellStyle name="40% - Accent1 2 10 3" xfId="6882" xr:uid="{00000000-0005-0000-0000-00005F030000}"/>
    <cellStyle name="40% - Accent1 2 11" xfId="455" xr:uid="{00000000-0005-0000-0000-000060030000}"/>
    <cellStyle name="40% - Accent1 2 11 2" xfId="4064" xr:uid="{00000000-0005-0000-0000-000061030000}"/>
    <cellStyle name="40% - Accent1 2 11 3" xfId="6883" xr:uid="{00000000-0005-0000-0000-000062030000}"/>
    <cellStyle name="40% - Accent1 2 12" xfId="4065" xr:uid="{00000000-0005-0000-0000-000063030000}"/>
    <cellStyle name="40% - Accent1 2 12 2" xfId="5508" xr:uid="{00000000-0005-0000-0000-000064030000}"/>
    <cellStyle name="40% - Accent1 2 12 3" xfId="6884" xr:uid="{00000000-0005-0000-0000-000065030000}"/>
    <cellStyle name="40% - Accent1 2 13" xfId="5509" xr:uid="{00000000-0005-0000-0000-000066030000}"/>
    <cellStyle name="40% - Accent1 2 13 2" xfId="6885" xr:uid="{00000000-0005-0000-0000-000067030000}"/>
    <cellStyle name="40% - Accent1 2 14" xfId="6886" xr:uid="{00000000-0005-0000-0000-000068030000}"/>
    <cellStyle name="40% - Accent1 2 15" xfId="6887" xr:uid="{00000000-0005-0000-0000-000069030000}"/>
    <cellStyle name="40% - Accent1 2 16" xfId="12238" xr:uid="{00000000-0005-0000-0000-0000BE010000}"/>
    <cellStyle name="40% - Accent1 2 2" xfId="456" xr:uid="{00000000-0005-0000-0000-00006A030000}"/>
    <cellStyle name="40% - Accent1 2 2 2" xfId="4066" xr:uid="{00000000-0005-0000-0000-00006B030000}"/>
    <cellStyle name="40% - Accent1 2 2 3" xfId="6888" xr:uid="{00000000-0005-0000-0000-00006C030000}"/>
    <cellStyle name="40% - Accent1 2 3" xfId="457" xr:uid="{00000000-0005-0000-0000-00006D030000}"/>
    <cellStyle name="40% - Accent1 2 3 2" xfId="4067" xr:uid="{00000000-0005-0000-0000-00006E030000}"/>
    <cellStyle name="40% - Accent1 2 3 3" xfId="6889" xr:uid="{00000000-0005-0000-0000-00006F030000}"/>
    <cellStyle name="40% - Accent1 2 4" xfId="458" xr:uid="{00000000-0005-0000-0000-000070030000}"/>
    <cellStyle name="40% - Accent1 2 4 2" xfId="4068" xr:uid="{00000000-0005-0000-0000-000071030000}"/>
    <cellStyle name="40% - Accent1 2 4 3" xfId="6890" xr:uid="{00000000-0005-0000-0000-000072030000}"/>
    <cellStyle name="40% - Accent1 2 5" xfId="459" xr:uid="{00000000-0005-0000-0000-000073030000}"/>
    <cellStyle name="40% - Accent1 2 5 2" xfId="4069" xr:uid="{00000000-0005-0000-0000-000074030000}"/>
    <cellStyle name="40% - Accent1 2 5 3" xfId="6891" xr:uid="{00000000-0005-0000-0000-000075030000}"/>
    <cellStyle name="40% - Accent1 2 6" xfId="460" xr:uid="{00000000-0005-0000-0000-000076030000}"/>
    <cellStyle name="40% - Accent1 2 6 2" xfId="4070" xr:uid="{00000000-0005-0000-0000-000077030000}"/>
    <cellStyle name="40% - Accent1 2 6 3" xfId="6892" xr:uid="{00000000-0005-0000-0000-000078030000}"/>
    <cellStyle name="40% - Accent1 2 7" xfId="461" xr:uid="{00000000-0005-0000-0000-000079030000}"/>
    <cellStyle name="40% - Accent1 2 7 2" xfId="4071" xr:uid="{00000000-0005-0000-0000-00007A030000}"/>
    <cellStyle name="40% - Accent1 2 7 3" xfId="6893" xr:uid="{00000000-0005-0000-0000-00007B030000}"/>
    <cellStyle name="40% - Accent1 2 8" xfId="462" xr:uid="{00000000-0005-0000-0000-00007C030000}"/>
    <cellStyle name="40% - Accent1 2 8 2" xfId="4072" xr:uid="{00000000-0005-0000-0000-00007D030000}"/>
    <cellStyle name="40% - Accent1 2 8 3" xfId="6894" xr:uid="{00000000-0005-0000-0000-00007E030000}"/>
    <cellStyle name="40% - Accent1 2 9" xfId="463" xr:uid="{00000000-0005-0000-0000-00007F030000}"/>
    <cellStyle name="40% - Accent1 2 9 2" xfId="4073" xr:uid="{00000000-0005-0000-0000-000080030000}"/>
    <cellStyle name="40% - Accent1 2 9 3" xfId="6895" xr:uid="{00000000-0005-0000-0000-000081030000}"/>
    <cellStyle name="40% - Accent1 20" xfId="12239" xr:uid="{00000000-0005-0000-0000-0000C7010000}"/>
    <cellStyle name="40% - Accent1 21" xfId="12240" xr:uid="{00000000-0005-0000-0000-0000C8010000}"/>
    <cellStyle name="40% - Accent1 22" xfId="12241" xr:uid="{00000000-0005-0000-0000-0000C9010000}"/>
    <cellStyle name="40% - Accent1 23" xfId="12242" xr:uid="{00000000-0005-0000-0000-0000CA010000}"/>
    <cellStyle name="40% - Accent1 24" xfId="12243" xr:uid="{00000000-0005-0000-0000-0000CB010000}"/>
    <cellStyle name="40% - Accent1 25" xfId="12244" xr:uid="{00000000-0005-0000-0000-0000CC010000}"/>
    <cellStyle name="40% - Accent1 26" xfId="12245" xr:uid="{00000000-0005-0000-0000-0000CD010000}"/>
    <cellStyle name="40% - Accent1 27" xfId="12246" xr:uid="{00000000-0005-0000-0000-0000CE010000}"/>
    <cellStyle name="40% - Accent1 28" xfId="12247" xr:uid="{00000000-0005-0000-0000-0000CF010000}"/>
    <cellStyle name="40% - Accent1 29" xfId="12248" xr:uid="{00000000-0005-0000-0000-0000D0010000}"/>
    <cellStyle name="40% - Accent1 3" xfId="464" xr:uid="{00000000-0005-0000-0000-000082030000}"/>
    <cellStyle name="40% - Accent1 3 10" xfId="465" xr:uid="{00000000-0005-0000-0000-000083030000}"/>
    <cellStyle name="40% - Accent1 3 10 2" xfId="4074" xr:uid="{00000000-0005-0000-0000-000084030000}"/>
    <cellStyle name="40% - Accent1 3 11" xfId="466" xr:uid="{00000000-0005-0000-0000-000085030000}"/>
    <cellStyle name="40% - Accent1 3 11 2" xfId="4075" xr:uid="{00000000-0005-0000-0000-000086030000}"/>
    <cellStyle name="40% - Accent1 3 12" xfId="4076" xr:uid="{00000000-0005-0000-0000-000087030000}"/>
    <cellStyle name="40% - Accent1 3 13" xfId="6896" xr:uid="{00000000-0005-0000-0000-000088030000}"/>
    <cellStyle name="40% - Accent1 3 2" xfId="467" xr:uid="{00000000-0005-0000-0000-000089030000}"/>
    <cellStyle name="40% - Accent1 3 2 2" xfId="4077" xr:uid="{00000000-0005-0000-0000-00008A030000}"/>
    <cellStyle name="40% - Accent1 3 2 2 2" xfId="17588" xr:uid="{EAD53002-CD04-4211-BC01-39FA51CDA63D}"/>
    <cellStyle name="40% - Accent1 3 2 3" xfId="12249" xr:uid="{00000000-0005-0000-0000-0000D2010000}"/>
    <cellStyle name="40% - Accent1 3 3" xfId="468" xr:uid="{00000000-0005-0000-0000-00008B030000}"/>
    <cellStyle name="40% - Accent1 3 3 2" xfId="4078" xr:uid="{00000000-0005-0000-0000-00008C030000}"/>
    <cellStyle name="40% - Accent1 3 3 3" xfId="17589" xr:uid="{902E8D85-235F-4F40-AF07-F0731F33D01A}"/>
    <cellStyle name="40% - Accent1 3 4" xfId="469" xr:uid="{00000000-0005-0000-0000-00008D030000}"/>
    <cellStyle name="40% - Accent1 3 4 2" xfId="4079" xr:uid="{00000000-0005-0000-0000-00008E030000}"/>
    <cellStyle name="40% - Accent1 3 5" xfId="470" xr:uid="{00000000-0005-0000-0000-00008F030000}"/>
    <cellStyle name="40% - Accent1 3 5 2" xfId="4080" xr:uid="{00000000-0005-0000-0000-000090030000}"/>
    <cellStyle name="40% - Accent1 3 6" xfId="471" xr:uid="{00000000-0005-0000-0000-000091030000}"/>
    <cellStyle name="40% - Accent1 3 6 2" xfId="4081" xr:uid="{00000000-0005-0000-0000-000092030000}"/>
    <cellStyle name="40% - Accent1 3 7" xfId="472" xr:uid="{00000000-0005-0000-0000-000093030000}"/>
    <cellStyle name="40% - Accent1 3 7 2" xfId="4082" xr:uid="{00000000-0005-0000-0000-000094030000}"/>
    <cellStyle name="40% - Accent1 3 8" xfId="473" xr:uid="{00000000-0005-0000-0000-000095030000}"/>
    <cellStyle name="40% - Accent1 3 8 2" xfId="4083" xr:uid="{00000000-0005-0000-0000-000096030000}"/>
    <cellStyle name="40% - Accent1 3 9" xfId="474" xr:uid="{00000000-0005-0000-0000-000097030000}"/>
    <cellStyle name="40% - Accent1 3 9 2" xfId="4084" xr:uid="{00000000-0005-0000-0000-000098030000}"/>
    <cellStyle name="40% - Accent1 30" xfId="12250" xr:uid="{00000000-0005-0000-0000-0000D4010000}"/>
    <cellStyle name="40% - Accent1 31" xfId="12251" xr:uid="{00000000-0005-0000-0000-0000D5010000}"/>
    <cellStyle name="40% - Accent1 32" xfId="12252" xr:uid="{00000000-0005-0000-0000-0000D6010000}"/>
    <cellStyle name="40% - Accent1 33" xfId="12253" xr:uid="{00000000-0005-0000-0000-0000D7010000}"/>
    <cellStyle name="40% - Accent1 34" xfId="12254" xr:uid="{00000000-0005-0000-0000-0000D8010000}"/>
    <cellStyle name="40% - Accent1 35" xfId="12255" xr:uid="{00000000-0005-0000-0000-0000D9010000}"/>
    <cellStyle name="40% - Accent1 36" xfId="12256" xr:uid="{00000000-0005-0000-0000-0000DA010000}"/>
    <cellStyle name="40% - Accent1 37" xfId="12257" xr:uid="{00000000-0005-0000-0000-0000DB010000}"/>
    <cellStyle name="40% - Accent1 38" xfId="12258" xr:uid="{00000000-0005-0000-0000-0000DC010000}"/>
    <cellStyle name="40% - Accent1 39" xfId="12259" xr:uid="{00000000-0005-0000-0000-0000DD010000}"/>
    <cellStyle name="40% - Accent1 4" xfId="475" xr:uid="{00000000-0005-0000-0000-000099030000}"/>
    <cellStyle name="40% - Accent1 4 10" xfId="476" xr:uid="{00000000-0005-0000-0000-00009A030000}"/>
    <cellStyle name="40% - Accent1 4 10 2" xfId="4085" xr:uid="{00000000-0005-0000-0000-00009B030000}"/>
    <cellStyle name="40% - Accent1 4 11" xfId="477" xr:uid="{00000000-0005-0000-0000-00009C030000}"/>
    <cellStyle name="40% - Accent1 4 11 2" xfId="4086" xr:uid="{00000000-0005-0000-0000-00009D030000}"/>
    <cellStyle name="40% - Accent1 4 12" xfId="4087" xr:uid="{00000000-0005-0000-0000-00009E030000}"/>
    <cellStyle name="40% - Accent1 4 13" xfId="6897" xr:uid="{00000000-0005-0000-0000-00009F030000}"/>
    <cellStyle name="40% - Accent1 4 2" xfId="478" xr:uid="{00000000-0005-0000-0000-0000A0030000}"/>
    <cellStyle name="40% - Accent1 4 2 2" xfId="4088" xr:uid="{00000000-0005-0000-0000-0000A1030000}"/>
    <cellStyle name="40% - Accent1 4 2 3" xfId="12260" xr:uid="{00000000-0005-0000-0000-0000DF010000}"/>
    <cellStyle name="40% - Accent1 4 3" xfId="479" xr:uid="{00000000-0005-0000-0000-0000A2030000}"/>
    <cellStyle name="40% - Accent1 4 3 2" xfId="4089" xr:uid="{00000000-0005-0000-0000-0000A3030000}"/>
    <cellStyle name="40% - Accent1 4 4" xfId="480" xr:uid="{00000000-0005-0000-0000-0000A4030000}"/>
    <cellStyle name="40% - Accent1 4 4 2" xfId="4090" xr:uid="{00000000-0005-0000-0000-0000A5030000}"/>
    <cellStyle name="40% - Accent1 4 5" xfId="481" xr:uid="{00000000-0005-0000-0000-0000A6030000}"/>
    <cellStyle name="40% - Accent1 4 5 2" xfId="4091" xr:uid="{00000000-0005-0000-0000-0000A7030000}"/>
    <cellStyle name="40% - Accent1 4 6" xfId="482" xr:uid="{00000000-0005-0000-0000-0000A8030000}"/>
    <cellStyle name="40% - Accent1 4 6 2" xfId="4092" xr:uid="{00000000-0005-0000-0000-0000A9030000}"/>
    <cellStyle name="40% - Accent1 4 7" xfId="483" xr:uid="{00000000-0005-0000-0000-0000AA030000}"/>
    <cellStyle name="40% - Accent1 4 7 2" xfId="4093" xr:uid="{00000000-0005-0000-0000-0000AB030000}"/>
    <cellStyle name="40% - Accent1 4 8" xfId="484" xr:uid="{00000000-0005-0000-0000-0000AC030000}"/>
    <cellStyle name="40% - Accent1 4 8 2" xfId="4094" xr:uid="{00000000-0005-0000-0000-0000AD030000}"/>
    <cellStyle name="40% - Accent1 4 9" xfId="485" xr:uid="{00000000-0005-0000-0000-0000AE030000}"/>
    <cellStyle name="40% - Accent1 4 9 2" xfId="4095" xr:uid="{00000000-0005-0000-0000-0000AF030000}"/>
    <cellStyle name="40% - Accent1 40" xfId="12261" xr:uid="{00000000-0005-0000-0000-0000E1010000}"/>
    <cellStyle name="40% - Accent1 41" xfId="12262" xr:uid="{00000000-0005-0000-0000-0000E2010000}"/>
    <cellStyle name="40% - Accent1 42" xfId="12263" xr:uid="{00000000-0005-0000-0000-0000E3010000}"/>
    <cellStyle name="40% - Accent1 43" xfId="12264" xr:uid="{00000000-0005-0000-0000-0000E4010000}"/>
    <cellStyle name="40% - Accent1 5" xfId="486" xr:uid="{00000000-0005-0000-0000-0000B0030000}"/>
    <cellStyle name="40% - Accent1 5 10" xfId="487" xr:uid="{00000000-0005-0000-0000-0000B1030000}"/>
    <cellStyle name="40% - Accent1 5 10 2" xfId="4096" xr:uid="{00000000-0005-0000-0000-0000B2030000}"/>
    <cellStyle name="40% - Accent1 5 11" xfId="488" xr:uid="{00000000-0005-0000-0000-0000B3030000}"/>
    <cellStyle name="40% - Accent1 5 11 2" xfId="4097" xr:uid="{00000000-0005-0000-0000-0000B4030000}"/>
    <cellStyle name="40% - Accent1 5 12" xfId="4098" xr:uid="{00000000-0005-0000-0000-0000B5030000}"/>
    <cellStyle name="40% - Accent1 5 13" xfId="6898" xr:uid="{00000000-0005-0000-0000-0000B6030000}"/>
    <cellStyle name="40% - Accent1 5 2" xfId="489" xr:uid="{00000000-0005-0000-0000-0000B7030000}"/>
    <cellStyle name="40% - Accent1 5 2 2" xfId="4099" xr:uid="{00000000-0005-0000-0000-0000B8030000}"/>
    <cellStyle name="40% - Accent1 5 2 3" xfId="12265" xr:uid="{00000000-0005-0000-0000-0000E6010000}"/>
    <cellStyle name="40% - Accent1 5 3" xfId="490" xr:uid="{00000000-0005-0000-0000-0000B9030000}"/>
    <cellStyle name="40% - Accent1 5 3 2" xfId="4100" xr:uid="{00000000-0005-0000-0000-0000BA030000}"/>
    <cellStyle name="40% - Accent1 5 4" xfId="491" xr:uid="{00000000-0005-0000-0000-0000BB030000}"/>
    <cellStyle name="40% - Accent1 5 4 2" xfId="4101" xr:uid="{00000000-0005-0000-0000-0000BC030000}"/>
    <cellStyle name="40% - Accent1 5 5" xfId="492" xr:uid="{00000000-0005-0000-0000-0000BD030000}"/>
    <cellStyle name="40% - Accent1 5 5 2" xfId="4102" xr:uid="{00000000-0005-0000-0000-0000BE030000}"/>
    <cellStyle name="40% - Accent1 5 6" xfId="493" xr:uid="{00000000-0005-0000-0000-0000BF030000}"/>
    <cellStyle name="40% - Accent1 5 6 2" xfId="4103" xr:uid="{00000000-0005-0000-0000-0000C0030000}"/>
    <cellStyle name="40% - Accent1 5 7" xfId="494" xr:uid="{00000000-0005-0000-0000-0000C1030000}"/>
    <cellStyle name="40% - Accent1 5 7 2" xfId="4104" xr:uid="{00000000-0005-0000-0000-0000C2030000}"/>
    <cellStyle name="40% - Accent1 5 8" xfId="495" xr:uid="{00000000-0005-0000-0000-0000C3030000}"/>
    <cellStyle name="40% - Accent1 5 8 2" xfId="4105" xr:uid="{00000000-0005-0000-0000-0000C4030000}"/>
    <cellStyle name="40% - Accent1 5 9" xfId="496" xr:uid="{00000000-0005-0000-0000-0000C5030000}"/>
    <cellStyle name="40% - Accent1 5 9 2" xfId="4106" xr:uid="{00000000-0005-0000-0000-0000C6030000}"/>
    <cellStyle name="40% - Accent1 6" xfId="497" xr:uid="{00000000-0005-0000-0000-0000C7030000}"/>
    <cellStyle name="40% - Accent1 6 10" xfId="498" xr:uid="{00000000-0005-0000-0000-0000C8030000}"/>
    <cellStyle name="40% - Accent1 6 10 2" xfId="4107" xr:uid="{00000000-0005-0000-0000-0000C9030000}"/>
    <cellStyle name="40% - Accent1 6 11" xfId="499" xr:uid="{00000000-0005-0000-0000-0000CA030000}"/>
    <cellStyle name="40% - Accent1 6 11 2" xfId="4108" xr:uid="{00000000-0005-0000-0000-0000CB030000}"/>
    <cellStyle name="40% - Accent1 6 12" xfId="4109" xr:uid="{00000000-0005-0000-0000-0000CC030000}"/>
    <cellStyle name="40% - Accent1 6 13" xfId="6899" xr:uid="{00000000-0005-0000-0000-0000CD030000}"/>
    <cellStyle name="40% - Accent1 6 2" xfId="500" xr:uid="{00000000-0005-0000-0000-0000CE030000}"/>
    <cellStyle name="40% - Accent1 6 2 2" xfId="4110" xr:uid="{00000000-0005-0000-0000-0000CF030000}"/>
    <cellStyle name="40% - Accent1 6 2 3" xfId="12266" xr:uid="{00000000-0005-0000-0000-0000E9010000}"/>
    <cellStyle name="40% - Accent1 6 3" xfId="501" xr:uid="{00000000-0005-0000-0000-0000D0030000}"/>
    <cellStyle name="40% - Accent1 6 3 2" xfId="4111" xr:uid="{00000000-0005-0000-0000-0000D1030000}"/>
    <cellStyle name="40% - Accent1 6 4" xfId="502" xr:uid="{00000000-0005-0000-0000-0000D2030000}"/>
    <cellStyle name="40% - Accent1 6 4 2" xfId="4112" xr:uid="{00000000-0005-0000-0000-0000D3030000}"/>
    <cellStyle name="40% - Accent1 6 5" xfId="503" xr:uid="{00000000-0005-0000-0000-0000D4030000}"/>
    <cellStyle name="40% - Accent1 6 5 2" xfId="4113" xr:uid="{00000000-0005-0000-0000-0000D5030000}"/>
    <cellStyle name="40% - Accent1 6 6" xfId="504" xr:uid="{00000000-0005-0000-0000-0000D6030000}"/>
    <cellStyle name="40% - Accent1 6 6 2" xfId="4114" xr:uid="{00000000-0005-0000-0000-0000D7030000}"/>
    <cellStyle name="40% - Accent1 6 7" xfId="505" xr:uid="{00000000-0005-0000-0000-0000D8030000}"/>
    <cellStyle name="40% - Accent1 6 7 2" xfId="4115" xr:uid="{00000000-0005-0000-0000-0000D9030000}"/>
    <cellStyle name="40% - Accent1 6 8" xfId="506" xr:uid="{00000000-0005-0000-0000-0000DA030000}"/>
    <cellStyle name="40% - Accent1 6 8 2" xfId="4116" xr:uid="{00000000-0005-0000-0000-0000DB030000}"/>
    <cellStyle name="40% - Accent1 6 9" xfId="507" xr:uid="{00000000-0005-0000-0000-0000DC030000}"/>
    <cellStyle name="40% - Accent1 6 9 2" xfId="4117" xr:uid="{00000000-0005-0000-0000-0000DD030000}"/>
    <cellStyle name="40% - Accent1 7" xfId="508" xr:uid="{00000000-0005-0000-0000-0000DE030000}"/>
    <cellStyle name="40% - Accent1 7 2" xfId="4118" xr:uid="{00000000-0005-0000-0000-0000DF030000}"/>
    <cellStyle name="40% - Accent1 7 2 2" xfId="12268" xr:uid="{00000000-0005-0000-0000-0000EC010000}"/>
    <cellStyle name="40% - Accent1 7 3" xfId="6900" xr:uid="{00000000-0005-0000-0000-0000E0030000}"/>
    <cellStyle name="40% - Accent1 7 3 2" xfId="12267" xr:uid="{00000000-0005-0000-0000-0000ED010000}"/>
    <cellStyle name="40% - Accent1 8" xfId="509" xr:uid="{00000000-0005-0000-0000-0000E1030000}"/>
    <cellStyle name="40% - Accent1 8 2" xfId="4119" xr:uid="{00000000-0005-0000-0000-0000E2030000}"/>
    <cellStyle name="40% - Accent1 8 2 2" xfId="12270" xr:uid="{00000000-0005-0000-0000-0000EF010000}"/>
    <cellStyle name="40% - Accent1 8 3" xfId="6901" xr:uid="{00000000-0005-0000-0000-0000E3030000}"/>
    <cellStyle name="40% - Accent1 8 3 2" xfId="12269" xr:uid="{00000000-0005-0000-0000-0000F0010000}"/>
    <cellStyle name="40% - Accent1 9" xfId="510" xr:uid="{00000000-0005-0000-0000-0000E4030000}"/>
    <cellStyle name="40% - Accent1 9 2" xfId="4120" xr:uid="{00000000-0005-0000-0000-0000E5030000}"/>
    <cellStyle name="40% - Accent2 10" xfId="511" xr:uid="{00000000-0005-0000-0000-0000E6030000}"/>
    <cellStyle name="40% - Accent2 10 2" xfId="4121" xr:uid="{00000000-0005-0000-0000-0000E7030000}"/>
    <cellStyle name="40% - Accent2 11" xfId="12271" xr:uid="{00000000-0005-0000-0000-0000F5010000}"/>
    <cellStyle name="40% - Accent2 11 2" xfId="12272" xr:uid="{00000000-0005-0000-0000-0000F6010000}"/>
    <cellStyle name="40% - Accent2 12" xfId="12273" xr:uid="{00000000-0005-0000-0000-0000F7010000}"/>
    <cellStyle name="40% - Accent2 13" xfId="12274" xr:uid="{00000000-0005-0000-0000-0000F8010000}"/>
    <cellStyle name="40% - Accent2 14" xfId="12275" xr:uid="{00000000-0005-0000-0000-0000F9010000}"/>
    <cellStyle name="40% - Accent2 15" xfId="12276" xr:uid="{00000000-0005-0000-0000-0000FA010000}"/>
    <cellStyle name="40% - Accent2 16" xfId="12277" xr:uid="{00000000-0005-0000-0000-0000FB010000}"/>
    <cellStyle name="40% - Accent2 17" xfId="12278" xr:uid="{00000000-0005-0000-0000-0000FC010000}"/>
    <cellStyle name="40% - Accent2 18" xfId="12279" xr:uid="{00000000-0005-0000-0000-0000FD010000}"/>
    <cellStyle name="40% - Accent2 19" xfId="12280" xr:uid="{00000000-0005-0000-0000-0000FE010000}"/>
    <cellStyle name="40% - Accent2 2" xfId="10" xr:uid="{00000000-0005-0000-0000-0000E8030000}"/>
    <cellStyle name="40% - Accent2 2 10" xfId="512" xr:uid="{00000000-0005-0000-0000-0000E9030000}"/>
    <cellStyle name="40% - Accent2 2 10 2" xfId="4122" xr:uid="{00000000-0005-0000-0000-0000EA030000}"/>
    <cellStyle name="40% - Accent2 2 11" xfId="513" xr:uid="{00000000-0005-0000-0000-0000EB030000}"/>
    <cellStyle name="40% - Accent2 2 11 2" xfId="4123" xr:uid="{00000000-0005-0000-0000-0000EC030000}"/>
    <cellStyle name="40% - Accent2 2 12" xfId="4124" xr:uid="{00000000-0005-0000-0000-0000ED030000}"/>
    <cellStyle name="40% - Accent2 2 12 2" xfId="5510" xr:uid="{00000000-0005-0000-0000-0000EE030000}"/>
    <cellStyle name="40% - Accent2 2 13" xfId="5511" xr:uid="{00000000-0005-0000-0000-0000EF030000}"/>
    <cellStyle name="40% - Accent2 2 14" xfId="6902" xr:uid="{00000000-0005-0000-0000-0000F0030000}"/>
    <cellStyle name="40% - Accent2 2 15" xfId="6903" xr:uid="{00000000-0005-0000-0000-0000F1030000}"/>
    <cellStyle name="40% - Accent2 2 2" xfId="514" xr:uid="{00000000-0005-0000-0000-0000F2030000}"/>
    <cellStyle name="40% - Accent2 2 2 2" xfId="4125" xr:uid="{00000000-0005-0000-0000-0000F3030000}"/>
    <cellStyle name="40% - Accent2 2 3" xfId="515" xr:uid="{00000000-0005-0000-0000-0000F4030000}"/>
    <cellStyle name="40% - Accent2 2 3 2" xfId="4126" xr:uid="{00000000-0005-0000-0000-0000F5030000}"/>
    <cellStyle name="40% - Accent2 2 4" xfId="516" xr:uid="{00000000-0005-0000-0000-0000F6030000}"/>
    <cellStyle name="40% - Accent2 2 4 2" xfId="4127" xr:uid="{00000000-0005-0000-0000-0000F7030000}"/>
    <cellStyle name="40% - Accent2 2 5" xfId="517" xr:uid="{00000000-0005-0000-0000-0000F8030000}"/>
    <cellStyle name="40% - Accent2 2 5 2" xfId="4128" xr:uid="{00000000-0005-0000-0000-0000F9030000}"/>
    <cellStyle name="40% - Accent2 2 6" xfId="518" xr:uid="{00000000-0005-0000-0000-0000FA030000}"/>
    <cellStyle name="40% - Accent2 2 6 2" xfId="4129" xr:uid="{00000000-0005-0000-0000-0000FB030000}"/>
    <cellStyle name="40% - Accent2 2 7" xfId="519" xr:uid="{00000000-0005-0000-0000-0000FC030000}"/>
    <cellStyle name="40% - Accent2 2 7 2" xfId="4130" xr:uid="{00000000-0005-0000-0000-0000FD030000}"/>
    <cellStyle name="40% - Accent2 2 8" xfId="520" xr:uid="{00000000-0005-0000-0000-0000FE030000}"/>
    <cellStyle name="40% - Accent2 2 8 2" xfId="4131" xr:uid="{00000000-0005-0000-0000-0000FF030000}"/>
    <cellStyle name="40% - Accent2 2 9" xfId="521" xr:uid="{00000000-0005-0000-0000-000000040000}"/>
    <cellStyle name="40% - Accent2 2 9 2" xfId="4132" xr:uid="{00000000-0005-0000-0000-000001040000}"/>
    <cellStyle name="40% - Accent2 20" xfId="12281" xr:uid="{00000000-0005-0000-0000-00000E020000}"/>
    <cellStyle name="40% - Accent2 21" xfId="12282" xr:uid="{00000000-0005-0000-0000-00000F020000}"/>
    <cellStyle name="40% - Accent2 22" xfId="12283" xr:uid="{00000000-0005-0000-0000-000010020000}"/>
    <cellStyle name="40% - Accent2 23" xfId="12284" xr:uid="{00000000-0005-0000-0000-000011020000}"/>
    <cellStyle name="40% - Accent2 24" xfId="12285" xr:uid="{00000000-0005-0000-0000-000012020000}"/>
    <cellStyle name="40% - Accent2 25" xfId="12286" xr:uid="{00000000-0005-0000-0000-000013020000}"/>
    <cellStyle name="40% - Accent2 26" xfId="12287" xr:uid="{00000000-0005-0000-0000-000014020000}"/>
    <cellStyle name="40% - Accent2 27" xfId="12288" xr:uid="{00000000-0005-0000-0000-000015020000}"/>
    <cellStyle name="40% - Accent2 28" xfId="12289" xr:uid="{00000000-0005-0000-0000-000016020000}"/>
    <cellStyle name="40% - Accent2 29" xfId="12290" xr:uid="{00000000-0005-0000-0000-000017020000}"/>
    <cellStyle name="40% - Accent2 3" xfId="522" xr:uid="{00000000-0005-0000-0000-000002040000}"/>
    <cellStyle name="40% - Accent2 3 10" xfId="523" xr:uid="{00000000-0005-0000-0000-000003040000}"/>
    <cellStyle name="40% - Accent2 3 10 2" xfId="4133" xr:uid="{00000000-0005-0000-0000-000004040000}"/>
    <cellStyle name="40% - Accent2 3 11" xfId="524" xr:uid="{00000000-0005-0000-0000-000005040000}"/>
    <cellStyle name="40% - Accent2 3 11 2" xfId="4134" xr:uid="{00000000-0005-0000-0000-000006040000}"/>
    <cellStyle name="40% - Accent2 3 12" xfId="4135" xr:uid="{00000000-0005-0000-0000-000007040000}"/>
    <cellStyle name="40% - Accent2 3 2" xfId="525" xr:uid="{00000000-0005-0000-0000-000008040000}"/>
    <cellStyle name="40% - Accent2 3 2 2" xfId="4136" xr:uid="{00000000-0005-0000-0000-000009040000}"/>
    <cellStyle name="40% - Accent2 3 3" xfId="526" xr:uid="{00000000-0005-0000-0000-00000A040000}"/>
    <cellStyle name="40% - Accent2 3 3 2" xfId="4137" xr:uid="{00000000-0005-0000-0000-00000B040000}"/>
    <cellStyle name="40% - Accent2 3 4" xfId="527" xr:uid="{00000000-0005-0000-0000-00000C040000}"/>
    <cellStyle name="40% - Accent2 3 4 2" xfId="4138" xr:uid="{00000000-0005-0000-0000-00000D040000}"/>
    <cellStyle name="40% - Accent2 3 5" xfId="528" xr:uid="{00000000-0005-0000-0000-00000E040000}"/>
    <cellStyle name="40% - Accent2 3 5 2" xfId="4139" xr:uid="{00000000-0005-0000-0000-00000F040000}"/>
    <cellStyle name="40% - Accent2 3 6" xfId="529" xr:uid="{00000000-0005-0000-0000-000010040000}"/>
    <cellStyle name="40% - Accent2 3 6 2" xfId="4140" xr:uid="{00000000-0005-0000-0000-000011040000}"/>
    <cellStyle name="40% - Accent2 3 7" xfId="530" xr:uid="{00000000-0005-0000-0000-000012040000}"/>
    <cellStyle name="40% - Accent2 3 7 2" xfId="4141" xr:uid="{00000000-0005-0000-0000-000013040000}"/>
    <cellStyle name="40% - Accent2 3 8" xfId="531" xr:uid="{00000000-0005-0000-0000-000014040000}"/>
    <cellStyle name="40% - Accent2 3 8 2" xfId="4142" xr:uid="{00000000-0005-0000-0000-000015040000}"/>
    <cellStyle name="40% - Accent2 3 9" xfId="532" xr:uid="{00000000-0005-0000-0000-000016040000}"/>
    <cellStyle name="40% - Accent2 3 9 2" xfId="4143" xr:uid="{00000000-0005-0000-0000-000017040000}"/>
    <cellStyle name="40% - Accent2 30" xfId="12291" xr:uid="{00000000-0005-0000-0000-000019020000}"/>
    <cellStyle name="40% - Accent2 31" xfId="12292" xr:uid="{00000000-0005-0000-0000-00001A020000}"/>
    <cellStyle name="40% - Accent2 32" xfId="12293" xr:uid="{00000000-0005-0000-0000-00001B020000}"/>
    <cellStyle name="40% - Accent2 33" xfId="12294" xr:uid="{00000000-0005-0000-0000-00001C020000}"/>
    <cellStyle name="40% - Accent2 34" xfId="12295" xr:uid="{00000000-0005-0000-0000-00001D020000}"/>
    <cellStyle name="40% - Accent2 35" xfId="12296" xr:uid="{00000000-0005-0000-0000-00001E020000}"/>
    <cellStyle name="40% - Accent2 36" xfId="12297" xr:uid="{00000000-0005-0000-0000-00001F020000}"/>
    <cellStyle name="40% - Accent2 37" xfId="12298" xr:uid="{00000000-0005-0000-0000-000020020000}"/>
    <cellStyle name="40% - Accent2 38" xfId="12299" xr:uid="{00000000-0005-0000-0000-000021020000}"/>
    <cellStyle name="40% - Accent2 39" xfId="12300" xr:uid="{00000000-0005-0000-0000-000022020000}"/>
    <cellStyle name="40% - Accent2 4" xfId="533" xr:uid="{00000000-0005-0000-0000-000018040000}"/>
    <cellStyle name="40% - Accent2 4 10" xfId="534" xr:uid="{00000000-0005-0000-0000-000019040000}"/>
    <cellStyle name="40% - Accent2 4 10 2" xfId="4144" xr:uid="{00000000-0005-0000-0000-00001A040000}"/>
    <cellStyle name="40% - Accent2 4 11" xfId="535" xr:uid="{00000000-0005-0000-0000-00001B040000}"/>
    <cellStyle name="40% - Accent2 4 11 2" xfId="4145" xr:uid="{00000000-0005-0000-0000-00001C040000}"/>
    <cellStyle name="40% - Accent2 4 12" xfId="4146" xr:uid="{00000000-0005-0000-0000-00001D040000}"/>
    <cellStyle name="40% - Accent2 4 2" xfId="536" xr:uid="{00000000-0005-0000-0000-00001E040000}"/>
    <cellStyle name="40% - Accent2 4 2 2" xfId="4147" xr:uid="{00000000-0005-0000-0000-00001F040000}"/>
    <cellStyle name="40% - Accent2 4 3" xfId="537" xr:uid="{00000000-0005-0000-0000-000020040000}"/>
    <cellStyle name="40% - Accent2 4 3 2" xfId="4148" xr:uid="{00000000-0005-0000-0000-000021040000}"/>
    <cellStyle name="40% - Accent2 4 4" xfId="538" xr:uid="{00000000-0005-0000-0000-000022040000}"/>
    <cellStyle name="40% - Accent2 4 4 2" xfId="4149" xr:uid="{00000000-0005-0000-0000-000023040000}"/>
    <cellStyle name="40% - Accent2 4 5" xfId="539" xr:uid="{00000000-0005-0000-0000-000024040000}"/>
    <cellStyle name="40% - Accent2 4 5 2" xfId="4150" xr:uid="{00000000-0005-0000-0000-000025040000}"/>
    <cellStyle name="40% - Accent2 4 6" xfId="540" xr:uid="{00000000-0005-0000-0000-000026040000}"/>
    <cellStyle name="40% - Accent2 4 6 2" xfId="4151" xr:uid="{00000000-0005-0000-0000-000027040000}"/>
    <cellStyle name="40% - Accent2 4 7" xfId="541" xr:uid="{00000000-0005-0000-0000-000028040000}"/>
    <cellStyle name="40% - Accent2 4 7 2" xfId="4152" xr:uid="{00000000-0005-0000-0000-000029040000}"/>
    <cellStyle name="40% - Accent2 4 8" xfId="542" xr:uid="{00000000-0005-0000-0000-00002A040000}"/>
    <cellStyle name="40% - Accent2 4 8 2" xfId="4153" xr:uid="{00000000-0005-0000-0000-00002B040000}"/>
    <cellStyle name="40% - Accent2 4 9" xfId="543" xr:uid="{00000000-0005-0000-0000-00002C040000}"/>
    <cellStyle name="40% - Accent2 4 9 2" xfId="4154" xr:uid="{00000000-0005-0000-0000-00002D040000}"/>
    <cellStyle name="40% - Accent2 40" xfId="12301" xr:uid="{00000000-0005-0000-0000-000024020000}"/>
    <cellStyle name="40% - Accent2 41" xfId="12302" xr:uid="{00000000-0005-0000-0000-000025020000}"/>
    <cellStyle name="40% - Accent2 42" xfId="12303" xr:uid="{00000000-0005-0000-0000-000026020000}"/>
    <cellStyle name="40% - Accent2 43" xfId="12304" xr:uid="{00000000-0005-0000-0000-000027020000}"/>
    <cellStyle name="40% - Accent2 5" xfId="544" xr:uid="{00000000-0005-0000-0000-00002E040000}"/>
    <cellStyle name="40% - Accent2 5 10" xfId="545" xr:uid="{00000000-0005-0000-0000-00002F040000}"/>
    <cellStyle name="40% - Accent2 5 10 2" xfId="4155" xr:uid="{00000000-0005-0000-0000-000030040000}"/>
    <cellStyle name="40% - Accent2 5 11" xfId="546" xr:uid="{00000000-0005-0000-0000-000031040000}"/>
    <cellStyle name="40% - Accent2 5 11 2" xfId="4156" xr:uid="{00000000-0005-0000-0000-000032040000}"/>
    <cellStyle name="40% - Accent2 5 12" xfId="4157" xr:uid="{00000000-0005-0000-0000-000033040000}"/>
    <cellStyle name="40% - Accent2 5 2" xfId="547" xr:uid="{00000000-0005-0000-0000-000034040000}"/>
    <cellStyle name="40% - Accent2 5 2 2" xfId="4158" xr:uid="{00000000-0005-0000-0000-000035040000}"/>
    <cellStyle name="40% - Accent2 5 3" xfId="548" xr:uid="{00000000-0005-0000-0000-000036040000}"/>
    <cellStyle name="40% - Accent2 5 3 2" xfId="4159" xr:uid="{00000000-0005-0000-0000-000037040000}"/>
    <cellStyle name="40% - Accent2 5 4" xfId="549" xr:uid="{00000000-0005-0000-0000-000038040000}"/>
    <cellStyle name="40% - Accent2 5 4 2" xfId="4160" xr:uid="{00000000-0005-0000-0000-000039040000}"/>
    <cellStyle name="40% - Accent2 5 5" xfId="550" xr:uid="{00000000-0005-0000-0000-00003A040000}"/>
    <cellStyle name="40% - Accent2 5 5 2" xfId="4161" xr:uid="{00000000-0005-0000-0000-00003B040000}"/>
    <cellStyle name="40% - Accent2 5 6" xfId="551" xr:uid="{00000000-0005-0000-0000-00003C040000}"/>
    <cellStyle name="40% - Accent2 5 6 2" xfId="4162" xr:uid="{00000000-0005-0000-0000-00003D040000}"/>
    <cellStyle name="40% - Accent2 5 7" xfId="552" xr:uid="{00000000-0005-0000-0000-00003E040000}"/>
    <cellStyle name="40% - Accent2 5 7 2" xfId="4163" xr:uid="{00000000-0005-0000-0000-00003F040000}"/>
    <cellStyle name="40% - Accent2 5 8" xfId="553" xr:uid="{00000000-0005-0000-0000-000040040000}"/>
    <cellStyle name="40% - Accent2 5 8 2" xfId="4164" xr:uid="{00000000-0005-0000-0000-000041040000}"/>
    <cellStyle name="40% - Accent2 5 9" xfId="554" xr:uid="{00000000-0005-0000-0000-000042040000}"/>
    <cellStyle name="40% - Accent2 5 9 2" xfId="4165" xr:uid="{00000000-0005-0000-0000-000043040000}"/>
    <cellStyle name="40% - Accent2 6" xfId="555" xr:uid="{00000000-0005-0000-0000-000044040000}"/>
    <cellStyle name="40% - Accent2 6 10" xfId="556" xr:uid="{00000000-0005-0000-0000-000045040000}"/>
    <cellStyle name="40% - Accent2 6 10 2" xfId="4166" xr:uid="{00000000-0005-0000-0000-000046040000}"/>
    <cellStyle name="40% - Accent2 6 11" xfId="557" xr:uid="{00000000-0005-0000-0000-000047040000}"/>
    <cellStyle name="40% - Accent2 6 11 2" xfId="4167" xr:uid="{00000000-0005-0000-0000-000048040000}"/>
    <cellStyle name="40% - Accent2 6 12" xfId="4168" xr:uid="{00000000-0005-0000-0000-000049040000}"/>
    <cellStyle name="40% - Accent2 6 2" xfId="558" xr:uid="{00000000-0005-0000-0000-00004A040000}"/>
    <cellStyle name="40% - Accent2 6 2 2" xfId="4169" xr:uid="{00000000-0005-0000-0000-00004B040000}"/>
    <cellStyle name="40% - Accent2 6 3" xfId="559" xr:uid="{00000000-0005-0000-0000-00004C040000}"/>
    <cellStyle name="40% - Accent2 6 3 2" xfId="4170" xr:uid="{00000000-0005-0000-0000-00004D040000}"/>
    <cellStyle name="40% - Accent2 6 4" xfId="560" xr:uid="{00000000-0005-0000-0000-00004E040000}"/>
    <cellStyle name="40% - Accent2 6 4 2" xfId="4171" xr:uid="{00000000-0005-0000-0000-00004F040000}"/>
    <cellStyle name="40% - Accent2 6 5" xfId="561" xr:uid="{00000000-0005-0000-0000-000050040000}"/>
    <cellStyle name="40% - Accent2 6 5 2" xfId="4172" xr:uid="{00000000-0005-0000-0000-000051040000}"/>
    <cellStyle name="40% - Accent2 6 6" xfId="562" xr:uid="{00000000-0005-0000-0000-000052040000}"/>
    <cellStyle name="40% - Accent2 6 6 2" xfId="4173" xr:uid="{00000000-0005-0000-0000-000053040000}"/>
    <cellStyle name="40% - Accent2 6 7" xfId="563" xr:uid="{00000000-0005-0000-0000-000054040000}"/>
    <cellStyle name="40% - Accent2 6 7 2" xfId="4174" xr:uid="{00000000-0005-0000-0000-000055040000}"/>
    <cellStyle name="40% - Accent2 6 8" xfId="564" xr:uid="{00000000-0005-0000-0000-000056040000}"/>
    <cellStyle name="40% - Accent2 6 8 2" xfId="4175" xr:uid="{00000000-0005-0000-0000-000057040000}"/>
    <cellStyle name="40% - Accent2 6 9" xfId="565" xr:uid="{00000000-0005-0000-0000-000058040000}"/>
    <cellStyle name="40% - Accent2 6 9 2" xfId="4176" xr:uid="{00000000-0005-0000-0000-000059040000}"/>
    <cellStyle name="40% - Accent2 7" xfId="566" xr:uid="{00000000-0005-0000-0000-00005A040000}"/>
    <cellStyle name="40% - Accent2 7 2" xfId="4177" xr:uid="{00000000-0005-0000-0000-00005B040000}"/>
    <cellStyle name="40% - Accent2 8" xfId="567" xr:uid="{00000000-0005-0000-0000-00005C040000}"/>
    <cellStyle name="40% - Accent2 8 2" xfId="4178" xr:uid="{00000000-0005-0000-0000-00005D040000}"/>
    <cellStyle name="40% - Accent2 9" xfId="568" xr:uid="{00000000-0005-0000-0000-00005E040000}"/>
    <cellStyle name="40% - Accent2 9 2" xfId="4179" xr:uid="{00000000-0005-0000-0000-00005F040000}"/>
    <cellStyle name="40% - Accent3 10" xfId="569" xr:uid="{00000000-0005-0000-0000-000060040000}"/>
    <cellStyle name="40% - Accent3 10 2" xfId="4180" xr:uid="{00000000-0005-0000-0000-000061040000}"/>
    <cellStyle name="40% - Accent3 11" xfId="12305" xr:uid="{00000000-0005-0000-0000-000030020000}"/>
    <cellStyle name="40% - Accent3 11 2" xfId="12306" xr:uid="{00000000-0005-0000-0000-000031020000}"/>
    <cellStyle name="40% - Accent3 12" xfId="12307" xr:uid="{00000000-0005-0000-0000-000032020000}"/>
    <cellStyle name="40% - Accent3 13" xfId="12308" xr:uid="{00000000-0005-0000-0000-000033020000}"/>
    <cellStyle name="40% - Accent3 14" xfId="12309" xr:uid="{00000000-0005-0000-0000-000034020000}"/>
    <cellStyle name="40% - Accent3 15" xfId="12310" xr:uid="{00000000-0005-0000-0000-000035020000}"/>
    <cellStyle name="40% - Accent3 16" xfId="12311" xr:uid="{00000000-0005-0000-0000-000036020000}"/>
    <cellStyle name="40% - Accent3 17" xfId="12312" xr:uid="{00000000-0005-0000-0000-000037020000}"/>
    <cellStyle name="40% - Accent3 18" xfId="12313" xr:uid="{00000000-0005-0000-0000-000038020000}"/>
    <cellStyle name="40% - Accent3 19" xfId="12314" xr:uid="{00000000-0005-0000-0000-000039020000}"/>
    <cellStyle name="40% - Accent3 2" xfId="11" xr:uid="{00000000-0005-0000-0000-000062040000}"/>
    <cellStyle name="40% - Accent3 2 10" xfId="570" xr:uid="{00000000-0005-0000-0000-000063040000}"/>
    <cellStyle name="40% - Accent3 2 10 2" xfId="4181" xr:uid="{00000000-0005-0000-0000-000064040000}"/>
    <cellStyle name="40% - Accent3 2 10 3" xfId="6904" xr:uid="{00000000-0005-0000-0000-000065040000}"/>
    <cellStyle name="40% - Accent3 2 11" xfId="571" xr:uid="{00000000-0005-0000-0000-000066040000}"/>
    <cellStyle name="40% - Accent3 2 11 2" xfId="4182" xr:uid="{00000000-0005-0000-0000-000067040000}"/>
    <cellStyle name="40% - Accent3 2 11 3" xfId="6905" xr:uid="{00000000-0005-0000-0000-000068040000}"/>
    <cellStyle name="40% - Accent3 2 12" xfId="4183" xr:uid="{00000000-0005-0000-0000-000069040000}"/>
    <cellStyle name="40% - Accent3 2 12 2" xfId="5512" xr:uid="{00000000-0005-0000-0000-00006A040000}"/>
    <cellStyle name="40% - Accent3 2 12 3" xfId="6906" xr:uid="{00000000-0005-0000-0000-00006B040000}"/>
    <cellStyle name="40% - Accent3 2 13" xfId="5513" xr:uid="{00000000-0005-0000-0000-00006C040000}"/>
    <cellStyle name="40% - Accent3 2 13 2" xfId="6907" xr:uid="{00000000-0005-0000-0000-00006D040000}"/>
    <cellStyle name="40% - Accent3 2 14" xfId="6908" xr:uid="{00000000-0005-0000-0000-00006E040000}"/>
    <cellStyle name="40% - Accent3 2 15" xfId="6909" xr:uid="{00000000-0005-0000-0000-00006F040000}"/>
    <cellStyle name="40% - Accent3 2 16" xfId="12315" xr:uid="{00000000-0005-0000-0000-000041020000}"/>
    <cellStyle name="40% - Accent3 2 2" xfId="572" xr:uid="{00000000-0005-0000-0000-000070040000}"/>
    <cellStyle name="40% - Accent3 2 2 2" xfId="4184" xr:uid="{00000000-0005-0000-0000-000071040000}"/>
    <cellStyle name="40% - Accent3 2 2 3" xfId="6910" xr:uid="{00000000-0005-0000-0000-000072040000}"/>
    <cellStyle name="40% - Accent3 2 3" xfId="573" xr:uid="{00000000-0005-0000-0000-000073040000}"/>
    <cellStyle name="40% - Accent3 2 3 2" xfId="4185" xr:uid="{00000000-0005-0000-0000-000074040000}"/>
    <cellStyle name="40% - Accent3 2 3 3" xfId="6911" xr:uid="{00000000-0005-0000-0000-000075040000}"/>
    <cellStyle name="40% - Accent3 2 4" xfId="574" xr:uid="{00000000-0005-0000-0000-000076040000}"/>
    <cellStyle name="40% - Accent3 2 4 2" xfId="4186" xr:uid="{00000000-0005-0000-0000-000077040000}"/>
    <cellStyle name="40% - Accent3 2 4 3" xfId="6912" xr:uid="{00000000-0005-0000-0000-000078040000}"/>
    <cellStyle name="40% - Accent3 2 5" xfId="575" xr:uid="{00000000-0005-0000-0000-000079040000}"/>
    <cellStyle name="40% - Accent3 2 5 2" xfId="4187" xr:uid="{00000000-0005-0000-0000-00007A040000}"/>
    <cellStyle name="40% - Accent3 2 5 3" xfId="6913" xr:uid="{00000000-0005-0000-0000-00007B040000}"/>
    <cellStyle name="40% - Accent3 2 6" xfId="576" xr:uid="{00000000-0005-0000-0000-00007C040000}"/>
    <cellStyle name="40% - Accent3 2 6 2" xfId="4188" xr:uid="{00000000-0005-0000-0000-00007D040000}"/>
    <cellStyle name="40% - Accent3 2 6 3" xfId="6914" xr:uid="{00000000-0005-0000-0000-00007E040000}"/>
    <cellStyle name="40% - Accent3 2 7" xfId="577" xr:uid="{00000000-0005-0000-0000-00007F040000}"/>
    <cellStyle name="40% - Accent3 2 7 2" xfId="4189" xr:uid="{00000000-0005-0000-0000-000080040000}"/>
    <cellStyle name="40% - Accent3 2 7 3" xfId="6915" xr:uid="{00000000-0005-0000-0000-000081040000}"/>
    <cellStyle name="40% - Accent3 2 8" xfId="578" xr:uid="{00000000-0005-0000-0000-000082040000}"/>
    <cellStyle name="40% - Accent3 2 8 2" xfId="4190" xr:uid="{00000000-0005-0000-0000-000083040000}"/>
    <cellStyle name="40% - Accent3 2 8 3" xfId="6916" xr:uid="{00000000-0005-0000-0000-000084040000}"/>
    <cellStyle name="40% - Accent3 2 9" xfId="579" xr:uid="{00000000-0005-0000-0000-000085040000}"/>
    <cellStyle name="40% - Accent3 2 9 2" xfId="4191" xr:uid="{00000000-0005-0000-0000-000086040000}"/>
    <cellStyle name="40% - Accent3 2 9 3" xfId="6917" xr:uid="{00000000-0005-0000-0000-000087040000}"/>
    <cellStyle name="40% - Accent3 20" xfId="12316" xr:uid="{00000000-0005-0000-0000-00004A020000}"/>
    <cellStyle name="40% - Accent3 21" xfId="12317" xr:uid="{00000000-0005-0000-0000-00004B020000}"/>
    <cellStyle name="40% - Accent3 22" xfId="12318" xr:uid="{00000000-0005-0000-0000-00004C020000}"/>
    <cellStyle name="40% - Accent3 23" xfId="12319" xr:uid="{00000000-0005-0000-0000-00004D020000}"/>
    <cellStyle name="40% - Accent3 24" xfId="12320" xr:uid="{00000000-0005-0000-0000-00004E020000}"/>
    <cellStyle name="40% - Accent3 25" xfId="12321" xr:uid="{00000000-0005-0000-0000-00004F020000}"/>
    <cellStyle name="40% - Accent3 26" xfId="12322" xr:uid="{00000000-0005-0000-0000-000050020000}"/>
    <cellStyle name="40% - Accent3 27" xfId="12323" xr:uid="{00000000-0005-0000-0000-000051020000}"/>
    <cellStyle name="40% - Accent3 28" xfId="12324" xr:uid="{00000000-0005-0000-0000-000052020000}"/>
    <cellStyle name="40% - Accent3 29" xfId="12325" xr:uid="{00000000-0005-0000-0000-000053020000}"/>
    <cellStyle name="40% - Accent3 3" xfId="580" xr:uid="{00000000-0005-0000-0000-000088040000}"/>
    <cellStyle name="40% - Accent3 3 10" xfId="581" xr:uid="{00000000-0005-0000-0000-000089040000}"/>
    <cellStyle name="40% - Accent3 3 10 2" xfId="4192" xr:uid="{00000000-0005-0000-0000-00008A040000}"/>
    <cellStyle name="40% - Accent3 3 11" xfId="582" xr:uid="{00000000-0005-0000-0000-00008B040000}"/>
    <cellStyle name="40% - Accent3 3 11 2" xfId="4193" xr:uid="{00000000-0005-0000-0000-00008C040000}"/>
    <cellStyle name="40% - Accent3 3 12" xfId="4194" xr:uid="{00000000-0005-0000-0000-00008D040000}"/>
    <cellStyle name="40% - Accent3 3 13" xfId="6918" xr:uid="{00000000-0005-0000-0000-00008E040000}"/>
    <cellStyle name="40% - Accent3 3 2" xfId="583" xr:uid="{00000000-0005-0000-0000-00008F040000}"/>
    <cellStyle name="40% - Accent3 3 2 2" xfId="4195" xr:uid="{00000000-0005-0000-0000-000090040000}"/>
    <cellStyle name="40% - Accent3 3 2 2 2" xfId="17590" xr:uid="{4A87EE12-0136-4246-898E-68EDACC68D03}"/>
    <cellStyle name="40% - Accent3 3 2 3" xfId="12326" xr:uid="{00000000-0005-0000-0000-000055020000}"/>
    <cellStyle name="40% - Accent3 3 3" xfId="584" xr:uid="{00000000-0005-0000-0000-000091040000}"/>
    <cellStyle name="40% - Accent3 3 3 2" xfId="4196" xr:uid="{00000000-0005-0000-0000-000092040000}"/>
    <cellStyle name="40% - Accent3 3 3 3" xfId="17591" xr:uid="{DD33B65C-D381-4CF6-A81B-53560084E83B}"/>
    <cellStyle name="40% - Accent3 3 4" xfId="585" xr:uid="{00000000-0005-0000-0000-000093040000}"/>
    <cellStyle name="40% - Accent3 3 4 2" xfId="4197" xr:uid="{00000000-0005-0000-0000-000094040000}"/>
    <cellStyle name="40% - Accent3 3 5" xfId="586" xr:uid="{00000000-0005-0000-0000-000095040000}"/>
    <cellStyle name="40% - Accent3 3 5 2" xfId="4198" xr:uid="{00000000-0005-0000-0000-000096040000}"/>
    <cellStyle name="40% - Accent3 3 6" xfId="587" xr:uid="{00000000-0005-0000-0000-000097040000}"/>
    <cellStyle name="40% - Accent3 3 6 2" xfId="4199" xr:uid="{00000000-0005-0000-0000-000098040000}"/>
    <cellStyle name="40% - Accent3 3 7" xfId="588" xr:uid="{00000000-0005-0000-0000-000099040000}"/>
    <cellStyle name="40% - Accent3 3 7 2" xfId="4200" xr:uid="{00000000-0005-0000-0000-00009A040000}"/>
    <cellStyle name="40% - Accent3 3 8" xfId="589" xr:uid="{00000000-0005-0000-0000-00009B040000}"/>
    <cellStyle name="40% - Accent3 3 8 2" xfId="4201" xr:uid="{00000000-0005-0000-0000-00009C040000}"/>
    <cellStyle name="40% - Accent3 3 9" xfId="590" xr:uid="{00000000-0005-0000-0000-00009D040000}"/>
    <cellStyle name="40% - Accent3 3 9 2" xfId="4202" xr:uid="{00000000-0005-0000-0000-00009E040000}"/>
    <cellStyle name="40% - Accent3 30" xfId="12327" xr:uid="{00000000-0005-0000-0000-000057020000}"/>
    <cellStyle name="40% - Accent3 31" xfId="12328" xr:uid="{00000000-0005-0000-0000-000058020000}"/>
    <cellStyle name="40% - Accent3 32" xfId="12329" xr:uid="{00000000-0005-0000-0000-000059020000}"/>
    <cellStyle name="40% - Accent3 33" xfId="12330" xr:uid="{00000000-0005-0000-0000-00005A020000}"/>
    <cellStyle name="40% - Accent3 34" xfId="12331" xr:uid="{00000000-0005-0000-0000-00005B020000}"/>
    <cellStyle name="40% - Accent3 35" xfId="12332" xr:uid="{00000000-0005-0000-0000-00005C020000}"/>
    <cellStyle name="40% - Accent3 36" xfId="12333" xr:uid="{00000000-0005-0000-0000-00005D020000}"/>
    <cellStyle name="40% - Accent3 37" xfId="12334" xr:uid="{00000000-0005-0000-0000-00005E020000}"/>
    <cellStyle name="40% - Accent3 38" xfId="12335" xr:uid="{00000000-0005-0000-0000-00005F020000}"/>
    <cellStyle name="40% - Accent3 39" xfId="12336" xr:uid="{00000000-0005-0000-0000-000060020000}"/>
    <cellStyle name="40% - Accent3 4" xfId="591" xr:uid="{00000000-0005-0000-0000-00009F040000}"/>
    <cellStyle name="40% - Accent3 4 10" xfId="592" xr:uid="{00000000-0005-0000-0000-0000A0040000}"/>
    <cellStyle name="40% - Accent3 4 10 2" xfId="4203" xr:uid="{00000000-0005-0000-0000-0000A1040000}"/>
    <cellStyle name="40% - Accent3 4 11" xfId="593" xr:uid="{00000000-0005-0000-0000-0000A2040000}"/>
    <cellStyle name="40% - Accent3 4 11 2" xfId="4204" xr:uid="{00000000-0005-0000-0000-0000A3040000}"/>
    <cellStyle name="40% - Accent3 4 12" xfId="4205" xr:uid="{00000000-0005-0000-0000-0000A4040000}"/>
    <cellStyle name="40% - Accent3 4 13" xfId="6919" xr:uid="{00000000-0005-0000-0000-0000A5040000}"/>
    <cellStyle name="40% - Accent3 4 2" xfId="594" xr:uid="{00000000-0005-0000-0000-0000A6040000}"/>
    <cellStyle name="40% - Accent3 4 2 2" xfId="4206" xr:uid="{00000000-0005-0000-0000-0000A7040000}"/>
    <cellStyle name="40% - Accent3 4 2 3" xfId="12337" xr:uid="{00000000-0005-0000-0000-000062020000}"/>
    <cellStyle name="40% - Accent3 4 3" xfId="595" xr:uid="{00000000-0005-0000-0000-0000A8040000}"/>
    <cellStyle name="40% - Accent3 4 3 2" xfId="4207" xr:uid="{00000000-0005-0000-0000-0000A9040000}"/>
    <cellStyle name="40% - Accent3 4 4" xfId="596" xr:uid="{00000000-0005-0000-0000-0000AA040000}"/>
    <cellStyle name="40% - Accent3 4 4 2" xfId="4208" xr:uid="{00000000-0005-0000-0000-0000AB040000}"/>
    <cellStyle name="40% - Accent3 4 5" xfId="597" xr:uid="{00000000-0005-0000-0000-0000AC040000}"/>
    <cellStyle name="40% - Accent3 4 5 2" xfId="4209" xr:uid="{00000000-0005-0000-0000-0000AD040000}"/>
    <cellStyle name="40% - Accent3 4 6" xfId="598" xr:uid="{00000000-0005-0000-0000-0000AE040000}"/>
    <cellStyle name="40% - Accent3 4 6 2" xfId="4210" xr:uid="{00000000-0005-0000-0000-0000AF040000}"/>
    <cellStyle name="40% - Accent3 4 7" xfId="599" xr:uid="{00000000-0005-0000-0000-0000B0040000}"/>
    <cellStyle name="40% - Accent3 4 7 2" xfId="4211" xr:uid="{00000000-0005-0000-0000-0000B1040000}"/>
    <cellStyle name="40% - Accent3 4 8" xfId="600" xr:uid="{00000000-0005-0000-0000-0000B2040000}"/>
    <cellStyle name="40% - Accent3 4 8 2" xfId="4212" xr:uid="{00000000-0005-0000-0000-0000B3040000}"/>
    <cellStyle name="40% - Accent3 4 9" xfId="601" xr:uid="{00000000-0005-0000-0000-0000B4040000}"/>
    <cellStyle name="40% - Accent3 4 9 2" xfId="4213" xr:uid="{00000000-0005-0000-0000-0000B5040000}"/>
    <cellStyle name="40% - Accent3 40" xfId="12338" xr:uid="{00000000-0005-0000-0000-000064020000}"/>
    <cellStyle name="40% - Accent3 41" xfId="12339" xr:uid="{00000000-0005-0000-0000-000065020000}"/>
    <cellStyle name="40% - Accent3 42" xfId="12340" xr:uid="{00000000-0005-0000-0000-000066020000}"/>
    <cellStyle name="40% - Accent3 43" xfId="12341" xr:uid="{00000000-0005-0000-0000-000067020000}"/>
    <cellStyle name="40% - Accent3 5" xfId="602" xr:uid="{00000000-0005-0000-0000-0000B6040000}"/>
    <cellStyle name="40% - Accent3 5 10" xfId="603" xr:uid="{00000000-0005-0000-0000-0000B7040000}"/>
    <cellStyle name="40% - Accent3 5 10 2" xfId="4214" xr:uid="{00000000-0005-0000-0000-0000B8040000}"/>
    <cellStyle name="40% - Accent3 5 11" xfId="604" xr:uid="{00000000-0005-0000-0000-0000B9040000}"/>
    <cellStyle name="40% - Accent3 5 11 2" xfId="4215" xr:uid="{00000000-0005-0000-0000-0000BA040000}"/>
    <cellStyle name="40% - Accent3 5 12" xfId="4216" xr:uid="{00000000-0005-0000-0000-0000BB040000}"/>
    <cellStyle name="40% - Accent3 5 13" xfId="6920" xr:uid="{00000000-0005-0000-0000-0000BC040000}"/>
    <cellStyle name="40% - Accent3 5 2" xfId="605" xr:uid="{00000000-0005-0000-0000-0000BD040000}"/>
    <cellStyle name="40% - Accent3 5 2 2" xfId="4217" xr:uid="{00000000-0005-0000-0000-0000BE040000}"/>
    <cellStyle name="40% - Accent3 5 2 3" xfId="12342" xr:uid="{00000000-0005-0000-0000-000069020000}"/>
    <cellStyle name="40% - Accent3 5 3" xfId="606" xr:uid="{00000000-0005-0000-0000-0000BF040000}"/>
    <cellStyle name="40% - Accent3 5 3 2" xfId="4218" xr:uid="{00000000-0005-0000-0000-0000C0040000}"/>
    <cellStyle name="40% - Accent3 5 4" xfId="607" xr:uid="{00000000-0005-0000-0000-0000C1040000}"/>
    <cellStyle name="40% - Accent3 5 4 2" xfId="4219" xr:uid="{00000000-0005-0000-0000-0000C2040000}"/>
    <cellStyle name="40% - Accent3 5 5" xfId="608" xr:uid="{00000000-0005-0000-0000-0000C3040000}"/>
    <cellStyle name="40% - Accent3 5 5 2" xfId="4220" xr:uid="{00000000-0005-0000-0000-0000C4040000}"/>
    <cellStyle name="40% - Accent3 5 6" xfId="609" xr:uid="{00000000-0005-0000-0000-0000C5040000}"/>
    <cellStyle name="40% - Accent3 5 6 2" xfId="4221" xr:uid="{00000000-0005-0000-0000-0000C6040000}"/>
    <cellStyle name="40% - Accent3 5 7" xfId="610" xr:uid="{00000000-0005-0000-0000-0000C7040000}"/>
    <cellStyle name="40% - Accent3 5 7 2" xfId="4222" xr:uid="{00000000-0005-0000-0000-0000C8040000}"/>
    <cellStyle name="40% - Accent3 5 8" xfId="611" xr:uid="{00000000-0005-0000-0000-0000C9040000}"/>
    <cellStyle name="40% - Accent3 5 8 2" xfId="4223" xr:uid="{00000000-0005-0000-0000-0000CA040000}"/>
    <cellStyle name="40% - Accent3 5 9" xfId="612" xr:uid="{00000000-0005-0000-0000-0000CB040000}"/>
    <cellStyle name="40% - Accent3 5 9 2" xfId="4224" xr:uid="{00000000-0005-0000-0000-0000CC040000}"/>
    <cellStyle name="40% - Accent3 6" xfId="613" xr:uid="{00000000-0005-0000-0000-0000CD040000}"/>
    <cellStyle name="40% - Accent3 6 10" xfId="614" xr:uid="{00000000-0005-0000-0000-0000CE040000}"/>
    <cellStyle name="40% - Accent3 6 10 2" xfId="4225" xr:uid="{00000000-0005-0000-0000-0000CF040000}"/>
    <cellStyle name="40% - Accent3 6 11" xfId="615" xr:uid="{00000000-0005-0000-0000-0000D0040000}"/>
    <cellStyle name="40% - Accent3 6 11 2" xfId="4226" xr:uid="{00000000-0005-0000-0000-0000D1040000}"/>
    <cellStyle name="40% - Accent3 6 12" xfId="4227" xr:uid="{00000000-0005-0000-0000-0000D2040000}"/>
    <cellStyle name="40% - Accent3 6 13" xfId="6921" xr:uid="{00000000-0005-0000-0000-0000D3040000}"/>
    <cellStyle name="40% - Accent3 6 2" xfId="616" xr:uid="{00000000-0005-0000-0000-0000D4040000}"/>
    <cellStyle name="40% - Accent3 6 2 2" xfId="4228" xr:uid="{00000000-0005-0000-0000-0000D5040000}"/>
    <cellStyle name="40% - Accent3 6 2 3" xfId="12343" xr:uid="{00000000-0005-0000-0000-00006C020000}"/>
    <cellStyle name="40% - Accent3 6 3" xfId="617" xr:uid="{00000000-0005-0000-0000-0000D6040000}"/>
    <cellStyle name="40% - Accent3 6 3 2" xfId="4229" xr:uid="{00000000-0005-0000-0000-0000D7040000}"/>
    <cellStyle name="40% - Accent3 6 4" xfId="618" xr:uid="{00000000-0005-0000-0000-0000D8040000}"/>
    <cellStyle name="40% - Accent3 6 4 2" xfId="4230" xr:uid="{00000000-0005-0000-0000-0000D9040000}"/>
    <cellStyle name="40% - Accent3 6 5" xfId="619" xr:uid="{00000000-0005-0000-0000-0000DA040000}"/>
    <cellStyle name="40% - Accent3 6 5 2" xfId="4231" xr:uid="{00000000-0005-0000-0000-0000DB040000}"/>
    <cellStyle name="40% - Accent3 6 6" xfId="620" xr:uid="{00000000-0005-0000-0000-0000DC040000}"/>
    <cellStyle name="40% - Accent3 6 6 2" xfId="4232" xr:uid="{00000000-0005-0000-0000-0000DD040000}"/>
    <cellStyle name="40% - Accent3 6 7" xfId="621" xr:uid="{00000000-0005-0000-0000-0000DE040000}"/>
    <cellStyle name="40% - Accent3 6 7 2" xfId="4233" xr:uid="{00000000-0005-0000-0000-0000DF040000}"/>
    <cellStyle name="40% - Accent3 6 8" xfId="622" xr:uid="{00000000-0005-0000-0000-0000E0040000}"/>
    <cellStyle name="40% - Accent3 6 8 2" xfId="4234" xr:uid="{00000000-0005-0000-0000-0000E1040000}"/>
    <cellStyle name="40% - Accent3 6 9" xfId="623" xr:uid="{00000000-0005-0000-0000-0000E2040000}"/>
    <cellStyle name="40% - Accent3 6 9 2" xfId="4235" xr:uid="{00000000-0005-0000-0000-0000E3040000}"/>
    <cellStyle name="40% - Accent3 7" xfId="624" xr:uid="{00000000-0005-0000-0000-0000E4040000}"/>
    <cellStyle name="40% - Accent3 7 2" xfId="4236" xr:uid="{00000000-0005-0000-0000-0000E5040000}"/>
    <cellStyle name="40% - Accent3 7 2 2" xfId="12345" xr:uid="{00000000-0005-0000-0000-00006F020000}"/>
    <cellStyle name="40% - Accent3 7 3" xfId="6922" xr:uid="{00000000-0005-0000-0000-0000E6040000}"/>
    <cellStyle name="40% - Accent3 7 3 2" xfId="12344" xr:uid="{00000000-0005-0000-0000-000070020000}"/>
    <cellStyle name="40% - Accent3 8" xfId="625" xr:uid="{00000000-0005-0000-0000-0000E7040000}"/>
    <cellStyle name="40% - Accent3 8 2" xfId="4237" xr:uid="{00000000-0005-0000-0000-0000E8040000}"/>
    <cellStyle name="40% - Accent3 8 2 2" xfId="12347" xr:uid="{00000000-0005-0000-0000-000072020000}"/>
    <cellStyle name="40% - Accent3 8 3" xfId="6923" xr:uid="{00000000-0005-0000-0000-0000E9040000}"/>
    <cellStyle name="40% - Accent3 8 3 2" xfId="12346" xr:uid="{00000000-0005-0000-0000-000073020000}"/>
    <cellStyle name="40% - Accent3 9" xfId="626" xr:uid="{00000000-0005-0000-0000-0000EA040000}"/>
    <cellStyle name="40% - Accent3 9 2" xfId="4238" xr:uid="{00000000-0005-0000-0000-0000EB040000}"/>
    <cellStyle name="40% - Accent4 10" xfId="627" xr:uid="{00000000-0005-0000-0000-0000EC040000}"/>
    <cellStyle name="40% - Accent4 10 2" xfId="4239" xr:uid="{00000000-0005-0000-0000-0000ED040000}"/>
    <cellStyle name="40% - Accent4 11" xfId="12348" xr:uid="{00000000-0005-0000-0000-000078020000}"/>
    <cellStyle name="40% - Accent4 11 2" xfId="12349" xr:uid="{00000000-0005-0000-0000-000079020000}"/>
    <cellStyle name="40% - Accent4 12" xfId="12350" xr:uid="{00000000-0005-0000-0000-00007A020000}"/>
    <cellStyle name="40% - Accent4 13" xfId="12351" xr:uid="{00000000-0005-0000-0000-00007B020000}"/>
    <cellStyle name="40% - Accent4 14" xfId="12352" xr:uid="{00000000-0005-0000-0000-00007C020000}"/>
    <cellStyle name="40% - Accent4 15" xfId="12353" xr:uid="{00000000-0005-0000-0000-00007D020000}"/>
    <cellStyle name="40% - Accent4 16" xfId="12354" xr:uid="{00000000-0005-0000-0000-00007E020000}"/>
    <cellStyle name="40% - Accent4 17" xfId="12355" xr:uid="{00000000-0005-0000-0000-00007F020000}"/>
    <cellStyle name="40% - Accent4 18" xfId="12356" xr:uid="{00000000-0005-0000-0000-000080020000}"/>
    <cellStyle name="40% - Accent4 19" xfId="12357" xr:uid="{00000000-0005-0000-0000-000081020000}"/>
    <cellStyle name="40% - Accent4 2" xfId="12" xr:uid="{00000000-0005-0000-0000-0000EE040000}"/>
    <cellStyle name="40% - Accent4 2 10" xfId="628" xr:uid="{00000000-0005-0000-0000-0000EF040000}"/>
    <cellStyle name="40% - Accent4 2 10 2" xfId="4240" xr:uid="{00000000-0005-0000-0000-0000F0040000}"/>
    <cellStyle name="40% - Accent4 2 10 3" xfId="6924" xr:uid="{00000000-0005-0000-0000-0000F1040000}"/>
    <cellStyle name="40% - Accent4 2 11" xfId="629" xr:uid="{00000000-0005-0000-0000-0000F2040000}"/>
    <cellStyle name="40% - Accent4 2 11 2" xfId="4241" xr:uid="{00000000-0005-0000-0000-0000F3040000}"/>
    <cellStyle name="40% - Accent4 2 11 3" xfId="6925" xr:uid="{00000000-0005-0000-0000-0000F4040000}"/>
    <cellStyle name="40% - Accent4 2 12" xfId="4242" xr:uid="{00000000-0005-0000-0000-0000F5040000}"/>
    <cellStyle name="40% - Accent4 2 12 2" xfId="5514" xr:uid="{00000000-0005-0000-0000-0000F6040000}"/>
    <cellStyle name="40% - Accent4 2 12 3" xfId="6926" xr:uid="{00000000-0005-0000-0000-0000F7040000}"/>
    <cellStyle name="40% - Accent4 2 13" xfId="5515" xr:uid="{00000000-0005-0000-0000-0000F8040000}"/>
    <cellStyle name="40% - Accent4 2 13 2" xfId="6927" xr:uid="{00000000-0005-0000-0000-0000F9040000}"/>
    <cellStyle name="40% - Accent4 2 14" xfId="6928" xr:uid="{00000000-0005-0000-0000-0000FA040000}"/>
    <cellStyle name="40% - Accent4 2 15" xfId="6929" xr:uid="{00000000-0005-0000-0000-0000FB040000}"/>
    <cellStyle name="40% - Accent4 2 16" xfId="12358" xr:uid="{00000000-0005-0000-0000-000089020000}"/>
    <cellStyle name="40% - Accent4 2 2" xfId="630" xr:uid="{00000000-0005-0000-0000-0000FC040000}"/>
    <cellStyle name="40% - Accent4 2 2 2" xfId="4243" xr:uid="{00000000-0005-0000-0000-0000FD040000}"/>
    <cellStyle name="40% - Accent4 2 2 3" xfId="6930" xr:uid="{00000000-0005-0000-0000-0000FE040000}"/>
    <cellStyle name="40% - Accent4 2 3" xfId="631" xr:uid="{00000000-0005-0000-0000-0000FF040000}"/>
    <cellStyle name="40% - Accent4 2 3 2" xfId="4244" xr:uid="{00000000-0005-0000-0000-000000050000}"/>
    <cellStyle name="40% - Accent4 2 3 3" xfId="6931" xr:uid="{00000000-0005-0000-0000-000001050000}"/>
    <cellStyle name="40% - Accent4 2 4" xfId="632" xr:uid="{00000000-0005-0000-0000-000002050000}"/>
    <cellStyle name="40% - Accent4 2 4 2" xfId="4245" xr:uid="{00000000-0005-0000-0000-000003050000}"/>
    <cellStyle name="40% - Accent4 2 4 3" xfId="6932" xr:uid="{00000000-0005-0000-0000-000004050000}"/>
    <cellStyle name="40% - Accent4 2 5" xfId="633" xr:uid="{00000000-0005-0000-0000-000005050000}"/>
    <cellStyle name="40% - Accent4 2 5 2" xfId="4246" xr:uid="{00000000-0005-0000-0000-000006050000}"/>
    <cellStyle name="40% - Accent4 2 5 3" xfId="6933" xr:uid="{00000000-0005-0000-0000-000007050000}"/>
    <cellStyle name="40% - Accent4 2 6" xfId="634" xr:uid="{00000000-0005-0000-0000-000008050000}"/>
    <cellStyle name="40% - Accent4 2 6 2" xfId="4247" xr:uid="{00000000-0005-0000-0000-000009050000}"/>
    <cellStyle name="40% - Accent4 2 6 3" xfId="6934" xr:uid="{00000000-0005-0000-0000-00000A050000}"/>
    <cellStyle name="40% - Accent4 2 7" xfId="635" xr:uid="{00000000-0005-0000-0000-00000B050000}"/>
    <cellStyle name="40% - Accent4 2 7 2" xfId="4248" xr:uid="{00000000-0005-0000-0000-00000C050000}"/>
    <cellStyle name="40% - Accent4 2 7 3" xfId="6935" xr:uid="{00000000-0005-0000-0000-00000D050000}"/>
    <cellStyle name="40% - Accent4 2 8" xfId="636" xr:uid="{00000000-0005-0000-0000-00000E050000}"/>
    <cellStyle name="40% - Accent4 2 8 2" xfId="4249" xr:uid="{00000000-0005-0000-0000-00000F050000}"/>
    <cellStyle name="40% - Accent4 2 8 3" xfId="6936" xr:uid="{00000000-0005-0000-0000-000010050000}"/>
    <cellStyle name="40% - Accent4 2 9" xfId="637" xr:uid="{00000000-0005-0000-0000-000011050000}"/>
    <cellStyle name="40% - Accent4 2 9 2" xfId="4250" xr:uid="{00000000-0005-0000-0000-000012050000}"/>
    <cellStyle name="40% - Accent4 2 9 3" xfId="6937" xr:uid="{00000000-0005-0000-0000-000013050000}"/>
    <cellStyle name="40% - Accent4 20" xfId="12359" xr:uid="{00000000-0005-0000-0000-000092020000}"/>
    <cellStyle name="40% - Accent4 21" xfId="12360" xr:uid="{00000000-0005-0000-0000-000093020000}"/>
    <cellStyle name="40% - Accent4 22" xfId="12361" xr:uid="{00000000-0005-0000-0000-000094020000}"/>
    <cellStyle name="40% - Accent4 23" xfId="12362" xr:uid="{00000000-0005-0000-0000-000095020000}"/>
    <cellStyle name="40% - Accent4 24" xfId="12363" xr:uid="{00000000-0005-0000-0000-000096020000}"/>
    <cellStyle name="40% - Accent4 25" xfId="12364" xr:uid="{00000000-0005-0000-0000-000097020000}"/>
    <cellStyle name="40% - Accent4 26" xfId="12365" xr:uid="{00000000-0005-0000-0000-000098020000}"/>
    <cellStyle name="40% - Accent4 27" xfId="12366" xr:uid="{00000000-0005-0000-0000-000099020000}"/>
    <cellStyle name="40% - Accent4 28" xfId="12367" xr:uid="{00000000-0005-0000-0000-00009A020000}"/>
    <cellStyle name="40% - Accent4 29" xfId="12368" xr:uid="{00000000-0005-0000-0000-00009B020000}"/>
    <cellStyle name="40% - Accent4 3" xfId="638" xr:uid="{00000000-0005-0000-0000-000014050000}"/>
    <cellStyle name="40% - Accent4 3 10" xfId="639" xr:uid="{00000000-0005-0000-0000-000015050000}"/>
    <cellStyle name="40% - Accent4 3 10 2" xfId="4251" xr:uid="{00000000-0005-0000-0000-000016050000}"/>
    <cellStyle name="40% - Accent4 3 11" xfId="640" xr:uid="{00000000-0005-0000-0000-000017050000}"/>
    <cellStyle name="40% - Accent4 3 11 2" xfId="4252" xr:uid="{00000000-0005-0000-0000-000018050000}"/>
    <cellStyle name="40% - Accent4 3 12" xfId="4253" xr:uid="{00000000-0005-0000-0000-000019050000}"/>
    <cellStyle name="40% - Accent4 3 13" xfId="6938" xr:uid="{00000000-0005-0000-0000-00001A050000}"/>
    <cellStyle name="40% - Accent4 3 2" xfId="641" xr:uid="{00000000-0005-0000-0000-00001B050000}"/>
    <cellStyle name="40% - Accent4 3 2 2" xfId="4254" xr:uid="{00000000-0005-0000-0000-00001C050000}"/>
    <cellStyle name="40% - Accent4 3 2 2 2" xfId="17592" xr:uid="{938B67C5-1336-4812-8ADF-32C7D34C43BE}"/>
    <cellStyle name="40% - Accent4 3 2 3" xfId="12369" xr:uid="{00000000-0005-0000-0000-00009D020000}"/>
    <cellStyle name="40% - Accent4 3 3" xfId="642" xr:uid="{00000000-0005-0000-0000-00001D050000}"/>
    <cellStyle name="40% - Accent4 3 3 2" xfId="4255" xr:uid="{00000000-0005-0000-0000-00001E050000}"/>
    <cellStyle name="40% - Accent4 3 3 3" xfId="17593" xr:uid="{C12C68BB-26AA-4B34-91F1-820998F7D9BF}"/>
    <cellStyle name="40% - Accent4 3 4" xfId="643" xr:uid="{00000000-0005-0000-0000-00001F050000}"/>
    <cellStyle name="40% - Accent4 3 4 2" xfId="4256" xr:uid="{00000000-0005-0000-0000-000020050000}"/>
    <cellStyle name="40% - Accent4 3 5" xfId="644" xr:uid="{00000000-0005-0000-0000-000021050000}"/>
    <cellStyle name="40% - Accent4 3 5 2" xfId="4257" xr:uid="{00000000-0005-0000-0000-000022050000}"/>
    <cellStyle name="40% - Accent4 3 6" xfId="645" xr:uid="{00000000-0005-0000-0000-000023050000}"/>
    <cellStyle name="40% - Accent4 3 6 2" xfId="4258" xr:uid="{00000000-0005-0000-0000-000024050000}"/>
    <cellStyle name="40% - Accent4 3 7" xfId="646" xr:uid="{00000000-0005-0000-0000-000025050000}"/>
    <cellStyle name="40% - Accent4 3 7 2" xfId="4259" xr:uid="{00000000-0005-0000-0000-000026050000}"/>
    <cellStyle name="40% - Accent4 3 8" xfId="647" xr:uid="{00000000-0005-0000-0000-000027050000}"/>
    <cellStyle name="40% - Accent4 3 8 2" xfId="4260" xr:uid="{00000000-0005-0000-0000-000028050000}"/>
    <cellStyle name="40% - Accent4 3 9" xfId="648" xr:uid="{00000000-0005-0000-0000-000029050000}"/>
    <cellStyle name="40% - Accent4 3 9 2" xfId="4261" xr:uid="{00000000-0005-0000-0000-00002A050000}"/>
    <cellStyle name="40% - Accent4 30" xfId="12370" xr:uid="{00000000-0005-0000-0000-00009F020000}"/>
    <cellStyle name="40% - Accent4 31" xfId="12371" xr:uid="{00000000-0005-0000-0000-0000A0020000}"/>
    <cellStyle name="40% - Accent4 32" xfId="12372" xr:uid="{00000000-0005-0000-0000-0000A1020000}"/>
    <cellStyle name="40% - Accent4 33" xfId="12373" xr:uid="{00000000-0005-0000-0000-0000A2020000}"/>
    <cellStyle name="40% - Accent4 34" xfId="12374" xr:uid="{00000000-0005-0000-0000-0000A3020000}"/>
    <cellStyle name="40% - Accent4 35" xfId="12375" xr:uid="{00000000-0005-0000-0000-0000A4020000}"/>
    <cellStyle name="40% - Accent4 36" xfId="12376" xr:uid="{00000000-0005-0000-0000-0000A5020000}"/>
    <cellStyle name="40% - Accent4 37" xfId="12377" xr:uid="{00000000-0005-0000-0000-0000A6020000}"/>
    <cellStyle name="40% - Accent4 38" xfId="12378" xr:uid="{00000000-0005-0000-0000-0000A7020000}"/>
    <cellStyle name="40% - Accent4 39" xfId="12379" xr:uid="{00000000-0005-0000-0000-0000A8020000}"/>
    <cellStyle name="40% - Accent4 4" xfId="649" xr:uid="{00000000-0005-0000-0000-00002B050000}"/>
    <cellStyle name="40% - Accent4 4 10" xfId="650" xr:uid="{00000000-0005-0000-0000-00002C050000}"/>
    <cellStyle name="40% - Accent4 4 10 2" xfId="4262" xr:uid="{00000000-0005-0000-0000-00002D050000}"/>
    <cellStyle name="40% - Accent4 4 11" xfId="651" xr:uid="{00000000-0005-0000-0000-00002E050000}"/>
    <cellStyle name="40% - Accent4 4 11 2" xfId="4263" xr:uid="{00000000-0005-0000-0000-00002F050000}"/>
    <cellStyle name="40% - Accent4 4 12" xfId="4264" xr:uid="{00000000-0005-0000-0000-000030050000}"/>
    <cellStyle name="40% - Accent4 4 13" xfId="6939" xr:uid="{00000000-0005-0000-0000-000031050000}"/>
    <cellStyle name="40% - Accent4 4 2" xfId="652" xr:uid="{00000000-0005-0000-0000-000032050000}"/>
    <cellStyle name="40% - Accent4 4 2 2" xfId="4265" xr:uid="{00000000-0005-0000-0000-000033050000}"/>
    <cellStyle name="40% - Accent4 4 2 3" xfId="12380" xr:uid="{00000000-0005-0000-0000-0000AA020000}"/>
    <cellStyle name="40% - Accent4 4 3" xfId="653" xr:uid="{00000000-0005-0000-0000-000034050000}"/>
    <cellStyle name="40% - Accent4 4 3 2" xfId="4266" xr:uid="{00000000-0005-0000-0000-000035050000}"/>
    <cellStyle name="40% - Accent4 4 4" xfId="654" xr:uid="{00000000-0005-0000-0000-000036050000}"/>
    <cellStyle name="40% - Accent4 4 4 2" xfId="4267" xr:uid="{00000000-0005-0000-0000-000037050000}"/>
    <cellStyle name="40% - Accent4 4 5" xfId="655" xr:uid="{00000000-0005-0000-0000-000038050000}"/>
    <cellStyle name="40% - Accent4 4 5 2" xfId="4268" xr:uid="{00000000-0005-0000-0000-000039050000}"/>
    <cellStyle name="40% - Accent4 4 6" xfId="656" xr:uid="{00000000-0005-0000-0000-00003A050000}"/>
    <cellStyle name="40% - Accent4 4 6 2" xfId="4269" xr:uid="{00000000-0005-0000-0000-00003B050000}"/>
    <cellStyle name="40% - Accent4 4 7" xfId="657" xr:uid="{00000000-0005-0000-0000-00003C050000}"/>
    <cellStyle name="40% - Accent4 4 7 2" xfId="4270" xr:uid="{00000000-0005-0000-0000-00003D050000}"/>
    <cellStyle name="40% - Accent4 4 8" xfId="658" xr:uid="{00000000-0005-0000-0000-00003E050000}"/>
    <cellStyle name="40% - Accent4 4 8 2" xfId="4271" xr:uid="{00000000-0005-0000-0000-00003F050000}"/>
    <cellStyle name="40% - Accent4 4 9" xfId="659" xr:uid="{00000000-0005-0000-0000-000040050000}"/>
    <cellStyle name="40% - Accent4 4 9 2" xfId="4272" xr:uid="{00000000-0005-0000-0000-000041050000}"/>
    <cellStyle name="40% - Accent4 40" xfId="12381" xr:uid="{00000000-0005-0000-0000-0000AC020000}"/>
    <cellStyle name="40% - Accent4 41" xfId="12382" xr:uid="{00000000-0005-0000-0000-0000AD020000}"/>
    <cellStyle name="40% - Accent4 42" xfId="12383" xr:uid="{00000000-0005-0000-0000-0000AE020000}"/>
    <cellStyle name="40% - Accent4 43" xfId="12384" xr:uid="{00000000-0005-0000-0000-0000AF020000}"/>
    <cellStyle name="40% - Accent4 5" xfId="660" xr:uid="{00000000-0005-0000-0000-000042050000}"/>
    <cellStyle name="40% - Accent4 5 10" xfId="661" xr:uid="{00000000-0005-0000-0000-000043050000}"/>
    <cellStyle name="40% - Accent4 5 10 2" xfId="4273" xr:uid="{00000000-0005-0000-0000-000044050000}"/>
    <cellStyle name="40% - Accent4 5 11" xfId="662" xr:uid="{00000000-0005-0000-0000-000045050000}"/>
    <cellStyle name="40% - Accent4 5 11 2" xfId="4274" xr:uid="{00000000-0005-0000-0000-000046050000}"/>
    <cellStyle name="40% - Accent4 5 12" xfId="4275" xr:uid="{00000000-0005-0000-0000-000047050000}"/>
    <cellStyle name="40% - Accent4 5 13" xfId="6940" xr:uid="{00000000-0005-0000-0000-000048050000}"/>
    <cellStyle name="40% - Accent4 5 2" xfId="663" xr:uid="{00000000-0005-0000-0000-000049050000}"/>
    <cellStyle name="40% - Accent4 5 2 2" xfId="4276" xr:uid="{00000000-0005-0000-0000-00004A050000}"/>
    <cellStyle name="40% - Accent4 5 2 3" xfId="12385" xr:uid="{00000000-0005-0000-0000-0000B1020000}"/>
    <cellStyle name="40% - Accent4 5 3" xfId="664" xr:uid="{00000000-0005-0000-0000-00004B050000}"/>
    <cellStyle name="40% - Accent4 5 3 2" xfId="4277" xr:uid="{00000000-0005-0000-0000-00004C050000}"/>
    <cellStyle name="40% - Accent4 5 4" xfId="665" xr:uid="{00000000-0005-0000-0000-00004D050000}"/>
    <cellStyle name="40% - Accent4 5 4 2" xfId="4278" xr:uid="{00000000-0005-0000-0000-00004E050000}"/>
    <cellStyle name="40% - Accent4 5 5" xfId="666" xr:uid="{00000000-0005-0000-0000-00004F050000}"/>
    <cellStyle name="40% - Accent4 5 5 2" xfId="4279" xr:uid="{00000000-0005-0000-0000-000050050000}"/>
    <cellStyle name="40% - Accent4 5 6" xfId="667" xr:uid="{00000000-0005-0000-0000-000051050000}"/>
    <cellStyle name="40% - Accent4 5 6 2" xfId="4280" xr:uid="{00000000-0005-0000-0000-000052050000}"/>
    <cellStyle name="40% - Accent4 5 7" xfId="668" xr:uid="{00000000-0005-0000-0000-000053050000}"/>
    <cellStyle name="40% - Accent4 5 7 2" xfId="4281" xr:uid="{00000000-0005-0000-0000-000054050000}"/>
    <cellStyle name="40% - Accent4 5 8" xfId="669" xr:uid="{00000000-0005-0000-0000-000055050000}"/>
    <cellStyle name="40% - Accent4 5 8 2" xfId="4282" xr:uid="{00000000-0005-0000-0000-000056050000}"/>
    <cellStyle name="40% - Accent4 5 9" xfId="670" xr:uid="{00000000-0005-0000-0000-000057050000}"/>
    <cellStyle name="40% - Accent4 5 9 2" xfId="4283" xr:uid="{00000000-0005-0000-0000-000058050000}"/>
    <cellStyle name="40% - Accent4 6" xfId="671" xr:uid="{00000000-0005-0000-0000-000059050000}"/>
    <cellStyle name="40% - Accent4 6 10" xfId="672" xr:uid="{00000000-0005-0000-0000-00005A050000}"/>
    <cellStyle name="40% - Accent4 6 10 2" xfId="4284" xr:uid="{00000000-0005-0000-0000-00005B050000}"/>
    <cellStyle name="40% - Accent4 6 11" xfId="673" xr:uid="{00000000-0005-0000-0000-00005C050000}"/>
    <cellStyle name="40% - Accent4 6 11 2" xfId="4285" xr:uid="{00000000-0005-0000-0000-00005D050000}"/>
    <cellStyle name="40% - Accent4 6 12" xfId="4286" xr:uid="{00000000-0005-0000-0000-00005E050000}"/>
    <cellStyle name="40% - Accent4 6 13" xfId="6941" xr:uid="{00000000-0005-0000-0000-00005F050000}"/>
    <cellStyle name="40% - Accent4 6 2" xfId="674" xr:uid="{00000000-0005-0000-0000-000060050000}"/>
    <cellStyle name="40% - Accent4 6 2 2" xfId="4287" xr:uid="{00000000-0005-0000-0000-000061050000}"/>
    <cellStyle name="40% - Accent4 6 2 3" xfId="12386" xr:uid="{00000000-0005-0000-0000-0000B4020000}"/>
    <cellStyle name="40% - Accent4 6 3" xfId="675" xr:uid="{00000000-0005-0000-0000-000062050000}"/>
    <cellStyle name="40% - Accent4 6 3 2" xfId="4288" xr:uid="{00000000-0005-0000-0000-000063050000}"/>
    <cellStyle name="40% - Accent4 6 4" xfId="676" xr:uid="{00000000-0005-0000-0000-000064050000}"/>
    <cellStyle name="40% - Accent4 6 4 2" xfId="4289" xr:uid="{00000000-0005-0000-0000-000065050000}"/>
    <cellStyle name="40% - Accent4 6 5" xfId="677" xr:uid="{00000000-0005-0000-0000-000066050000}"/>
    <cellStyle name="40% - Accent4 6 5 2" xfId="4290" xr:uid="{00000000-0005-0000-0000-000067050000}"/>
    <cellStyle name="40% - Accent4 6 6" xfId="678" xr:uid="{00000000-0005-0000-0000-000068050000}"/>
    <cellStyle name="40% - Accent4 6 6 2" xfId="4291" xr:uid="{00000000-0005-0000-0000-000069050000}"/>
    <cellStyle name="40% - Accent4 6 7" xfId="679" xr:uid="{00000000-0005-0000-0000-00006A050000}"/>
    <cellStyle name="40% - Accent4 6 7 2" xfId="4292" xr:uid="{00000000-0005-0000-0000-00006B050000}"/>
    <cellStyle name="40% - Accent4 6 8" xfId="680" xr:uid="{00000000-0005-0000-0000-00006C050000}"/>
    <cellStyle name="40% - Accent4 6 8 2" xfId="4293" xr:uid="{00000000-0005-0000-0000-00006D050000}"/>
    <cellStyle name="40% - Accent4 6 9" xfId="681" xr:uid="{00000000-0005-0000-0000-00006E050000}"/>
    <cellStyle name="40% - Accent4 6 9 2" xfId="4294" xr:uid="{00000000-0005-0000-0000-00006F050000}"/>
    <cellStyle name="40% - Accent4 7" xfId="682" xr:uid="{00000000-0005-0000-0000-000070050000}"/>
    <cellStyle name="40% - Accent4 7 2" xfId="4295" xr:uid="{00000000-0005-0000-0000-000071050000}"/>
    <cellStyle name="40% - Accent4 7 2 2" xfId="12388" xr:uid="{00000000-0005-0000-0000-0000B7020000}"/>
    <cellStyle name="40% - Accent4 7 3" xfId="6942" xr:uid="{00000000-0005-0000-0000-000072050000}"/>
    <cellStyle name="40% - Accent4 7 3 2" xfId="12387" xr:uid="{00000000-0005-0000-0000-0000B8020000}"/>
    <cellStyle name="40% - Accent4 8" xfId="683" xr:uid="{00000000-0005-0000-0000-000073050000}"/>
    <cellStyle name="40% - Accent4 8 2" xfId="4296" xr:uid="{00000000-0005-0000-0000-000074050000}"/>
    <cellStyle name="40% - Accent4 8 2 2" xfId="12390" xr:uid="{00000000-0005-0000-0000-0000BA020000}"/>
    <cellStyle name="40% - Accent4 8 3" xfId="6943" xr:uid="{00000000-0005-0000-0000-000075050000}"/>
    <cellStyle name="40% - Accent4 8 3 2" xfId="12389" xr:uid="{00000000-0005-0000-0000-0000BB020000}"/>
    <cellStyle name="40% - Accent4 9" xfId="684" xr:uid="{00000000-0005-0000-0000-000076050000}"/>
    <cellStyle name="40% - Accent4 9 2" xfId="4297" xr:uid="{00000000-0005-0000-0000-000077050000}"/>
    <cellStyle name="40% - Accent5 10" xfId="685" xr:uid="{00000000-0005-0000-0000-000078050000}"/>
    <cellStyle name="40% - Accent5 10 2" xfId="4298" xr:uid="{00000000-0005-0000-0000-000079050000}"/>
    <cellStyle name="40% - Accent5 11" xfId="12391" xr:uid="{00000000-0005-0000-0000-0000C0020000}"/>
    <cellStyle name="40% - Accent5 11 2" xfId="12392" xr:uid="{00000000-0005-0000-0000-0000C1020000}"/>
    <cellStyle name="40% - Accent5 12" xfId="12393" xr:uid="{00000000-0005-0000-0000-0000C2020000}"/>
    <cellStyle name="40% - Accent5 13" xfId="12394" xr:uid="{00000000-0005-0000-0000-0000C3020000}"/>
    <cellStyle name="40% - Accent5 14" xfId="12395" xr:uid="{00000000-0005-0000-0000-0000C4020000}"/>
    <cellStyle name="40% - Accent5 15" xfId="12396" xr:uid="{00000000-0005-0000-0000-0000C5020000}"/>
    <cellStyle name="40% - Accent5 16" xfId="12397" xr:uid="{00000000-0005-0000-0000-0000C6020000}"/>
    <cellStyle name="40% - Accent5 17" xfId="12398" xr:uid="{00000000-0005-0000-0000-0000C7020000}"/>
    <cellStyle name="40% - Accent5 18" xfId="12399" xr:uid="{00000000-0005-0000-0000-0000C8020000}"/>
    <cellStyle name="40% - Accent5 19" xfId="12400" xr:uid="{00000000-0005-0000-0000-0000C9020000}"/>
    <cellStyle name="40% - Accent5 2" xfId="13" xr:uid="{00000000-0005-0000-0000-00007A050000}"/>
    <cellStyle name="40% - Accent5 2 10" xfId="686" xr:uid="{00000000-0005-0000-0000-00007B050000}"/>
    <cellStyle name="40% - Accent5 2 10 2" xfId="4299" xr:uid="{00000000-0005-0000-0000-00007C050000}"/>
    <cellStyle name="40% - Accent5 2 10 3" xfId="6944" xr:uid="{00000000-0005-0000-0000-00007D050000}"/>
    <cellStyle name="40% - Accent5 2 11" xfId="687" xr:uid="{00000000-0005-0000-0000-00007E050000}"/>
    <cellStyle name="40% - Accent5 2 11 2" xfId="4300" xr:uid="{00000000-0005-0000-0000-00007F050000}"/>
    <cellStyle name="40% - Accent5 2 11 3" xfId="6945" xr:uid="{00000000-0005-0000-0000-000080050000}"/>
    <cellStyle name="40% - Accent5 2 12" xfId="4301" xr:uid="{00000000-0005-0000-0000-000081050000}"/>
    <cellStyle name="40% - Accent5 2 12 2" xfId="5516" xr:uid="{00000000-0005-0000-0000-000082050000}"/>
    <cellStyle name="40% - Accent5 2 12 3" xfId="6946" xr:uid="{00000000-0005-0000-0000-000083050000}"/>
    <cellStyle name="40% - Accent5 2 13" xfId="5517" xr:uid="{00000000-0005-0000-0000-000084050000}"/>
    <cellStyle name="40% - Accent5 2 13 2" xfId="6947" xr:uid="{00000000-0005-0000-0000-000085050000}"/>
    <cellStyle name="40% - Accent5 2 14" xfId="6948" xr:uid="{00000000-0005-0000-0000-000086050000}"/>
    <cellStyle name="40% - Accent5 2 15" xfId="6949" xr:uid="{00000000-0005-0000-0000-000087050000}"/>
    <cellStyle name="40% - Accent5 2 16" xfId="12401" xr:uid="{00000000-0005-0000-0000-0000D1020000}"/>
    <cellStyle name="40% - Accent5 2 2" xfId="688" xr:uid="{00000000-0005-0000-0000-000088050000}"/>
    <cellStyle name="40% - Accent5 2 2 2" xfId="4302" xr:uid="{00000000-0005-0000-0000-000089050000}"/>
    <cellStyle name="40% - Accent5 2 2 3" xfId="6950" xr:uid="{00000000-0005-0000-0000-00008A050000}"/>
    <cellStyle name="40% - Accent5 2 3" xfId="689" xr:uid="{00000000-0005-0000-0000-00008B050000}"/>
    <cellStyle name="40% - Accent5 2 3 2" xfId="4303" xr:uid="{00000000-0005-0000-0000-00008C050000}"/>
    <cellStyle name="40% - Accent5 2 3 3" xfId="6951" xr:uid="{00000000-0005-0000-0000-00008D050000}"/>
    <cellStyle name="40% - Accent5 2 4" xfId="690" xr:uid="{00000000-0005-0000-0000-00008E050000}"/>
    <cellStyle name="40% - Accent5 2 4 2" xfId="4304" xr:uid="{00000000-0005-0000-0000-00008F050000}"/>
    <cellStyle name="40% - Accent5 2 4 3" xfId="6952" xr:uid="{00000000-0005-0000-0000-000090050000}"/>
    <cellStyle name="40% - Accent5 2 5" xfId="691" xr:uid="{00000000-0005-0000-0000-000091050000}"/>
    <cellStyle name="40% - Accent5 2 5 2" xfId="4305" xr:uid="{00000000-0005-0000-0000-000092050000}"/>
    <cellStyle name="40% - Accent5 2 5 3" xfId="6953" xr:uid="{00000000-0005-0000-0000-000093050000}"/>
    <cellStyle name="40% - Accent5 2 6" xfId="692" xr:uid="{00000000-0005-0000-0000-000094050000}"/>
    <cellStyle name="40% - Accent5 2 6 2" xfId="4306" xr:uid="{00000000-0005-0000-0000-000095050000}"/>
    <cellStyle name="40% - Accent5 2 6 3" xfId="6954" xr:uid="{00000000-0005-0000-0000-000096050000}"/>
    <cellStyle name="40% - Accent5 2 7" xfId="693" xr:uid="{00000000-0005-0000-0000-000097050000}"/>
    <cellStyle name="40% - Accent5 2 7 2" xfId="4307" xr:uid="{00000000-0005-0000-0000-000098050000}"/>
    <cellStyle name="40% - Accent5 2 7 3" xfId="6955" xr:uid="{00000000-0005-0000-0000-000099050000}"/>
    <cellStyle name="40% - Accent5 2 8" xfId="694" xr:uid="{00000000-0005-0000-0000-00009A050000}"/>
    <cellStyle name="40% - Accent5 2 8 2" xfId="4308" xr:uid="{00000000-0005-0000-0000-00009B050000}"/>
    <cellStyle name="40% - Accent5 2 8 3" xfId="6956" xr:uid="{00000000-0005-0000-0000-00009C050000}"/>
    <cellStyle name="40% - Accent5 2 9" xfId="695" xr:uid="{00000000-0005-0000-0000-00009D050000}"/>
    <cellStyle name="40% - Accent5 2 9 2" xfId="4309" xr:uid="{00000000-0005-0000-0000-00009E050000}"/>
    <cellStyle name="40% - Accent5 2 9 3" xfId="6957" xr:uid="{00000000-0005-0000-0000-00009F050000}"/>
    <cellStyle name="40% - Accent5 20" xfId="12402" xr:uid="{00000000-0005-0000-0000-0000DA020000}"/>
    <cellStyle name="40% - Accent5 21" xfId="12403" xr:uid="{00000000-0005-0000-0000-0000DB020000}"/>
    <cellStyle name="40% - Accent5 22" xfId="12404" xr:uid="{00000000-0005-0000-0000-0000DC020000}"/>
    <cellStyle name="40% - Accent5 23" xfId="12405" xr:uid="{00000000-0005-0000-0000-0000DD020000}"/>
    <cellStyle name="40% - Accent5 24" xfId="12406" xr:uid="{00000000-0005-0000-0000-0000DE020000}"/>
    <cellStyle name="40% - Accent5 25" xfId="12407" xr:uid="{00000000-0005-0000-0000-0000DF020000}"/>
    <cellStyle name="40% - Accent5 26" xfId="12408" xr:uid="{00000000-0005-0000-0000-0000E0020000}"/>
    <cellStyle name="40% - Accent5 27" xfId="12409" xr:uid="{00000000-0005-0000-0000-0000E1020000}"/>
    <cellStyle name="40% - Accent5 28" xfId="12410" xr:uid="{00000000-0005-0000-0000-0000E2020000}"/>
    <cellStyle name="40% - Accent5 29" xfId="12411" xr:uid="{00000000-0005-0000-0000-0000E3020000}"/>
    <cellStyle name="40% - Accent5 3" xfId="696" xr:uid="{00000000-0005-0000-0000-0000A0050000}"/>
    <cellStyle name="40% - Accent5 3 10" xfId="697" xr:uid="{00000000-0005-0000-0000-0000A1050000}"/>
    <cellStyle name="40% - Accent5 3 10 2" xfId="4310" xr:uid="{00000000-0005-0000-0000-0000A2050000}"/>
    <cellStyle name="40% - Accent5 3 11" xfId="698" xr:uid="{00000000-0005-0000-0000-0000A3050000}"/>
    <cellStyle name="40% - Accent5 3 11 2" xfId="4311" xr:uid="{00000000-0005-0000-0000-0000A4050000}"/>
    <cellStyle name="40% - Accent5 3 12" xfId="4312" xr:uid="{00000000-0005-0000-0000-0000A5050000}"/>
    <cellStyle name="40% - Accent5 3 13" xfId="6958" xr:uid="{00000000-0005-0000-0000-0000A6050000}"/>
    <cellStyle name="40% - Accent5 3 2" xfId="699" xr:uid="{00000000-0005-0000-0000-0000A7050000}"/>
    <cellStyle name="40% - Accent5 3 2 2" xfId="4313" xr:uid="{00000000-0005-0000-0000-0000A8050000}"/>
    <cellStyle name="40% - Accent5 3 2 2 2" xfId="17594" xr:uid="{14DA1942-8446-44FD-935E-394ACC498D86}"/>
    <cellStyle name="40% - Accent5 3 2 3" xfId="12412" xr:uid="{00000000-0005-0000-0000-0000E5020000}"/>
    <cellStyle name="40% - Accent5 3 3" xfId="700" xr:uid="{00000000-0005-0000-0000-0000A9050000}"/>
    <cellStyle name="40% - Accent5 3 3 2" xfId="4314" xr:uid="{00000000-0005-0000-0000-0000AA050000}"/>
    <cellStyle name="40% - Accent5 3 3 3" xfId="17595" xr:uid="{B3ED3226-C5C6-4542-B0CF-BE107E2C2C58}"/>
    <cellStyle name="40% - Accent5 3 4" xfId="701" xr:uid="{00000000-0005-0000-0000-0000AB050000}"/>
    <cellStyle name="40% - Accent5 3 4 2" xfId="4315" xr:uid="{00000000-0005-0000-0000-0000AC050000}"/>
    <cellStyle name="40% - Accent5 3 5" xfId="702" xr:uid="{00000000-0005-0000-0000-0000AD050000}"/>
    <cellStyle name="40% - Accent5 3 5 2" xfId="4316" xr:uid="{00000000-0005-0000-0000-0000AE050000}"/>
    <cellStyle name="40% - Accent5 3 6" xfId="703" xr:uid="{00000000-0005-0000-0000-0000AF050000}"/>
    <cellStyle name="40% - Accent5 3 6 2" xfId="4317" xr:uid="{00000000-0005-0000-0000-0000B0050000}"/>
    <cellStyle name="40% - Accent5 3 7" xfId="704" xr:uid="{00000000-0005-0000-0000-0000B1050000}"/>
    <cellStyle name="40% - Accent5 3 7 2" xfId="4318" xr:uid="{00000000-0005-0000-0000-0000B2050000}"/>
    <cellStyle name="40% - Accent5 3 8" xfId="705" xr:uid="{00000000-0005-0000-0000-0000B3050000}"/>
    <cellStyle name="40% - Accent5 3 8 2" xfId="4319" xr:uid="{00000000-0005-0000-0000-0000B4050000}"/>
    <cellStyle name="40% - Accent5 3 9" xfId="706" xr:uid="{00000000-0005-0000-0000-0000B5050000}"/>
    <cellStyle name="40% - Accent5 3 9 2" xfId="4320" xr:uid="{00000000-0005-0000-0000-0000B6050000}"/>
    <cellStyle name="40% - Accent5 30" xfId="12413" xr:uid="{00000000-0005-0000-0000-0000E7020000}"/>
    <cellStyle name="40% - Accent5 31" xfId="12414" xr:uid="{00000000-0005-0000-0000-0000E8020000}"/>
    <cellStyle name="40% - Accent5 32" xfId="12415" xr:uid="{00000000-0005-0000-0000-0000E9020000}"/>
    <cellStyle name="40% - Accent5 33" xfId="12416" xr:uid="{00000000-0005-0000-0000-0000EA020000}"/>
    <cellStyle name="40% - Accent5 34" xfId="12417" xr:uid="{00000000-0005-0000-0000-0000EB020000}"/>
    <cellStyle name="40% - Accent5 35" xfId="12418" xr:uid="{00000000-0005-0000-0000-0000EC020000}"/>
    <cellStyle name="40% - Accent5 36" xfId="12419" xr:uid="{00000000-0005-0000-0000-0000ED020000}"/>
    <cellStyle name="40% - Accent5 37" xfId="12420" xr:uid="{00000000-0005-0000-0000-0000EE020000}"/>
    <cellStyle name="40% - Accent5 38" xfId="12421" xr:uid="{00000000-0005-0000-0000-0000EF020000}"/>
    <cellStyle name="40% - Accent5 39" xfId="12422" xr:uid="{00000000-0005-0000-0000-0000F0020000}"/>
    <cellStyle name="40% - Accent5 4" xfId="707" xr:uid="{00000000-0005-0000-0000-0000B7050000}"/>
    <cellStyle name="40% - Accent5 4 10" xfId="708" xr:uid="{00000000-0005-0000-0000-0000B8050000}"/>
    <cellStyle name="40% - Accent5 4 10 2" xfId="4321" xr:uid="{00000000-0005-0000-0000-0000B9050000}"/>
    <cellStyle name="40% - Accent5 4 11" xfId="709" xr:uid="{00000000-0005-0000-0000-0000BA050000}"/>
    <cellStyle name="40% - Accent5 4 11 2" xfId="4322" xr:uid="{00000000-0005-0000-0000-0000BB050000}"/>
    <cellStyle name="40% - Accent5 4 12" xfId="4323" xr:uid="{00000000-0005-0000-0000-0000BC050000}"/>
    <cellStyle name="40% - Accent5 4 13" xfId="6959" xr:uid="{00000000-0005-0000-0000-0000BD050000}"/>
    <cellStyle name="40% - Accent5 4 2" xfId="710" xr:uid="{00000000-0005-0000-0000-0000BE050000}"/>
    <cellStyle name="40% - Accent5 4 2 2" xfId="4324" xr:uid="{00000000-0005-0000-0000-0000BF050000}"/>
    <cellStyle name="40% - Accent5 4 2 3" xfId="12423" xr:uid="{00000000-0005-0000-0000-0000F2020000}"/>
    <cellStyle name="40% - Accent5 4 3" xfId="711" xr:uid="{00000000-0005-0000-0000-0000C0050000}"/>
    <cellStyle name="40% - Accent5 4 3 2" xfId="4325" xr:uid="{00000000-0005-0000-0000-0000C1050000}"/>
    <cellStyle name="40% - Accent5 4 4" xfId="712" xr:uid="{00000000-0005-0000-0000-0000C2050000}"/>
    <cellStyle name="40% - Accent5 4 4 2" xfId="4326" xr:uid="{00000000-0005-0000-0000-0000C3050000}"/>
    <cellStyle name="40% - Accent5 4 5" xfId="713" xr:uid="{00000000-0005-0000-0000-0000C4050000}"/>
    <cellStyle name="40% - Accent5 4 5 2" xfId="4327" xr:uid="{00000000-0005-0000-0000-0000C5050000}"/>
    <cellStyle name="40% - Accent5 4 6" xfId="714" xr:uid="{00000000-0005-0000-0000-0000C6050000}"/>
    <cellStyle name="40% - Accent5 4 6 2" xfId="4328" xr:uid="{00000000-0005-0000-0000-0000C7050000}"/>
    <cellStyle name="40% - Accent5 4 7" xfId="715" xr:uid="{00000000-0005-0000-0000-0000C8050000}"/>
    <cellStyle name="40% - Accent5 4 7 2" xfId="4329" xr:uid="{00000000-0005-0000-0000-0000C9050000}"/>
    <cellStyle name="40% - Accent5 4 8" xfId="716" xr:uid="{00000000-0005-0000-0000-0000CA050000}"/>
    <cellStyle name="40% - Accent5 4 8 2" xfId="4330" xr:uid="{00000000-0005-0000-0000-0000CB050000}"/>
    <cellStyle name="40% - Accent5 4 9" xfId="717" xr:uid="{00000000-0005-0000-0000-0000CC050000}"/>
    <cellStyle name="40% - Accent5 4 9 2" xfId="4331" xr:uid="{00000000-0005-0000-0000-0000CD050000}"/>
    <cellStyle name="40% - Accent5 40" xfId="12424" xr:uid="{00000000-0005-0000-0000-0000F4020000}"/>
    <cellStyle name="40% - Accent5 41" xfId="12425" xr:uid="{00000000-0005-0000-0000-0000F5020000}"/>
    <cellStyle name="40% - Accent5 42" xfId="12426" xr:uid="{00000000-0005-0000-0000-0000F6020000}"/>
    <cellStyle name="40% - Accent5 43" xfId="12427" xr:uid="{00000000-0005-0000-0000-0000F7020000}"/>
    <cellStyle name="40% - Accent5 5" xfId="718" xr:uid="{00000000-0005-0000-0000-0000CE050000}"/>
    <cellStyle name="40% - Accent5 5 10" xfId="719" xr:uid="{00000000-0005-0000-0000-0000CF050000}"/>
    <cellStyle name="40% - Accent5 5 10 2" xfId="4332" xr:uid="{00000000-0005-0000-0000-0000D0050000}"/>
    <cellStyle name="40% - Accent5 5 11" xfId="720" xr:uid="{00000000-0005-0000-0000-0000D1050000}"/>
    <cellStyle name="40% - Accent5 5 11 2" xfId="4333" xr:uid="{00000000-0005-0000-0000-0000D2050000}"/>
    <cellStyle name="40% - Accent5 5 12" xfId="4334" xr:uid="{00000000-0005-0000-0000-0000D3050000}"/>
    <cellStyle name="40% - Accent5 5 13" xfId="6960" xr:uid="{00000000-0005-0000-0000-0000D4050000}"/>
    <cellStyle name="40% - Accent5 5 2" xfId="721" xr:uid="{00000000-0005-0000-0000-0000D5050000}"/>
    <cellStyle name="40% - Accent5 5 2 2" xfId="4335" xr:uid="{00000000-0005-0000-0000-0000D6050000}"/>
    <cellStyle name="40% - Accent5 5 2 3" xfId="12428" xr:uid="{00000000-0005-0000-0000-0000F9020000}"/>
    <cellStyle name="40% - Accent5 5 3" xfId="722" xr:uid="{00000000-0005-0000-0000-0000D7050000}"/>
    <cellStyle name="40% - Accent5 5 3 2" xfId="4336" xr:uid="{00000000-0005-0000-0000-0000D8050000}"/>
    <cellStyle name="40% - Accent5 5 4" xfId="723" xr:uid="{00000000-0005-0000-0000-0000D9050000}"/>
    <cellStyle name="40% - Accent5 5 4 2" xfId="4337" xr:uid="{00000000-0005-0000-0000-0000DA050000}"/>
    <cellStyle name="40% - Accent5 5 5" xfId="724" xr:uid="{00000000-0005-0000-0000-0000DB050000}"/>
    <cellStyle name="40% - Accent5 5 5 2" xfId="4338" xr:uid="{00000000-0005-0000-0000-0000DC050000}"/>
    <cellStyle name="40% - Accent5 5 6" xfId="725" xr:uid="{00000000-0005-0000-0000-0000DD050000}"/>
    <cellStyle name="40% - Accent5 5 6 2" xfId="4339" xr:uid="{00000000-0005-0000-0000-0000DE050000}"/>
    <cellStyle name="40% - Accent5 5 7" xfId="726" xr:uid="{00000000-0005-0000-0000-0000DF050000}"/>
    <cellStyle name="40% - Accent5 5 7 2" xfId="4340" xr:uid="{00000000-0005-0000-0000-0000E0050000}"/>
    <cellStyle name="40% - Accent5 5 8" xfId="727" xr:uid="{00000000-0005-0000-0000-0000E1050000}"/>
    <cellStyle name="40% - Accent5 5 8 2" xfId="4341" xr:uid="{00000000-0005-0000-0000-0000E2050000}"/>
    <cellStyle name="40% - Accent5 5 9" xfId="728" xr:uid="{00000000-0005-0000-0000-0000E3050000}"/>
    <cellStyle name="40% - Accent5 5 9 2" xfId="4342" xr:uid="{00000000-0005-0000-0000-0000E4050000}"/>
    <cellStyle name="40% - Accent5 6" xfId="729" xr:uid="{00000000-0005-0000-0000-0000E5050000}"/>
    <cellStyle name="40% - Accent5 6 10" xfId="730" xr:uid="{00000000-0005-0000-0000-0000E6050000}"/>
    <cellStyle name="40% - Accent5 6 10 2" xfId="4343" xr:uid="{00000000-0005-0000-0000-0000E7050000}"/>
    <cellStyle name="40% - Accent5 6 11" xfId="731" xr:uid="{00000000-0005-0000-0000-0000E8050000}"/>
    <cellStyle name="40% - Accent5 6 11 2" xfId="4344" xr:uid="{00000000-0005-0000-0000-0000E9050000}"/>
    <cellStyle name="40% - Accent5 6 12" xfId="4345" xr:uid="{00000000-0005-0000-0000-0000EA050000}"/>
    <cellStyle name="40% - Accent5 6 13" xfId="6961" xr:uid="{00000000-0005-0000-0000-0000EB050000}"/>
    <cellStyle name="40% - Accent5 6 2" xfId="732" xr:uid="{00000000-0005-0000-0000-0000EC050000}"/>
    <cellStyle name="40% - Accent5 6 2 2" xfId="4346" xr:uid="{00000000-0005-0000-0000-0000ED050000}"/>
    <cellStyle name="40% - Accent5 6 2 3" xfId="12429" xr:uid="{00000000-0005-0000-0000-0000FC020000}"/>
    <cellStyle name="40% - Accent5 6 3" xfId="733" xr:uid="{00000000-0005-0000-0000-0000EE050000}"/>
    <cellStyle name="40% - Accent5 6 3 2" xfId="4347" xr:uid="{00000000-0005-0000-0000-0000EF050000}"/>
    <cellStyle name="40% - Accent5 6 4" xfId="734" xr:uid="{00000000-0005-0000-0000-0000F0050000}"/>
    <cellStyle name="40% - Accent5 6 4 2" xfId="4348" xr:uid="{00000000-0005-0000-0000-0000F1050000}"/>
    <cellStyle name="40% - Accent5 6 5" xfId="735" xr:uid="{00000000-0005-0000-0000-0000F2050000}"/>
    <cellStyle name="40% - Accent5 6 5 2" xfId="4349" xr:uid="{00000000-0005-0000-0000-0000F3050000}"/>
    <cellStyle name="40% - Accent5 6 6" xfId="736" xr:uid="{00000000-0005-0000-0000-0000F4050000}"/>
    <cellStyle name="40% - Accent5 6 6 2" xfId="4350" xr:uid="{00000000-0005-0000-0000-0000F5050000}"/>
    <cellStyle name="40% - Accent5 6 7" xfId="737" xr:uid="{00000000-0005-0000-0000-0000F6050000}"/>
    <cellStyle name="40% - Accent5 6 7 2" xfId="4351" xr:uid="{00000000-0005-0000-0000-0000F7050000}"/>
    <cellStyle name="40% - Accent5 6 8" xfId="738" xr:uid="{00000000-0005-0000-0000-0000F8050000}"/>
    <cellStyle name="40% - Accent5 6 8 2" xfId="4352" xr:uid="{00000000-0005-0000-0000-0000F9050000}"/>
    <cellStyle name="40% - Accent5 6 9" xfId="739" xr:uid="{00000000-0005-0000-0000-0000FA050000}"/>
    <cellStyle name="40% - Accent5 6 9 2" xfId="4353" xr:uid="{00000000-0005-0000-0000-0000FB050000}"/>
    <cellStyle name="40% - Accent5 7" xfId="740" xr:uid="{00000000-0005-0000-0000-0000FC050000}"/>
    <cellStyle name="40% - Accent5 7 2" xfId="4354" xr:uid="{00000000-0005-0000-0000-0000FD050000}"/>
    <cellStyle name="40% - Accent5 7 2 2" xfId="12431" xr:uid="{00000000-0005-0000-0000-0000FF020000}"/>
    <cellStyle name="40% - Accent5 7 3" xfId="6962" xr:uid="{00000000-0005-0000-0000-0000FE050000}"/>
    <cellStyle name="40% - Accent5 7 3 2" xfId="12430" xr:uid="{00000000-0005-0000-0000-000000030000}"/>
    <cellStyle name="40% - Accent5 8" xfId="741" xr:uid="{00000000-0005-0000-0000-0000FF050000}"/>
    <cellStyle name="40% - Accent5 8 2" xfId="4355" xr:uid="{00000000-0005-0000-0000-000000060000}"/>
    <cellStyle name="40% - Accent5 8 2 2" xfId="12433" xr:uid="{00000000-0005-0000-0000-000002030000}"/>
    <cellStyle name="40% - Accent5 8 3" xfId="6963" xr:uid="{00000000-0005-0000-0000-000001060000}"/>
    <cellStyle name="40% - Accent5 8 3 2" xfId="12432" xr:uid="{00000000-0005-0000-0000-000003030000}"/>
    <cellStyle name="40% - Accent5 9" xfId="742" xr:uid="{00000000-0005-0000-0000-000002060000}"/>
    <cellStyle name="40% - Accent5 9 2" xfId="4356" xr:uid="{00000000-0005-0000-0000-000003060000}"/>
    <cellStyle name="40% - Accent6 10" xfId="743" xr:uid="{00000000-0005-0000-0000-000004060000}"/>
    <cellStyle name="40% - Accent6 10 2" xfId="4357" xr:uid="{00000000-0005-0000-0000-000005060000}"/>
    <cellStyle name="40% - Accent6 11" xfId="12434" xr:uid="{00000000-0005-0000-0000-000008030000}"/>
    <cellStyle name="40% - Accent6 11 2" xfId="12435" xr:uid="{00000000-0005-0000-0000-000009030000}"/>
    <cellStyle name="40% - Accent6 12" xfId="12436" xr:uid="{00000000-0005-0000-0000-00000A030000}"/>
    <cellStyle name="40% - Accent6 13" xfId="12437" xr:uid="{00000000-0005-0000-0000-00000B030000}"/>
    <cellStyle name="40% - Accent6 14" xfId="12438" xr:uid="{00000000-0005-0000-0000-00000C030000}"/>
    <cellStyle name="40% - Accent6 15" xfId="12439" xr:uid="{00000000-0005-0000-0000-00000D030000}"/>
    <cellStyle name="40% - Accent6 16" xfId="12440" xr:uid="{00000000-0005-0000-0000-00000E030000}"/>
    <cellStyle name="40% - Accent6 17" xfId="12441" xr:uid="{00000000-0005-0000-0000-00000F030000}"/>
    <cellStyle name="40% - Accent6 18" xfId="12442" xr:uid="{00000000-0005-0000-0000-000010030000}"/>
    <cellStyle name="40% - Accent6 19" xfId="12443" xr:uid="{00000000-0005-0000-0000-000011030000}"/>
    <cellStyle name="40% - Accent6 2" xfId="14" xr:uid="{00000000-0005-0000-0000-000006060000}"/>
    <cellStyle name="40% - Accent6 2 10" xfId="744" xr:uid="{00000000-0005-0000-0000-000007060000}"/>
    <cellStyle name="40% - Accent6 2 10 2" xfId="4358" xr:uid="{00000000-0005-0000-0000-000008060000}"/>
    <cellStyle name="40% - Accent6 2 10 3" xfId="6964" xr:uid="{00000000-0005-0000-0000-000009060000}"/>
    <cellStyle name="40% - Accent6 2 11" xfId="745" xr:uid="{00000000-0005-0000-0000-00000A060000}"/>
    <cellStyle name="40% - Accent6 2 11 2" xfId="4359" xr:uid="{00000000-0005-0000-0000-00000B060000}"/>
    <cellStyle name="40% - Accent6 2 11 3" xfId="6965" xr:uid="{00000000-0005-0000-0000-00000C060000}"/>
    <cellStyle name="40% - Accent6 2 12" xfId="4360" xr:uid="{00000000-0005-0000-0000-00000D060000}"/>
    <cellStyle name="40% - Accent6 2 12 2" xfId="5518" xr:uid="{00000000-0005-0000-0000-00000E060000}"/>
    <cellStyle name="40% - Accent6 2 12 3" xfId="6966" xr:uid="{00000000-0005-0000-0000-00000F060000}"/>
    <cellStyle name="40% - Accent6 2 13" xfId="5519" xr:uid="{00000000-0005-0000-0000-000010060000}"/>
    <cellStyle name="40% - Accent6 2 13 2" xfId="6967" xr:uid="{00000000-0005-0000-0000-000011060000}"/>
    <cellStyle name="40% - Accent6 2 14" xfId="6968" xr:uid="{00000000-0005-0000-0000-000012060000}"/>
    <cellStyle name="40% - Accent6 2 15" xfId="6969" xr:uid="{00000000-0005-0000-0000-000013060000}"/>
    <cellStyle name="40% - Accent6 2 16" xfId="12444" xr:uid="{00000000-0005-0000-0000-000019030000}"/>
    <cellStyle name="40% - Accent6 2 2" xfId="746" xr:uid="{00000000-0005-0000-0000-000014060000}"/>
    <cellStyle name="40% - Accent6 2 2 2" xfId="4361" xr:uid="{00000000-0005-0000-0000-000015060000}"/>
    <cellStyle name="40% - Accent6 2 2 3" xfId="6970" xr:uid="{00000000-0005-0000-0000-000016060000}"/>
    <cellStyle name="40% - Accent6 2 3" xfId="747" xr:uid="{00000000-0005-0000-0000-000017060000}"/>
    <cellStyle name="40% - Accent6 2 3 2" xfId="4362" xr:uid="{00000000-0005-0000-0000-000018060000}"/>
    <cellStyle name="40% - Accent6 2 3 3" xfId="6971" xr:uid="{00000000-0005-0000-0000-000019060000}"/>
    <cellStyle name="40% - Accent6 2 4" xfId="748" xr:uid="{00000000-0005-0000-0000-00001A060000}"/>
    <cellStyle name="40% - Accent6 2 4 2" xfId="4363" xr:uid="{00000000-0005-0000-0000-00001B060000}"/>
    <cellStyle name="40% - Accent6 2 4 3" xfId="6972" xr:uid="{00000000-0005-0000-0000-00001C060000}"/>
    <cellStyle name="40% - Accent6 2 5" xfId="749" xr:uid="{00000000-0005-0000-0000-00001D060000}"/>
    <cellStyle name="40% - Accent6 2 5 2" xfId="4364" xr:uid="{00000000-0005-0000-0000-00001E060000}"/>
    <cellStyle name="40% - Accent6 2 5 3" xfId="6973" xr:uid="{00000000-0005-0000-0000-00001F060000}"/>
    <cellStyle name="40% - Accent6 2 6" xfId="750" xr:uid="{00000000-0005-0000-0000-000020060000}"/>
    <cellStyle name="40% - Accent6 2 6 2" xfId="4365" xr:uid="{00000000-0005-0000-0000-000021060000}"/>
    <cellStyle name="40% - Accent6 2 6 3" xfId="6974" xr:uid="{00000000-0005-0000-0000-000022060000}"/>
    <cellStyle name="40% - Accent6 2 7" xfId="751" xr:uid="{00000000-0005-0000-0000-000023060000}"/>
    <cellStyle name="40% - Accent6 2 7 2" xfId="4366" xr:uid="{00000000-0005-0000-0000-000024060000}"/>
    <cellStyle name="40% - Accent6 2 7 3" xfId="6975" xr:uid="{00000000-0005-0000-0000-000025060000}"/>
    <cellStyle name="40% - Accent6 2 8" xfId="752" xr:uid="{00000000-0005-0000-0000-000026060000}"/>
    <cellStyle name="40% - Accent6 2 8 2" xfId="4367" xr:uid="{00000000-0005-0000-0000-000027060000}"/>
    <cellStyle name="40% - Accent6 2 8 3" xfId="6976" xr:uid="{00000000-0005-0000-0000-000028060000}"/>
    <cellStyle name="40% - Accent6 2 9" xfId="753" xr:uid="{00000000-0005-0000-0000-000029060000}"/>
    <cellStyle name="40% - Accent6 2 9 2" xfId="4368" xr:uid="{00000000-0005-0000-0000-00002A060000}"/>
    <cellStyle name="40% - Accent6 2 9 3" xfId="6977" xr:uid="{00000000-0005-0000-0000-00002B060000}"/>
    <cellStyle name="40% - Accent6 20" xfId="12445" xr:uid="{00000000-0005-0000-0000-000022030000}"/>
    <cellStyle name="40% - Accent6 21" xfId="12446" xr:uid="{00000000-0005-0000-0000-000023030000}"/>
    <cellStyle name="40% - Accent6 22" xfId="12447" xr:uid="{00000000-0005-0000-0000-000024030000}"/>
    <cellStyle name="40% - Accent6 23" xfId="12448" xr:uid="{00000000-0005-0000-0000-000025030000}"/>
    <cellStyle name="40% - Accent6 24" xfId="12449" xr:uid="{00000000-0005-0000-0000-000026030000}"/>
    <cellStyle name="40% - Accent6 25" xfId="12450" xr:uid="{00000000-0005-0000-0000-000027030000}"/>
    <cellStyle name="40% - Accent6 26" xfId="12451" xr:uid="{00000000-0005-0000-0000-000028030000}"/>
    <cellStyle name="40% - Accent6 27" xfId="12452" xr:uid="{00000000-0005-0000-0000-000029030000}"/>
    <cellStyle name="40% - Accent6 28" xfId="12453" xr:uid="{00000000-0005-0000-0000-00002A030000}"/>
    <cellStyle name="40% - Accent6 29" xfId="12454" xr:uid="{00000000-0005-0000-0000-00002B030000}"/>
    <cellStyle name="40% - Accent6 3" xfId="754" xr:uid="{00000000-0005-0000-0000-00002C060000}"/>
    <cellStyle name="40% - Accent6 3 10" xfId="755" xr:uid="{00000000-0005-0000-0000-00002D060000}"/>
    <cellStyle name="40% - Accent6 3 10 2" xfId="4369" xr:uid="{00000000-0005-0000-0000-00002E060000}"/>
    <cellStyle name="40% - Accent6 3 11" xfId="756" xr:uid="{00000000-0005-0000-0000-00002F060000}"/>
    <cellStyle name="40% - Accent6 3 11 2" xfId="4370" xr:uid="{00000000-0005-0000-0000-000030060000}"/>
    <cellStyle name="40% - Accent6 3 12" xfId="4371" xr:uid="{00000000-0005-0000-0000-000031060000}"/>
    <cellStyle name="40% - Accent6 3 13" xfId="6978" xr:uid="{00000000-0005-0000-0000-000032060000}"/>
    <cellStyle name="40% - Accent6 3 2" xfId="757" xr:uid="{00000000-0005-0000-0000-000033060000}"/>
    <cellStyle name="40% - Accent6 3 2 2" xfId="4372" xr:uid="{00000000-0005-0000-0000-000034060000}"/>
    <cellStyle name="40% - Accent6 3 2 2 2" xfId="17596" xr:uid="{627A34D3-01C3-4382-9109-6439F9311113}"/>
    <cellStyle name="40% - Accent6 3 2 3" xfId="12455" xr:uid="{00000000-0005-0000-0000-00002D030000}"/>
    <cellStyle name="40% - Accent6 3 3" xfId="758" xr:uid="{00000000-0005-0000-0000-000035060000}"/>
    <cellStyle name="40% - Accent6 3 3 2" xfId="4373" xr:uid="{00000000-0005-0000-0000-000036060000}"/>
    <cellStyle name="40% - Accent6 3 3 3" xfId="17597" xr:uid="{F228A053-AC9A-4202-84CD-37636725F986}"/>
    <cellStyle name="40% - Accent6 3 4" xfId="759" xr:uid="{00000000-0005-0000-0000-000037060000}"/>
    <cellStyle name="40% - Accent6 3 4 2" xfId="4374" xr:uid="{00000000-0005-0000-0000-000038060000}"/>
    <cellStyle name="40% - Accent6 3 5" xfId="760" xr:uid="{00000000-0005-0000-0000-000039060000}"/>
    <cellStyle name="40% - Accent6 3 5 2" xfId="4375" xr:uid="{00000000-0005-0000-0000-00003A060000}"/>
    <cellStyle name="40% - Accent6 3 6" xfId="761" xr:uid="{00000000-0005-0000-0000-00003B060000}"/>
    <cellStyle name="40% - Accent6 3 6 2" xfId="4376" xr:uid="{00000000-0005-0000-0000-00003C060000}"/>
    <cellStyle name="40% - Accent6 3 7" xfId="762" xr:uid="{00000000-0005-0000-0000-00003D060000}"/>
    <cellStyle name="40% - Accent6 3 7 2" xfId="4377" xr:uid="{00000000-0005-0000-0000-00003E060000}"/>
    <cellStyle name="40% - Accent6 3 8" xfId="763" xr:uid="{00000000-0005-0000-0000-00003F060000}"/>
    <cellStyle name="40% - Accent6 3 8 2" xfId="4378" xr:uid="{00000000-0005-0000-0000-000040060000}"/>
    <cellStyle name="40% - Accent6 3 9" xfId="764" xr:uid="{00000000-0005-0000-0000-000041060000}"/>
    <cellStyle name="40% - Accent6 3 9 2" xfId="4379" xr:uid="{00000000-0005-0000-0000-000042060000}"/>
    <cellStyle name="40% - Accent6 30" xfId="12456" xr:uid="{00000000-0005-0000-0000-00002F030000}"/>
    <cellStyle name="40% - Accent6 31" xfId="12457" xr:uid="{00000000-0005-0000-0000-000030030000}"/>
    <cellStyle name="40% - Accent6 32" xfId="12458" xr:uid="{00000000-0005-0000-0000-000031030000}"/>
    <cellStyle name="40% - Accent6 33" xfId="12459" xr:uid="{00000000-0005-0000-0000-000032030000}"/>
    <cellStyle name="40% - Accent6 34" xfId="12460" xr:uid="{00000000-0005-0000-0000-000033030000}"/>
    <cellStyle name="40% - Accent6 35" xfId="12461" xr:uid="{00000000-0005-0000-0000-000034030000}"/>
    <cellStyle name="40% - Accent6 36" xfId="12462" xr:uid="{00000000-0005-0000-0000-000035030000}"/>
    <cellStyle name="40% - Accent6 37" xfId="12463" xr:uid="{00000000-0005-0000-0000-000036030000}"/>
    <cellStyle name="40% - Accent6 38" xfId="12464" xr:uid="{00000000-0005-0000-0000-000037030000}"/>
    <cellStyle name="40% - Accent6 39" xfId="12465" xr:uid="{00000000-0005-0000-0000-000038030000}"/>
    <cellStyle name="40% - Accent6 4" xfId="765" xr:uid="{00000000-0005-0000-0000-000043060000}"/>
    <cellStyle name="40% - Accent6 4 10" xfId="766" xr:uid="{00000000-0005-0000-0000-000044060000}"/>
    <cellStyle name="40% - Accent6 4 10 2" xfId="4380" xr:uid="{00000000-0005-0000-0000-000045060000}"/>
    <cellStyle name="40% - Accent6 4 11" xfId="767" xr:uid="{00000000-0005-0000-0000-000046060000}"/>
    <cellStyle name="40% - Accent6 4 11 2" xfId="4381" xr:uid="{00000000-0005-0000-0000-000047060000}"/>
    <cellStyle name="40% - Accent6 4 12" xfId="4382" xr:uid="{00000000-0005-0000-0000-000048060000}"/>
    <cellStyle name="40% - Accent6 4 13" xfId="6979" xr:uid="{00000000-0005-0000-0000-000049060000}"/>
    <cellStyle name="40% - Accent6 4 2" xfId="768" xr:uid="{00000000-0005-0000-0000-00004A060000}"/>
    <cellStyle name="40% - Accent6 4 2 2" xfId="4383" xr:uid="{00000000-0005-0000-0000-00004B060000}"/>
    <cellStyle name="40% - Accent6 4 2 3" xfId="12466" xr:uid="{00000000-0005-0000-0000-00003A030000}"/>
    <cellStyle name="40% - Accent6 4 3" xfId="769" xr:uid="{00000000-0005-0000-0000-00004C060000}"/>
    <cellStyle name="40% - Accent6 4 3 2" xfId="4384" xr:uid="{00000000-0005-0000-0000-00004D060000}"/>
    <cellStyle name="40% - Accent6 4 4" xfId="770" xr:uid="{00000000-0005-0000-0000-00004E060000}"/>
    <cellStyle name="40% - Accent6 4 4 2" xfId="4385" xr:uid="{00000000-0005-0000-0000-00004F060000}"/>
    <cellStyle name="40% - Accent6 4 5" xfId="771" xr:uid="{00000000-0005-0000-0000-000050060000}"/>
    <cellStyle name="40% - Accent6 4 5 2" xfId="4386" xr:uid="{00000000-0005-0000-0000-000051060000}"/>
    <cellStyle name="40% - Accent6 4 6" xfId="772" xr:uid="{00000000-0005-0000-0000-000052060000}"/>
    <cellStyle name="40% - Accent6 4 6 2" xfId="4387" xr:uid="{00000000-0005-0000-0000-000053060000}"/>
    <cellStyle name="40% - Accent6 4 7" xfId="773" xr:uid="{00000000-0005-0000-0000-000054060000}"/>
    <cellStyle name="40% - Accent6 4 7 2" xfId="4388" xr:uid="{00000000-0005-0000-0000-000055060000}"/>
    <cellStyle name="40% - Accent6 4 8" xfId="774" xr:uid="{00000000-0005-0000-0000-000056060000}"/>
    <cellStyle name="40% - Accent6 4 8 2" xfId="4389" xr:uid="{00000000-0005-0000-0000-000057060000}"/>
    <cellStyle name="40% - Accent6 4 9" xfId="775" xr:uid="{00000000-0005-0000-0000-000058060000}"/>
    <cellStyle name="40% - Accent6 4 9 2" xfId="4390" xr:uid="{00000000-0005-0000-0000-000059060000}"/>
    <cellStyle name="40% - Accent6 40" xfId="12467" xr:uid="{00000000-0005-0000-0000-00003C030000}"/>
    <cellStyle name="40% - Accent6 41" xfId="12468" xr:uid="{00000000-0005-0000-0000-00003D030000}"/>
    <cellStyle name="40% - Accent6 42" xfId="12469" xr:uid="{00000000-0005-0000-0000-00003E030000}"/>
    <cellStyle name="40% - Accent6 43" xfId="12470" xr:uid="{00000000-0005-0000-0000-00003F030000}"/>
    <cellStyle name="40% - Accent6 5" xfId="776" xr:uid="{00000000-0005-0000-0000-00005A060000}"/>
    <cellStyle name="40% - Accent6 5 10" xfId="777" xr:uid="{00000000-0005-0000-0000-00005B060000}"/>
    <cellStyle name="40% - Accent6 5 10 2" xfId="4391" xr:uid="{00000000-0005-0000-0000-00005C060000}"/>
    <cellStyle name="40% - Accent6 5 11" xfId="778" xr:uid="{00000000-0005-0000-0000-00005D060000}"/>
    <cellStyle name="40% - Accent6 5 11 2" xfId="4392" xr:uid="{00000000-0005-0000-0000-00005E060000}"/>
    <cellStyle name="40% - Accent6 5 12" xfId="4393" xr:uid="{00000000-0005-0000-0000-00005F060000}"/>
    <cellStyle name="40% - Accent6 5 13" xfId="6980" xr:uid="{00000000-0005-0000-0000-000060060000}"/>
    <cellStyle name="40% - Accent6 5 2" xfId="779" xr:uid="{00000000-0005-0000-0000-000061060000}"/>
    <cellStyle name="40% - Accent6 5 2 2" xfId="4394" xr:uid="{00000000-0005-0000-0000-000062060000}"/>
    <cellStyle name="40% - Accent6 5 2 3" xfId="12471" xr:uid="{00000000-0005-0000-0000-000041030000}"/>
    <cellStyle name="40% - Accent6 5 3" xfId="780" xr:uid="{00000000-0005-0000-0000-000063060000}"/>
    <cellStyle name="40% - Accent6 5 3 2" xfId="4395" xr:uid="{00000000-0005-0000-0000-000064060000}"/>
    <cellStyle name="40% - Accent6 5 4" xfId="781" xr:uid="{00000000-0005-0000-0000-000065060000}"/>
    <cellStyle name="40% - Accent6 5 4 2" xfId="4396" xr:uid="{00000000-0005-0000-0000-000066060000}"/>
    <cellStyle name="40% - Accent6 5 5" xfId="782" xr:uid="{00000000-0005-0000-0000-000067060000}"/>
    <cellStyle name="40% - Accent6 5 5 2" xfId="4397" xr:uid="{00000000-0005-0000-0000-000068060000}"/>
    <cellStyle name="40% - Accent6 5 6" xfId="783" xr:uid="{00000000-0005-0000-0000-000069060000}"/>
    <cellStyle name="40% - Accent6 5 6 2" xfId="4398" xr:uid="{00000000-0005-0000-0000-00006A060000}"/>
    <cellStyle name="40% - Accent6 5 7" xfId="784" xr:uid="{00000000-0005-0000-0000-00006B060000}"/>
    <cellStyle name="40% - Accent6 5 7 2" xfId="4399" xr:uid="{00000000-0005-0000-0000-00006C060000}"/>
    <cellStyle name="40% - Accent6 5 8" xfId="785" xr:uid="{00000000-0005-0000-0000-00006D060000}"/>
    <cellStyle name="40% - Accent6 5 8 2" xfId="4400" xr:uid="{00000000-0005-0000-0000-00006E060000}"/>
    <cellStyle name="40% - Accent6 5 9" xfId="786" xr:uid="{00000000-0005-0000-0000-00006F060000}"/>
    <cellStyle name="40% - Accent6 5 9 2" xfId="4401" xr:uid="{00000000-0005-0000-0000-000070060000}"/>
    <cellStyle name="40% - Accent6 6" xfId="787" xr:uid="{00000000-0005-0000-0000-000071060000}"/>
    <cellStyle name="40% - Accent6 6 10" xfId="788" xr:uid="{00000000-0005-0000-0000-000072060000}"/>
    <cellStyle name="40% - Accent6 6 10 2" xfId="4402" xr:uid="{00000000-0005-0000-0000-000073060000}"/>
    <cellStyle name="40% - Accent6 6 11" xfId="789" xr:uid="{00000000-0005-0000-0000-000074060000}"/>
    <cellStyle name="40% - Accent6 6 11 2" xfId="4403" xr:uid="{00000000-0005-0000-0000-000075060000}"/>
    <cellStyle name="40% - Accent6 6 12" xfId="4404" xr:uid="{00000000-0005-0000-0000-000076060000}"/>
    <cellStyle name="40% - Accent6 6 13" xfId="6981" xr:uid="{00000000-0005-0000-0000-000077060000}"/>
    <cellStyle name="40% - Accent6 6 2" xfId="790" xr:uid="{00000000-0005-0000-0000-000078060000}"/>
    <cellStyle name="40% - Accent6 6 2 2" xfId="4405" xr:uid="{00000000-0005-0000-0000-000079060000}"/>
    <cellStyle name="40% - Accent6 6 2 3" xfId="12472" xr:uid="{00000000-0005-0000-0000-000044030000}"/>
    <cellStyle name="40% - Accent6 6 3" xfId="791" xr:uid="{00000000-0005-0000-0000-00007A060000}"/>
    <cellStyle name="40% - Accent6 6 3 2" xfId="4406" xr:uid="{00000000-0005-0000-0000-00007B060000}"/>
    <cellStyle name="40% - Accent6 6 4" xfId="792" xr:uid="{00000000-0005-0000-0000-00007C060000}"/>
    <cellStyle name="40% - Accent6 6 4 2" xfId="4407" xr:uid="{00000000-0005-0000-0000-00007D060000}"/>
    <cellStyle name="40% - Accent6 6 5" xfId="793" xr:uid="{00000000-0005-0000-0000-00007E060000}"/>
    <cellStyle name="40% - Accent6 6 5 2" xfId="4408" xr:uid="{00000000-0005-0000-0000-00007F060000}"/>
    <cellStyle name="40% - Accent6 6 6" xfId="794" xr:uid="{00000000-0005-0000-0000-000080060000}"/>
    <cellStyle name="40% - Accent6 6 6 2" xfId="4409" xr:uid="{00000000-0005-0000-0000-000081060000}"/>
    <cellStyle name="40% - Accent6 6 7" xfId="795" xr:uid="{00000000-0005-0000-0000-000082060000}"/>
    <cellStyle name="40% - Accent6 6 7 2" xfId="4410" xr:uid="{00000000-0005-0000-0000-000083060000}"/>
    <cellStyle name="40% - Accent6 6 8" xfId="796" xr:uid="{00000000-0005-0000-0000-000084060000}"/>
    <cellStyle name="40% - Accent6 6 8 2" xfId="4411" xr:uid="{00000000-0005-0000-0000-000085060000}"/>
    <cellStyle name="40% - Accent6 6 9" xfId="797" xr:uid="{00000000-0005-0000-0000-000086060000}"/>
    <cellStyle name="40% - Accent6 6 9 2" xfId="4412" xr:uid="{00000000-0005-0000-0000-000087060000}"/>
    <cellStyle name="40% - Accent6 7" xfId="798" xr:uid="{00000000-0005-0000-0000-000088060000}"/>
    <cellStyle name="40% - Accent6 7 2" xfId="4413" xr:uid="{00000000-0005-0000-0000-000089060000}"/>
    <cellStyle name="40% - Accent6 7 2 2" xfId="12474" xr:uid="{00000000-0005-0000-0000-000047030000}"/>
    <cellStyle name="40% - Accent6 7 3" xfId="6982" xr:uid="{00000000-0005-0000-0000-00008A060000}"/>
    <cellStyle name="40% - Accent6 7 3 2" xfId="12473" xr:uid="{00000000-0005-0000-0000-000048030000}"/>
    <cellStyle name="40% - Accent6 8" xfId="799" xr:uid="{00000000-0005-0000-0000-00008B060000}"/>
    <cellStyle name="40% - Accent6 8 2" xfId="4414" xr:uid="{00000000-0005-0000-0000-00008C060000}"/>
    <cellStyle name="40% - Accent6 8 2 2" xfId="12476" xr:uid="{00000000-0005-0000-0000-00004A030000}"/>
    <cellStyle name="40% - Accent6 8 3" xfId="6983" xr:uid="{00000000-0005-0000-0000-00008D060000}"/>
    <cellStyle name="40% - Accent6 8 3 2" xfId="12475" xr:uid="{00000000-0005-0000-0000-00004B030000}"/>
    <cellStyle name="40% - Accent6 9" xfId="800" xr:uid="{00000000-0005-0000-0000-00008E060000}"/>
    <cellStyle name="40% - Accent6 9 2" xfId="4415" xr:uid="{00000000-0005-0000-0000-00008F060000}"/>
    <cellStyle name="40% - Akzent1" xfId="9344" xr:uid="{00000000-0005-0000-0000-000090060000}"/>
    <cellStyle name="40% - Akzent1 2" xfId="9345" xr:uid="{00000000-0005-0000-0000-000091060000}"/>
    <cellStyle name="40% - Akzent2" xfId="9346" xr:uid="{00000000-0005-0000-0000-000092060000}"/>
    <cellStyle name="40% - Akzent2 2" xfId="9347" xr:uid="{00000000-0005-0000-0000-000093060000}"/>
    <cellStyle name="40% - Akzent3" xfId="9348" xr:uid="{00000000-0005-0000-0000-000094060000}"/>
    <cellStyle name="40% - Akzent3 2" xfId="9349" xr:uid="{00000000-0005-0000-0000-000095060000}"/>
    <cellStyle name="40% - Akzent4" xfId="9350" xr:uid="{00000000-0005-0000-0000-000096060000}"/>
    <cellStyle name="40% - Akzent4 2" xfId="9351" xr:uid="{00000000-0005-0000-0000-000097060000}"/>
    <cellStyle name="40% - Akzent5" xfId="9352" xr:uid="{00000000-0005-0000-0000-000098060000}"/>
    <cellStyle name="40% - Akzent5 2" xfId="9353" xr:uid="{00000000-0005-0000-0000-000099060000}"/>
    <cellStyle name="40% - Akzent6" xfId="9354" xr:uid="{00000000-0005-0000-0000-00009A060000}"/>
    <cellStyle name="40% - Akzent6 2" xfId="9355" xr:uid="{00000000-0005-0000-0000-00009B060000}"/>
    <cellStyle name="40% - Colore 1" xfId="8796" xr:uid="{00000000-0005-0000-0000-00009C060000}"/>
    <cellStyle name="40% - Colore 2" xfId="8797" xr:uid="{00000000-0005-0000-0000-00009D060000}"/>
    <cellStyle name="40% - Colore 3" xfId="8798" xr:uid="{00000000-0005-0000-0000-00009E060000}"/>
    <cellStyle name="40% - Colore 4" xfId="8799" xr:uid="{00000000-0005-0000-0000-00009F060000}"/>
    <cellStyle name="40% - Colore 5" xfId="8800" xr:uid="{00000000-0005-0000-0000-0000A0060000}"/>
    <cellStyle name="40% - Colore 6" xfId="8801" xr:uid="{00000000-0005-0000-0000-0000A1060000}"/>
    <cellStyle name="5x indented GHG Textfiels" xfId="801" xr:uid="{00000000-0005-0000-0000-0000A2060000}"/>
    <cellStyle name="5x indented GHG Textfiels 2" xfId="6419" xr:uid="{00000000-0005-0000-0000-0000A3060000}"/>
    <cellStyle name="60% - 1. jelölőszín" xfId="64" xr:uid="{00000000-0005-0000-0000-0000A4060000}"/>
    <cellStyle name="60% - 2. jelölőszín" xfId="65" xr:uid="{00000000-0005-0000-0000-0000A5060000}"/>
    <cellStyle name="60% - 3. jelölőszín" xfId="66" xr:uid="{00000000-0005-0000-0000-0000A6060000}"/>
    <cellStyle name="60% - 4. jelölőszín" xfId="67" xr:uid="{00000000-0005-0000-0000-0000A7060000}"/>
    <cellStyle name="60% - 5. jelölőszín" xfId="68" xr:uid="{00000000-0005-0000-0000-0000A8060000}"/>
    <cellStyle name="60% - 6. jelölőszín" xfId="69" xr:uid="{00000000-0005-0000-0000-0000A9060000}"/>
    <cellStyle name="60% - Accent1 10" xfId="802" xr:uid="{00000000-0005-0000-0000-0000AA060000}"/>
    <cellStyle name="60% - Accent1 11" xfId="12477" xr:uid="{00000000-0005-0000-0000-000056030000}"/>
    <cellStyle name="60% - Accent1 12" xfId="12478" xr:uid="{00000000-0005-0000-0000-000057030000}"/>
    <cellStyle name="60% - Accent1 13" xfId="12479" xr:uid="{00000000-0005-0000-0000-000058030000}"/>
    <cellStyle name="60% - Accent1 14" xfId="12480" xr:uid="{00000000-0005-0000-0000-000059030000}"/>
    <cellStyle name="60% - Accent1 15" xfId="12481" xr:uid="{00000000-0005-0000-0000-00005A030000}"/>
    <cellStyle name="60% - Accent1 16" xfId="12482" xr:uid="{00000000-0005-0000-0000-00005B030000}"/>
    <cellStyle name="60% - Accent1 17" xfId="12483" xr:uid="{00000000-0005-0000-0000-00005C030000}"/>
    <cellStyle name="60% - Accent1 18" xfId="12484" xr:uid="{00000000-0005-0000-0000-00005D030000}"/>
    <cellStyle name="60% - Accent1 19" xfId="12485" xr:uid="{00000000-0005-0000-0000-00005E030000}"/>
    <cellStyle name="60% - Accent1 2" xfId="15" xr:uid="{00000000-0005-0000-0000-0000AB060000}"/>
    <cellStyle name="60% - Accent1 2 10" xfId="803" xr:uid="{00000000-0005-0000-0000-0000AC060000}"/>
    <cellStyle name="60% - Accent1 2 10 2" xfId="6984" xr:uid="{00000000-0005-0000-0000-0000AD060000}"/>
    <cellStyle name="60% - Accent1 2 11" xfId="804" xr:uid="{00000000-0005-0000-0000-0000AE060000}"/>
    <cellStyle name="60% - Accent1 2 2" xfId="805" xr:uid="{00000000-0005-0000-0000-0000AF060000}"/>
    <cellStyle name="60% - Accent1 2 2 2" xfId="6985" xr:uid="{00000000-0005-0000-0000-0000B0060000}"/>
    <cellStyle name="60% - Accent1 2 3" xfId="806" xr:uid="{00000000-0005-0000-0000-0000B1060000}"/>
    <cellStyle name="60% - Accent1 2 3 2" xfId="6986" xr:uid="{00000000-0005-0000-0000-0000B2060000}"/>
    <cellStyle name="60% - Accent1 2 4" xfId="807" xr:uid="{00000000-0005-0000-0000-0000B3060000}"/>
    <cellStyle name="60% - Accent1 2 4 2" xfId="6987" xr:uid="{00000000-0005-0000-0000-0000B4060000}"/>
    <cellStyle name="60% - Accent1 2 5" xfId="808" xr:uid="{00000000-0005-0000-0000-0000B5060000}"/>
    <cellStyle name="60% - Accent1 2 5 2" xfId="6988" xr:uid="{00000000-0005-0000-0000-0000B6060000}"/>
    <cellStyle name="60% - Accent1 2 6" xfId="809" xr:uid="{00000000-0005-0000-0000-0000B7060000}"/>
    <cellStyle name="60% - Accent1 2 6 2" xfId="6989" xr:uid="{00000000-0005-0000-0000-0000B8060000}"/>
    <cellStyle name="60% - Accent1 2 7" xfId="810" xr:uid="{00000000-0005-0000-0000-0000B9060000}"/>
    <cellStyle name="60% - Accent1 2 7 2" xfId="6990" xr:uid="{00000000-0005-0000-0000-0000BA060000}"/>
    <cellStyle name="60% - Accent1 2 8" xfId="811" xr:uid="{00000000-0005-0000-0000-0000BB060000}"/>
    <cellStyle name="60% - Accent1 2 8 2" xfId="6991" xr:uid="{00000000-0005-0000-0000-0000BC060000}"/>
    <cellStyle name="60% - Accent1 2 9" xfId="812" xr:uid="{00000000-0005-0000-0000-0000BD060000}"/>
    <cellStyle name="60% - Accent1 2 9 2" xfId="6992" xr:uid="{00000000-0005-0000-0000-0000BE060000}"/>
    <cellStyle name="60% - Accent1 20" xfId="12486" xr:uid="{00000000-0005-0000-0000-00006A030000}"/>
    <cellStyle name="60% - Accent1 21" xfId="12487" xr:uid="{00000000-0005-0000-0000-00006B030000}"/>
    <cellStyle name="60% - Accent1 22" xfId="12488" xr:uid="{00000000-0005-0000-0000-00006C030000}"/>
    <cellStyle name="60% - Accent1 23" xfId="12489" xr:uid="{00000000-0005-0000-0000-00006D030000}"/>
    <cellStyle name="60% - Accent1 24" xfId="12490" xr:uid="{00000000-0005-0000-0000-00006E030000}"/>
    <cellStyle name="60% - Accent1 25" xfId="12491" xr:uid="{00000000-0005-0000-0000-00006F030000}"/>
    <cellStyle name="60% - Accent1 26" xfId="12492" xr:uid="{00000000-0005-0000-0000-000070030000}"/>
    <cellStyle name="60% - Accent1 27" xfId="12493" xr:uid="{00000000-0005-0000-0000-000071030000}"/>
    <cellStyle name="60% - Accent1 28" xfId="12494" xr:uid="{00000000-0005-0000-0000-000072030000}"/>
    <cellStyle name="60% - Accent1 29" xfId="12495" xr:uid="{00000000-0005-0000-0000-000073030000}"/>
    <cellStyle name="60% - Accent1 3" xfId="813" xr:uid="{00000000-0005-0000-0000-0000BF060000}"/>
    <cellStyle name="60% - Accent1 3 10" xfId="814" xr:uid="{00000000-0005-0000-0000-0000C0060000}"/>
    <cellStyle name="60% - Accent1 3 11" xfId="815" xr:uid="{00000000-0005-0000-0000-0000C1060000}"/>
    <cellStyle name="60% - Accent1 3 12" xfId="6993" xr:uid="{00000000-0005-0000-0000-0000C2060000}"/>
    <cellStyle name="60% - Accent1 3 2" xfId="816" xr:uid="{00000000-0005-0000-0000-0000C3060000}"/>
    <cellStyle name="60% - Accent1 3 2 2" xfId="12496" xr:uid="{00000000-0005-0000-0000-000075030000}"/>
    <cellStyle name="60% - Accent1 3 3" xfId="817" xr:uid="{00000000-0005-0000-0000-0000C4060000}"/>
    <cellStyle name="60% - Accent1 3 3 2" xfId="17598" xr:uid="{21A9C9A4-D2EA-4C9F-BFDA-CF4F6FFF440D}"/>
    <cellStyle name="60% - Accent1 3 4" xfId="818" xr:uid="{00000000-0005-0000-0000-0000C5060000}"/>
    <cellStyle name="60% - Accent1 3 5" xfId="819" xr:uid="{00000000-0005-0000-0000-0000C6060000}"/>
    <cellStyle name="60% - Accent1 3 6" xfId="820" xr:uid="{00000000-0005-0000-0000-0000C7060000}"/>
    <cellStyle name="60% - Accent1 3 7" xfId="821" xr:uid="{00000000-0005-0000-0000-0000C8060000}"/>
    <cellStyle name="60% - Accent1 3 8" xfId="822" xr:uid="{00000000-0005-0000-0000-0000C9060000}"/>
    <cellStyle name="60% - Accent1 3 9" xfId="823" xr:uid="{00000000-0005-0000-0000-0000CA060000}"/>
    <cellStyle name="60% - Accent1 30" xfId="12497" xr:uid="{00000000-0005-0000-0000-000077030000}"/>
    <cellStyle name="60% - Accent1 31" xfId="12498" xr:uid="{00000000-0005-0000-0000-000078030000}"/>
    <cellStyle name="60% - Accent1 32" xfId="12499" xr:uid="{00000000-0005-0000-0000-000079030000}"/>
    <cellStyle name="60% - Accent1 33" xfId="12500" xr:uid="{00000000-0005-0000-0000-00007A030000}"/>
    <cellStyle name="60% - Accent1 34" xfId="12501" xr:uid="{00000000-0005-0000-0000-00007B030000}"/>
    <cellStyle name="60% - Accent1 35" xfId="12502" xr:uid="{00000000-0005-0000-0000-00007C030000}"/>
    <cellStyle name="60% - Accent1 36" xfId="12503" xr:uid="{00000000-0005-0000-0000-00007D030000}"/>
    <cellStyle name="60% - Accent1 37" xfId="12504" xr:uid="{00000000-0005-0000-0000-00007E030000}"/>
    <cellStyle name="60% - Accent1 38" xfId="12505" xr:uid="{00000000-0005-0000-0000-00007F030000}"/>
    <cellStyle name="60% - Accent1 39" xfId="12506" xr:uid="{00000000-0005-0000-0000-000080030000}"/>
    <cellStyle name="60% - Accent1 4" xfId="824" xr:uid="{00000000-0005-0000-0000-0000CB060000}"/>
    <cellStyle name="60% - Accent1 4 10" xfId="825" xr:uid="{00000000-0005-0000-0000-0000CC060000}"/>
    <cellStyle name="60% - Accent1 4 11" xfId="826" xr:uid="{00000000-0005-0000-0000-0000CD060000}"/>
    <cellStyle name="60% - Accent1 4 2" xfId="827" xr:uid="{00000000-0005-0000-0000-0000CE060000}"/>
    <cellStyle name="60% - Accent1 4 3" xfId="828" xr:uid="{00000000-0005-0000-0000-0000CF060000}"/>
    <cellStyle name="60% - Accent1 4 4" xfId="829" xr:uid="{00000000-0005-0000-0000-0000D0060000}"/>
    <cellStyle name="60% - Accent1 4 5" xfId="830" xr:uid="{00000000-0005-0000-0000-0000D1060000}"/>
    <cellStyle name="60% - Accent1 4 6" xfId="831" xr:uid="{00000000-0005-0000-0000-0000D2060000}"/>
    <cellStyle name="60% - Accent1 4 7" xfId="832" xr:uid="{00000000-0005-0000-0000-0000D3060000}"/>
    <cellStyle name="60% - Accent1 4 8" xfId="833" xr:uid="{00000000-0005-0000-0000-0000D4060000}"/>
    <cellStyle name="60% - Accent1 4 9" xfId="834" xr:uid="{00000000-0005-0000-0000-0000D5060000}"/>
    <cellStyle name="60% - Accent1 40" xfId="12509" xr:uid="{00000000-0005-0000-0000-000083030000}"/>
    <cellStyle name="60% - Accent1 41" xfId="12510" xr:uid="{00000000-0005-0000-0000-000084030000}"/>
    <cellStyle name="60% - Accent1 42" xfId="12511" xr:uid="{00000000-0005-0000-0000-000085030000}"/>
    <cellStyle name="60% - Accent1 43" xfId="12512" xr:uid="{00000000-0005-0000-0000-000086030000}"/>
    <cellStyle name="60% - Accent1 5" xfId="835" xr:uid="{00000000-0005-0000-0000-0000D6060000}"/>
    <cellStyle name="60% - Accent1 5 10" xfId="836" xr:uid="{00000000-0005-0000-0000-0000D7060000}"/>
    <cellStyle name="60% - Accent1 5 11" xfId="837" xr:uid="{00000000-0005-0000-0000-0000D8060000}"/>
    <cellStyle name="60% - Accent1 5 2" xfId="838" xr:uid="{00000000-0005-0000-0000-0000D9060000}"/>
    <cellStyle name="60% - Accent1 5 3" xfId="839" xr:uid="{00000000-0005-0000-0000-0000DA060000}"/>
    <cellStyle name="60% - Accent1 5 4" xfId="840" xr:uid="{00000000-0005-0000-0000-0000DB060000}"/>
    <cellStyle name="60% - Accent1 5 5" xfId="841" xr:uid="{00000000-0005-0000-0000-0000DC060000}"/>
    <cellStyle name="60% - Accent1 5 6" xfId="842" xr:uid="{00000000-0005-0000-0000-0000DD060000}"/>
    <cellStyle name="60% - Accent1 5 7" xfId="843" xr:uid="{00000000-0005-0000-0000-0000DE060000}"/>
    <cellStyle name="60% - Accent1 5 8" xfId="844" xr:uid="{00000000-0005-0000-0000-0000DF060000}"/>
    <cellStyle name="60% - Accent1 5 9" xfId="845" xr:uid="{00000000-0005-0000-0000-0000E0060000}"/>
    <cellStyle name="60% - Accent1 6" xfId="846" xr:uid="{00000000-0005-0000-0000-0000E1060000}"/>
    <cellStyle name="60% - Accent1 6 10" xfId="847" xr:uid="{00000000-0005-0000-0000-0000E2060000}"/>
    <cellStyle name="60% - Accent1 6 11" xfId="848" xr:uid="{00000000-0005-0000-0000-0000E3060000}"/>
    <cellStyle name="60% - Accent1 6 2" xfId="849" xr:uid="{00000000-0005-0000-0000-0000E4060000}"/>
    <cellStyle name="60% - Accent1 6 3" xfId="850" xr:uid="{00000000-0005-0000-0000-0000E5060000}"/>
    <cellStyle name="60% - Accent1 6 4" xfId="851" xr:uid="{00000000-0005-0000-0000-0000E6060000}"/>
    <cellStyle name="60% - Accent1 6 5" xfId="852" xr:uid="{00000000-0005-0000-0000-0000E7060000}"/>
    <cellStyle name="60% - Accent1 6 6" xfId="853" xr:uid="{00000000-0005-0000-0000-0000E8060000}"/>
    <cellStyle name="60% - Accent1 6 7" xfId="854" xr:uid="{00000000-0005-0000-0000-0000E9060000}"/>
    <cellStyle name="60% - Accent1 6 8" xfId="855" xr:uid="{00000000-0005-0000-0000-0000EA060000}"/>
    <cellStyle name="60% - Accent1 6 9" xfId="856" xr:uid="{00000000-0005-0000-0000-0000EB060000}"/>
    <cellStyle name="60% - Accent1 7" xfId="857" xr:uid="{00000000-0005-0000-0000-0000EC060000}"/>
    <cellStyle name="60% - Accent1 8" xfId="858" xr:uid="{00000000-0005-0000-0000-0000ED060000}"/>
    <cellStyle name="60% - Accent1 9" xfId="859" xr:uid="{00000000-0005-0000-0000-0000EE060000}"/>
    <cellStyle name="60% - Accent2 10" xfId="860" xr:uid="{00000000-0005-0000-0000-0000EF060000}"/>
    <cellStyle name="60% - Accent2 11" xfId="12515" xr:uid="{00000000-0005-0000-0000-00008F030000}"/>
    <cellStyle name="60% - Accent2 12" xfId="12516" xr:uid="{00000000-0005-0000-0000-000090030000}"/>
    <cellStyle name="60% - Accent2 13" xfId="12517" xr:uid="{00000000-0005-0000-0000-000091030000}"/>
    <cellStyle name="60% - Accent2 14" xfId="12518" xr:uid="{00000000-0005-0000-0000-000092030000}"/>
    <cellStyle name="60% - Accent2 15" xfId="12519" xr:uid="{00000000-0005-0000-0000-000093030000}"/>
    <cellStyle name="60% - Accent2 16" xfId="12520" xr:uid="{00000000-0005-0000-0000-000094030000}"/>
    <cellStyle name="60% - Accent2 17" xfId="12521" xr:uid="{00000000-0005-0000-0000-000095030000}"/>
    <cellStyle name="60% - Accent2 18" xfId="12522" xr:uid="{00000000-0005-0000-0000-000096030000}"/>
    <cellStyle name="60% - Accent2 19" xfId="12523" xr:uid="{00000000-0005-0000-0000-000097030000}"/>
    <cellStyle name="60% - Accent2 2" xfId="16" xr:uid="{00000000-0005-0000-0000-0000F0060000}"/>
    <cellStyle name="60% - Accent2 2 10" xfId="861" xr:uid="{00000000-0005-0000-0000-0000F1060000}"/>
    <cellStyle name="60% - Accent2 2 10 2" xfId="6994" xr:uid="{00000000-0005-0000-0000-0000F2060000}"/>
    <cellStyle name="60% - Accent2 2 11" xfId="862" xr:uid="{00000000-0005-0000-0000-0000F3060000}"/>
    <cellStyle name="60% - Accent2 2 2" xfId="863" xr:uid="{00000000-0005-0000-0000-0000F4060000}"/>
    <cellStyle name="60% - Accent2 2 2 2" xfId="6995" xr:uid="{00000000-0005-0000-0000-0000F5060000}"/>
    <cellStyle name="60% - Accent2 2 3" xfId="864" xr:uid="{00000000-0005-0000-0000-0000F6060000}"/>
    <cellStyle name="60% - Accent2 2 3 2" xfId="6996" xr:uid="{00000000-0005-0000-0000-0000F7060000}"/>
    <cellStyle name="60% - Accent2 2 4" xfId="865" xr:uid="{00000000-0005-0000-0000-0000F8060000}"/>
    <cellStyle name="60% - Accent2 2 4 2" xfId="6997" xr:uid="{00000000-0005-0000-0000-0000F9060000}"/>
    <cellStyle name="60% - Accent2 2 5" xfId="866" xr:uid="{00000000-0005-0000-0000-0000FA060000}"/>
    <cellStyle name="60% - Accent2 2 5 2" xfId="6998" xr:uid="{00000000-0005-0000-0000-0000FB060000}"/>
    <cellStyle name="60% - Accent2 2 6" xfId="867" xr:uid="{00000000-0005-0000-0000-0000FC060000}"/>
    <cellStyle name="60% - Accent2 2 6 2" xfId="6999" xr:uid="{00000000-0005-0000-0000-0000FD060000}"/>
    <cellStyle name="60% - Accent2 2 7" xfId="868" xr:uid="{00000000-0005-0000-0000-0000FE060000}"/>
    <cellStyle name="60% - Accent2 2 7 2" xfId="7000" xr:uid="{00000000-0005-0000-0000-0000FF060000}"/>
    <cellStyle name="60% - Accent2 2 8" xfId="869" xr:uid="{00000000-0005-0000-0000-000000070000}"/>
    <cellStyle name="60% - Accent2 2 8 2" xfId="7001" xr:uid="{00000000-0005-0000-0000-000001070000}"/>
    <cellStyle name="60% - Accent2 2 9" xfId="870" xr:uid="{00000000-0005-0000-0000-000002070000}"/>
    <cellStyle name="60% - Accent2 2 9 2" xfId="7002" xr:uid="{00000000-0005-0000-0000-000003070000}"/>
    <cellStyle name="60% - Accent2 20" xfId="12524" xr:uid="{00000000-0005-0000-0000-0000A3030000}"/>
    <cellStyle name="60% - Accent2 21" xfId="12525" xr:uid="{00000000-0005-0000-0000-0000A4030000}"/>
    <cellStyle name="60% - Accent2 22" xfId="12526" xr:uid="{00000000-0005-0000-0000-0000A5030000}"/>
    <cellStyle name="60% - Accent2 23" xfId="12527" xr:uid="{00000000-0005-0000-0000-0000A6030000}"/>
    <cellStyle name="60% - Accent2 24" xfId="12528" xr:uid="{00000000-0005-0000-0000-0000A7030000}"/>
    <cellStyle name="60% - Accent2 25" xfId="12529" xr:uid="{00000000-0005-0000-0000-0000A8030000}"/>
    <cellStyle name="60% - Accent2 26" xfId="12530" xr:uid="{00000000-0005-0000-0000-0000A9030000}"/>
    <cellStyle name="60% - Accent2 27" xfId="12531" xr:uid="{00000000-0005-0000-0000-0000AA030000}"/>
    <cellStyle name="60% - Accent2 28" xfId="12532" xr:uid="{00000000-0005-0000-0000-0000AB030000}"/>
    <cellStyle name="60% - Accent2 29" xfId="12533" xr:uid="{00000000-0005-0000-0000-0000AC030000}"/>
    <cellStyle name="60% - Accent2 3" xfId="871" xr:uid="{00000000-0005-0000-0000-000004070000}"/>
    <cellStyle name="60% - Accent2 3 10" xfId="872" xr:uid="{00000000-0005-0000-0000-000005070000}"/>
    <cellStyle name="60% - Accent2 3 11" xfId="873" xr:uid="{00000000-0005-0000-0000-000006070000}"/>
    <cellStyle name="60% - Accent2 3 12" xfId="7003" xr:uid="{00000000-0005-0000-0000-000007070000}"/>
    <cellStyle name="60% - Accent2 3 2" xfId="874" xr:uid="{00000000-0005-0000-0000-000008070000}"/>
    <cellStyle name="60% - Accent2 3 2 2" xfId="12534" xr:uid="{00000000-0005-0000-0000-0000AE030000}"/>
    <cellStyle name="60% - Accent2 3 3" xfId="875" xr:uid="{00000000-0005-0000-0000-000009070000}"/>
    <cellStyle name="60% - Accent2 3 3 2" xfId="17599" xr:uid="{187BED83-8B51-4CCF-BA2E-91B7E73792CE}"/>
    <cellStyle name="60% - Accent2 3 4" xfId="876" xr:uid="{00000000-0005-0000-0000-00000A070000}"/>
    <cellStyle name="60% - Accent2 3 5" xfId="877" xr:uid="{00000000-0005-0000-0000-00000B070000}"/>
    <cellStyle name="60% - Accent2 3 6" xfId="878" xr:uid="{00000000-0005-0000-0000-00000C070000}"/>
    <cellStyle name="60% - Accent2 3 7" xfId="879" xr:uid="{00000000-0005-0000-0000-00000D070000}"/>
    <cellStyle name="60% - Accent2 3 8" xfId="880" xr:uid="{00000000-0005-0000-0000-00000E070000}"/>
    <cellStyle name="60% - Accent2 3 9" xfId="881" xr:uid="{00000000-0005-0000-0000-00000F070000}"/>
    <cellStyle name="60% - Accent2 30" xfId="12535" xr:uid="{00000000-0005-0000-0000-0000B0030000}"/>
    <cellStyle name="60% - Accent2 31" xfId="12536" xr:uid="{00000000-0005-0000-0000-0000B1030000}"/>
    <cellStyle name="60% - Accent2 32" xfId="12537" xr:uid="{00000000-0005-0000-0000-0000B2030000}"/>
    <cellStyle name="60% - Accent2 33" xfId="12538" xr:uid="{00000000-0005-0000-0000-0000B3030000}"/>
    <cellStyle name="60% - Accent2 34" xfId="12539" xr:uid="{00000000-0005-0000-0000-0000B4030000}"/>
    <cellStyle name="60% - Accent2 35" xfId="12540" xr:uid="{00000000-0005-0000-0000-0000B5030000}"/>
    <cellStyle name="60% - Accent2 36" xfId="12541" xr:uid="{00000000-0005-0000-0000-0000B6030000}"/>
    <cellStyle name="60% - Accent2 37" xfId="12542" xr:uid="{00000000-0005-0000-0000-0000B7030000}"/>
    <cellStyle name="60% - Accent2 38" xfId="12543" xr:uid="{00000000-0005-0000-0000-0000B8030000}"/>
    <cellStyle name="60% - Accent2 39" xfId="12544" xr:uid="{00000000-0005-0000-0000-0000B9030000}"/>
    <cellStyle name="60% - Accent2 4" xfId="882" xr:uid="{00000000-0005-0000-0000-000010070000}"/>
    <cellStyle name="60% - Accent2 4 10" xfId="883" xr:uid="{00000000-0005-0000-0000-000011070000}"/>
    <cellStyle name="60% - Accent2 4 11" xfId="884" xr:uid="{00000000-0005-0000-0000-000012070000}"/>
    <cellStyle name="60% - Accent2 4 2" xfId="885" xr:uid="{00000000-0005-0000-0000-000013070000}"/>
    <cellStyle name="60% - Accent2 4 3" xfId="886" xr:uid="{00000000-0005-0000-0000-000014070000}"/>
    <cellStyle name="60% - Accent2 4 4" xfId="887" xr:uid="{00000000-0005-0000-0000-000015070000}"/>
    <cellStyle name="60% - Accent2 4 5" xfId="888" xr:uid="{00000000-0005-0000-0000-000016070000}"/>
    <cellStyle name="60% - Accent2 4 6" xfId="889" xr:uid="{00000000-0005-0000-0000-000017070000}"/>
    <cellStyle name="60% - Accent2 4 7" xfId="890" xr:uid="{00000000-0005-0000-0000-000018070000}"/>
    <cellStyle name="60% - Accent2 4 8" xfId="891" xr:uid="{00000000-0005-0000-0000-000019070000}"/>
    <cellStyle name="60% - Accent2 4 9" xfId="892" xr:uid="{00000000-0005-0000-0000-00001A070000}"/>
    <cellStyle name="60% - Accent2 40" xfId="12545" xr:uid="{00000000-0005-0000-0000-0000BC030000}"/>
    <cellStyle name="60% - Accent2 41" xfId="12546" xr:uid="{00000000-0005-0000-0000-0000BD030000}"/>
    <cellStyle name="60% - Accent2 42" xfId="12547" xr:uid="{00000000-0005-0000-0000-0000BE030000}"/>
    <cellStyle name="60% - Accent2 43" xfId="12548" xr:uid="{00000000-0005-0000-0000-0000BF030000}"/>
    <cellStyle name="60% - Accent2 5" xfId="893" xr:uid="{00000000-0005-0000-0000-00001B070000}"/>
    <cellStyle name="60% - Accent2 5 10" xfId="894" xr:uid="{00000000-0005-0000-0000-00001C070000}"/>
    <cellStyle name="60% - Accent2 5 11" xfId="895" xr:uid="{00000000-0005-0000-0000-00001D070000}"/>
    <cellStyle name="60% - Accent2 5 2" xfId="896" xr:uid="{00000000-0005-0000-0000-00001E070000}"/>
    <cellStyle name="60% - Accent2 5 3" xfId="897" xr:uid="{00000000-0005-0000-0000-00001F070000}"/>
    <cellStyle name="60% - Accent2 5 4" xfId="898" xr:uid="{00000000-0005-0000-0000-000020070000}"/>
    <cellStyle name="60% - Accent2 5 5" xfId="899" xr:uid="{00000000-0005-0000-0000-000021070000}"/>
    <cellStyle name="60% - Accent2 5 6" xfId="900" xr:uid="{00000000-0005-0000-0000-000022070000}"/>
    <cellStyle name="60% - Accent2 5 7" xfId="901" xr:uid="{00000000-0005-0000-0000-000023070000}"/>
    <cellStyle name="60% - Accent2 5 8" xfId="902" xr:uid="{00000000-0005-0000-0000-000024070000}"/>
    <cellStyle name="60% - Accent2 5 9" xfId="903" xr:uid="{00000000-0005-0000-0000-000025070000}"/>
    <cellStyle name="60% - Accent2 6" xfId="904" xr:uid="{00000000-0005-0000-0000-000026070000}"/>
    <cellStyle name="60% - Accent2 6 10" xfId="905" xr:uid="{00000000-0005-0000-0000-000027070000}"/>
    <cellStyle name="60% - Accent2 6 11" xfId="906" xr:uid="{00000000-0005-0000-0000-000028070000}"/>
    <cellStyle name="60% - Accent2 6 2" xfId="907" xr:uid="{00000000-0005-0000-0000-000029070000}"/>
    <cellStyle name="60% - Accent2 6 3" xfId="908" xr:uid="{00000000-0005-0000-0000-00002A070000}"/>
    <cellStyle name="60% - Accent2 6 4" xfId="909" xr:uid="{00000000-0005-0000-0000-00002B070000}"/>
    <cellStyle name="60% - Accent2 6 5" xfId="910" xr:uid="{00000000-0005-0000-0000-00002C070000}"/>
    <cellStyle name="60% - Accent2 6 6" xfId="911" xr:uid="{00000000-0005-0000-0000-00002D070000}"/>
    <cellStyle name="60% - Accent2 6 7" xfId="912" xr:uid="{00000000-0005-0000-0000-00002E070000}"/>
    <cellStyle name="60% - Accent2 6 8" xfId="913" xr:uid="{00000000-0005-0000-0000-00002F070000}"/>
    <cellStyle name="60% - Accent2 6 9" xfId="914" xr:uid="{00000000-0005-0000-0000-000030070000}"/>
    <cellStyle name="60% - Accent2 7" xfId="915" xr:uid="{00000000-0005-0000-0000-000031070000}"/>
    <cellStyle name="60% - Accent2 8" xfId="916" xr:uid="{00000000-0005-0000-0000-000032070000}"/>
    <cellStyle name="60% - Accent2 9" xfId="917" xr:uid="{00000000-0005-0000-0000-000033070000}"/>
    <cellStyle name="60% - Accent3 10" xfId="918" xr:uid="{00000000-0005-0000-0000-000034070000}"/>
    <cellStyle name="60% - Accent3 11" xfId="8782" xr:uid="{00000000-0005-0000-0000-000035070000}"/>
    <cellStyle name="60% - Accent3 11 2" xfId="12549" xr:uid="{00000000-0005-0000-0000-0000C8030000}"/>
    <cellStyle name="60% - Accent3 12" xfId="12550" xr:uid="{00000000-0005-0000-0000-0000C9030000}"/>
    <cellStyle name="60% - Accent3 13" xfId="12551" xr:uid="{00000000-0005-0000-0000-0000CA030000}"/>
    <cellStyle name="60% - Accent3 14" xfId="12552" xr:uid="{00000000-0005-0000-0000-0000CB030000}"/>
    <cellStyle name="60% - Accent3 15" xfId="12553" xr:uid="{00000000-0005-0000-0000-0000CC030000}"/>
    <cellStyle name="60% - Accent3 16" xfId="12554" xr:uid="{00000000-0005-0000-0000-0000CD030000}"/>
    <cellStyle name="60% - Accent3 17" xfId="12555" xr:uid="{00000000-0005-0000-0000-0000CE030000}"/>
    <cellStyle name="60% - Accent3 18" xfId="12556" xr:uid="{00000000-0005-0000-0000-0000CF030000}"/>
    <cellStyle name="60% - Accent3 19" xfId="12557" xr:uid="{00000000-0005-0000-0000-0000D0030000}"/>
    <cellStyle name="60% - Accent3 2" xfId="17" xr:uid="{00000000-0005-0000-0000-000036070000}"/>
    <cellStyle name="60% - Accent3 2 10" xfId="919" xr:uid="{00000000-0005-0000-0000-000037070000}"/>
    <cellStyle name="60% - Accent3 2 10 2" xfId="7004" xr:uid="{00000000-0005-0000-0000-000038070000}"/>
    <cellStyle name="60% - Accent3 2 11" xfId="920" xr:uid="{00000000-0005-0000-0000-000039070000}"/>
    <cellStyle name="60% - Accent3 2 2" xfId="921" xr:uid="{00000000-0005-0000-0000-00003A070000}"/>
    <cellStyle name="60% - Accent3 2 2 2" xfId="7005" xr:uid="{00000000-0005-0000-0000-00003B070000}"/>
    <cellStyle name="60% - Accent3 2 3" xfId="922" xr:uid="{00000000-0005-0000-0000-00003C070000}"/>
    <cellStyle name="60% - Accent3 2 3 2" xfId="7006" xr:uid="{00000000-0005-0000-0000-00003D070000}"/>
    <cellStyle name="60% - Accent3 2 4" xfId="923" xr:uid="{00000000-0005-0000-0000-00003E070000}"/>
    <cellStyle name="60% - Accent3 2 4 2" xfId="7007" xr:uid="{00000000-0005-0000-0000-00003F070000}"/>
    <cellStyle name="60% - Accent3 2 5" xfId="924" xr:uid="{00000000-0005-0000-0000-000040070000}"/>
    <cellStyle name="60% - Accent3 2 5 2" xfId="7008" xr:uid="{00000000-0005-0000-0000-000041070000}"/>
    <cellStyle name="60% - Accent3 2 6" xfId="925" xr:uid="{00000000-0005-0000-0000-000042070000}"/>
    <cellStyle name="60% - Accent3 2 6 2" xfId="7009" xr:uid="{00000000-0005-0000-0000-000043070000}"/>
    <cellStyle name="60% - Accent3 2 7" xfId="926" xr:uid="{00000000-0005-0000-0000-000044070000}"/>
    <cellStyle name="60% - Accent3 2 7 2" xfId="7010" xr:uid="{00000000-0005-0000-0000-000045070000}"/>
    <cellStyle name="60% - Accent3 2 8" xfId="927" xr:uid="{00000000-0005-0000-0000-000046070000}"/>
    <cellStyle name="60% - Accent3 2 8 2" xfId="7011" xr:uid="{00000000-0005-0000-0000-000047070000}"/>
    <cellStyle name="60% - Accent3 2 9" xfId="928" xr:uid="{00000000-0005-0000-0000-000048070000}"/>
    <cellStyle name="60% - Accent3 2 9 2" xfId="7012" xr:uid="{00000000-0005-0000-0000-000049070000}"/>
    <cellStyle name="60% - Accent3 20" xfId="12558" xr:uid="{00000000-0005-0000-0000-0000DC030000}"/>
    <cellStyle name="60% - Accent3 21" xfId="12559" xr:uid="{00000000-0005-0000-0000-0000DD030000}"/>
    <cellStyle name="60% - Accent3 22" xfId="12560" xr:uid="{00000000-0005-0000-0000-0000DE030000}"/>
    <cellStyle name="60% - Accent3 23" xfId="12561" xr:uid="{00000000-0005-0000-0000-0000DF030000}"/>
    <cellStyle name="60% - Accent3 24" xfId="12562" xr:uid="{00000000-0005-0000-0000-0000E0030000}"/>
    <cellStyle name="60% - Accent3 25" xfId="12563" xr:uid="{00000000-0005-0000-0000-0000E1030000}"/>
    <cellStyle name="60% - Accent3 26" xfId="12564" xr:uid="{00000000-0005-0000-0000-0000E2030000}"/>
    <cellStyle name="60% - Accent3 27" xfId="12565" xr:uid="{00000000-0005-0000-0000-0000E3030000}"/>
    <cellStyle name="60% - Accent3 28" xfId="12566" xr:uid="{00000000-0005-0000-0000-0000E4030000}"/>
    <cellStyle name="60% - Accent3 29" xfId="12567" xr:uid="{00000000-0005-0000-0000-0000E5030000}"/>
    <cellStyle name="60% - Accent3 3" xfId="929" xr:uid="{00000000-0005-0000-0000-00004A070000}"/>
    <cellStyle name="60% - Accent3 3 10" xfId="930" xr:uid="{00000000-0005-0000-0000-00004B070000}"/>
    <cellStyle name="60% - Accent3 3 11" xfId="931" xr:uid="{00000000-0005-0000-0000-00004C070000}"/>
    <cellStyle name="60% - Accent3 3 12" xfId="7013" xr:uid="{00000000-0005-0000-0000-00004D070000}"/>
    <cellStyle name="60% - Accent3 3 2" xfId="932" xr:uid="{00000000-0005-0000-0000-00004E070000}"/>
    <cellStyle name="60% - Accent3 3 2 2" xfId="12568" xr:uid="{00000000-0005-0000-0000-0000E7030000}"/>
    <cellStyle name="60% - Accent3 3 3" xfId="933" xr:uid="{00000000-0005-0000-0000-00004F070000}"/>
    <cellStyle name="60% - Accent3 3 3 2" xfId="17600" xr:uid="{2240A1AE-E905-4D5C-98F6-02E27AE13B64}"/>
    <cellStyle name="60% - Accent3 3 4" xfId="934" xr:uid="{00000000-0005-0000-0000-000050070000}"/>
    <cellStyle name="60% - Accent3 3 5" xfId="935" xr:uid="{00000000-0005-0000-0000-000051070000}"/>
    <cellStyle name="60% - Accent3 3 6" xfId="936" xr:uid="{00000000-0005-0000-0000-000052070000}"/>
    <cellStyle name="60% - Accent3 3 7" xfId="937" xr:uid="{00000000-0005-0000-0000-000053070000}"/>
    <cellStyle name="60% - Accent3 3 8" xfId="938" xr:uid="{00000000-0005-0000-0000-000054070000}"/>
    <cellStyle name="60% - Accent3 3 9" xfId="939" xr:uid="{00000000-0005-0000-0000-000055070000}"/>
    <cellStyle name="60% - Accent3 30" xfId="12569" xr:uid="{00000000-0005-0000-0000-0000E9030000}"/>
    <cellStyle name="60% - Accent3 31" xfId="12570" xr:uid="{00000000-0005-0000-0000-0000EA030000}"/>
    <cellStyle name="60% - Accent3 32" xfId="12571" xr:uid="{00000000-0005-0000-0000-0000EB030000}"/>
    <cellStyle name="60% - Accent3 33" xfId="12572" xr:uid="{00000000-0005-0000-0000-0000EC030000}"/>
    <cellStyle name="60% - Accent3 34" xfId="12573" xr:uid="{00000000-0005-0000-0000-0000ED030000}"/>
    <cellStyle name="60% - Accent3 35" xfId="12574" xr:uid="{00000000-0005-0000-0000-0000EE030000}"/>
    <cellStyle name="60% - Accent3 36" xfId="12575" xr:uid="{00000000-0005-0000-0000-0000EF030000}"/>
    <cellStyle name="60% - Accent3 37" xfId="12576" xr:uid="{00000000-0005-0000-0000-0000F0030000}"/>
    <cellStyle name="60% - Accent3 38" xfId="12577" xr:uid="{00000000-0005-0000-0000-0000F1030000}"/>
    <cellStyle name="60% - Accent3 39" xfId="12578" xr:uid="{00000000-0005-0000-0000-0000F2030000}"/>
    <cellStyle name="60% - Accent3 4" xfId="940" xr:uid="{00000000-0005-0000-0000-000056070000}"/>
    <cellStyle name="60% - Accent3 4 10" xfId="941" xr:uid="{00000000-0005-0000-0000-000057070000}"/>
    <cellStyle name="60% - Accent3 4 11" xfId="942" xr:uid="{00000000-0005-0000-0000-000058070000}"/>
    <cellStyle name="60% - Accent3 4 2" xfId="943" xr:uid="{00000000-0005-0000-0000-000059070000}"/>
    <cellStyle name="60% - Accent3 4 3" xfId="944" xr:uid="{00000000-0005-0000-0000-00005A070000}"/>
    <cellStyle name="60% - Accent3 4 4" xfId="945" xr:uid="{00000000-0005-0000-0000-00005B070000}"/>
    <cellStyle name="60% - Accent3 4 5" xfId="946" xr:uid="{00000000-0005-0000-0000-00005C070000}"/>
    <cellStyle name="60% - Accent3 4 6" xfId="947" xr:uid="{00000000-0005-0000-0000-00005D070000}"/>
    <cellStyle name="60% - Accent3 4 7" xfId="948" xr:uid="{00000000-0005-0000-0000-00005E070000}"/>
    <cellStyle name="60% - Accent3 4 8" xfId="949" xr:uid="{00000000-0005-0000-0000-00005F070000}"/>
    <cellStyle name="60% - Accent3 4 9" xfId="950" xr:uid="{00000000-0005-0000-0000-000060070000}"/>
    <cellStyle name="60% - Accent3 40" xfId="12579" xr:uid="{00000000-0005-0000-0000-0000F5030000}"/>
    <cellStyle name="60% - Accent3 41" xfId="12580" xr:uid="{00000000-0005-0000-0000-0000F6030000}"/>
    <cellStyle name="60% - Accent3 42" xfId="12581" xr:uid="{00000000-0005-0000-0000-0000F7030000}"/>
    <cellStyle name="60% - Accent3 43" xfId="12582" xr:uid="{00000000-0005-0000-0000-0000F8030000}"/>
    <cellStyle name="60% - Accent3 5" xfId="951" xr:uid="{00000000-0005-0000-0000-000061070000}"/>
    <cellStyle name="60% - Accent3 5 10" xfId="952" xr:uid="{00000000-0005-0000-0000-000062070000}"/>
    <cellStyle name="60% - Accent3 5 11" xfId="953" xr:uid="{00000000-0005-0000-0000-000063070000}"/>
    <cellStyle name="60% - Accent3 5 2" xfId="954" xr:uid="{00000000-0005-0000-0000-000064070000}"/>
    <cellStyle name="60% - Accent3 5 3" xfId="955" xr:uid="{00000000-0005-0000-0000-000065070000}"/>
    <cellStyle name="60% - Accent3 5 4" xfId="956" xr:uid="{00000000-0005-0000-0000-000066070000}"/>
    <cellStyle name="60% - Accent3 5 5" xfId="957" xr:uid="{00000000-0005-0000-0000-000067070000}"/>
    <cellStyle name="60% - Accent3 5 6" xfId="958" xr:uid="{00000000-0005-0000-0000-000068070000}"/>
    <cellStyle name="60% - Accent3 5 7" xfId="959" xr:uid="{00000000-0005-0000-0000-000069070000}"/>
    <cellStyle name="60% - Accent3 5 8" xfId="960" xr:uid="{00000000-0005-0000-0000-00006A070000}"/>
    <cellStyle name="60% - Accent3 5 9" xfId="961" xr:uid="{00000000-0005-0000-0000-00006B070000}"/>
    <cellStyle name="60% - Accent3 6" xfId="962" xr:uid="{00000000-0005-0000-0000-00006C070000}"/>
    <cellStyle name="60% - Accent3 6 10" xfId="963" xr:uid="{00000000-0005-0000-0000-00006D070000}"/>
    <cellStyle name="60% - Accent3 6 11" xfId="964" xr:uid="{00000000-0005-0000-0000-00006E070000}"/>
    <cellStyle name="60% - Accent3 6 2" xfId="965" xr:uid="{00000000-0005-0000-0000-00006F070000}"/>
    <cellStyle name="60% - Accent3 6 3" xfId="966" xr:uid="{00000000-0005-0000-0000-000070070000}"/>
    <cellStyle name="60% - Accent3 6 4" xfId="967" xr:uid="{00000000-0005-0000-0000-000071070000}"/>
    <cellStyle name="60% - Accent3 6 5" xfId="968" xr:uid="{00000000-0005-0000-0000-000072070000}"/>
    <cellStyle name="60% - Accent3 6 6" xfId="969" xr:uid="{00000000-0005-0000-0000-000073070000}"/>
    <cellStyle name="60% - Accent3 6 7" xfId="970" xr:uid="{00000000-0005-0000-0000-000074070000}"/>
    <cellStyle name="60% - Accent3 6 8" xfId="971" xr:uid="{00000000-0005-0000-0000-000075070000}"/>
    <cellStyle name="60% - Accent3 6 9" xfId="972" xr:uid="{00000000-0005-0000-0000-000076070000}"/>
    <cellStyle name="60% - Accent3 7" xfId="973" xr:uid="{00000000-0005-0000-0000-000077070000}"/>
    <cellStyle name="60% - Accent3 8" xfId="974" xr:uid="{00000000-0005-0000-0000-000078070000}"/>
    <cellStyle name="60% - Accent3 9" xfId="975" xr:uid="{00000000-0005-0000-0000-000079070000}"/>
    <cellStyle name="60% - Accent4 10" xfId="976" xr:uid="{00000000-0005-0000-0000-00007A070000}"/>
    <cellStyle name="60% - Accent4 11" xfId="12583" xr:uid="{00000000-0005-0000-0000-000001040000}"/>
    <cellStyle name="60% - Accent4 12" xfId="12584" xr:uid="{00000000-0005-0000-0000-000002040000}"/>
    <cellStyle name="60% - Accent4 13" xfId="12585" xr:uid="{00000000-0005-0000-0000-000003040000}"/>
    <cellStyle name="60% - Accent4 14" xfId="12586" xr:uid="{00000000-0005-0000-0000-000004040000}"/>
    <cellStyle name="60% - Accent4 15" xfId="12587" xr:uid="{00000000-0005-0000-0000-000005040000}"/>
    <cellStyle name="60% - Accent4 16" xfId="12588" xr:uid="{00000000-0005-0000-0000-000006040000}"/>
    <cellStyle name="60% - Accent4 17" xfId="12589" xr:uid="{00000000-0005-0000-0000-000007040000}"/>
    <cellStyle name="60% - Accent4 18" xfId="12590" xr:uid="{00000000-0005-0000-0000-000008040000}"/>
    <cellStyle name="60% - Accent4 19" xfId="12591" xr:uid="{00000000-0005-0000-0000-000009040000}"/>
    <cellStyle name="60% - Accent4 2" xfId="18" xr:uid="{00000000-0005-0000-0000-00007B070000}"/>
    <cellStyle name="60% - Accent4 2 10" xfId="977" xr:uid="{00000000-0005-0000-0000-00007C070000}"/>
    <cellStyle name="60% - Accent4 2 10 2" xfId="7014" xr:uid="{00000000-0005-0000-0000-00007D070000}"/>
    <cellStyle name="60% - Accent4 2 11" xfId="978" xr:uid="{00000000-0005-0000-0000-00007E070000}"/>
    <cellStyle name="60% - Accent4 2 2" xfId="979" xr:uid="{00000000-0005-0000-0000-00007F070000}"/>
    <cellStyle name="60% - Accent4 2 2 2" xfId="7015" xr:uid="{00000000-0005-0000-0000-000080070000}"/>
    <cellStyle name="60% - Accent4 2 3" xfId="980" xr:uid="{00000000-0005-0000-0000-000081070000}"/>
    <cellStyle name="60% - Accent4 2 3 2" xfId="7016" xr:uid="{00000000-0005-0000-0000-000082070000}"/>
    <cellStyle name="60% - Accent4 2 4" xfId="981" xr:uid="{00000000-0005-0000-0000-000083070000}"/>
    <cellStyle name="60% - Accent4 2 4 2" xfId="7017" xr:uid="{00000000-0005-0000-0000-000084070000}"/>
    <cellStyle name="60% - Accent4 2 5" xfId="982" xr:uid="{00000000-0005-0000-0000-000085070000}"/>
    <cellStyle name="60% - Accent4 2 5 2" xfId="7018" xr:uid="{00000000-0005-0000-0000-000086070000}"/>
    <cellStyle name="60% - Accent4 2 6" xfId="983" xr:uid="{00000000-0005-0000-0000-000087070000}"/>
    <cellStyle name="60% - Accent4 2 6 2" xfId="7019" xr:uid="{00000000-0005-0000-0000-000088070000}"/>
    <cellStyle name="60% - Accent4 2 7" xfId="984" xr:uid="{00000000-0005-0000-0000-000089070000}"/>
    <cellStyle name="60% - Accent4 2 7 2" xfId="7020" xr:uid="{00000000-0005-0000-0000-00008A070000}"/>
    <cellStyle name="60% - Accent4 2 8" xfId="985" xr:uid="{00000000-0005-0000-0000-00008B070000}"/>
    <cellStyle name="60% - Accent4 2 8 2" xfId="7021" xr:uid="{00000000-0005-0000-0000-00008C070000}"/>
    <cellStyle name="60% - Accent4 2 9" xfId="986" xr:uid="{00000000-0005-0000-0000-00008D070000}"/>
    <cellStyle name="60% - Accent4 2 9 2" xfId="7022" xr:uid="{00000000-0005-0000-0000-00008E070000}"/>
    <cellStyle name="60% - Accent4 20" xfId="12592" xr:uid="{00000000-0005-0000-0000-000015040000}"/>
    <cellStyle name="60% - Accent4 21" xfId="12593" xr:uid="{00000000-0005-0000-0000-000016040000}"/>
    <cellStyle name="60% - Accent4 22" xfId="12594" xr:uid="{00000000-0005-0000-0000-000017040000}"/>
    <cellStyle name="60% - Accent4 23" xfId="12595" xr:uid="{00000000-0005-0000-0000-000018040000}"/>
    <cellStyle name="60% - Accent4 24" xfId="12596" xr:uid="{00000000-0005-0000-0000-000019040000}"/>
    <cellStyle name="60% - Accent4 25" xfId="12597" xr:uid="{00000000-0005-0000-0000-00001A040000}"/>
    <cellStyle name="60% - Accent4 26" xfId="12598" xr:uid="{00000000-0005-0000-0000-00001B040000}"/>
    <cellStyle name="60% - Accent4 27" xfId="12599" xr:uid="{00000000-0005-0000-0000-00001C040000}"/>
    <cellStyle name="60% - Accent4 28" xfId="12600" xr:uid="{00000000-0005-0000-0000-00001D040000}"/>
    <cellStyle name="60% - Accent4 29" xfId="12601" xr:uid="{00000000-0005-0000-0000-00001E040000}"/>
    <cellStyle name="60% - Accent4 3" xfId="987" xr:uid="{00000000-0005-0000-0000-00008F070000}"/>
    <cellStyle name="60% - Accent4 3 10" xfId="988" xr:uid="{00000000-0005-0000-0000-000090070000}"/>
    <cellStyle name="60% - Accent4 3 11" xfId="989" xr:uid="{00000000-0005-0000-0000-000091070000}"/>
    <cellStyle name="60% - Accent4 3 12" xfId="7023" xr:uid="{00000000-0005-0000-0000-000092070000}"/>
    <cellStyle name="60% - Accent4 3 2" xfId="990" xr:uid="{00000000-0005-0000-0000-000093070000}"/>
    <cellStyle name="60% - Accent4 3 2 2" xfId="12603" xr:uid="{00000000-0005-0000-0000-000020040000}"/>
    <cellStyle name="60% - Accent4 3 3" xfId="991" xr:uid="{00000000-0005-0000-0000-000094070000}"/>
    <cellStyle name="60% - Accent4 3 3 2" xfId="17601" xr:uid="{A71C7C0E-65DD-4637-9691-95CA9B338A7F}"/>
    <cellStyle name="60% - Accent4 3 4" xfId="992" xr:uid="{00000000-0005-0000-0000-000095070000}"/>
    <cellStyle name="60% - Accent4 3 5" xfId="993" xr:uid="{00000000-0005-0000-0000-000096070000}"/>
    <cellStyle name="60% - Accent4 3 6" xfId="994" xr:uid="{00000000-0005-0000-0000-000097070000}"/>
    <cellStyle name="60% - Accent4 3 7" xfId="995" xr:uid="{00000000-0005-0000-0000-000098070000}"/>
    <cellStyle name="60% - Accent4 3 8" xfId="996" xr:uid="{00000000-0005-0000-0000-000099070000}"/>
    <cellStyle name="60% - Accent4 3 9" xfId="997" xr:uid="{00000000-0005-0000-0000-00009A070000}"/>
    <cellStyle name="60% - Accent4 30" xfId="12604" xr:uid="{00000000-0005-0000-0000-000022040000}"/>
    <cellStyle name="60% - Accent4 31" xfId="12605" xr:uid="{00000000-0005-0000-0000-000023040000}"/>
    <cellStyle name="60% - Accent4 32" xfId="12606" xr:uid="{00000000-0005-0000-0000-000024040000}"/>
    <cellStyle name="60% - Accent4 33" xfId="12607" xr:uid="{00000000-0005-0000-0000-000025040000}"/>
    <cellStyle name="60% - Accent4 34" xfId="12608" xr:uid="{00000000-0005-0000-0000-000026040000}"/>
    <cellStyle name="60% - Accent4 35" xfId="12609" xr:uid="{00000000-0005-0000-0000-000027040000}"/>
    <cellStyle name="60% - Accent4 36" xfId="12610" xr:uid="{00000000-0005-0000-0000-000028040000}"/>
    <cellStyle name="60% - Accent4 37" xfId="12611" xr:uid="{00000000-0005-0000-0000-000029040000}"/>
    <cellStyle name="60% - Accent4 38" xfId="12612" xr:uid="{00000000-0005-0000-0000-00002A040000}"/>
    <cellStyle name="60% - Accent4 39" xfId="12613" xr:uid="{00000000-0005-0000-0000-00002B040000}"/>
    <cellStyle name="60% - Accent4 4" xfId="998" xr:uid="{00000000-0005-0000-0000-00009B070000}"/>
    <cellStyle name="60% - Accent4 4 10" xfId="999" xr:uid="{00000000-0005-0000-0000-00009C070000}"/>
    <cellStyle name="60% - Accent4 4 11" xfId="1000" xr:uid="{00000000-0005-0000-0000-00009D070000}"/>
    <cellStyle name="60% - Accent4 4 2" xfId="1001" xr:uid="{00000000-0005-0000-0000-00009E070000}"/>
    <cellStyle name="60% - Accent4 4 3" xfId="1002" xr:uid="{00000000-0005-0000-0000-00009F070000}"/>
    <cellStyle name="60% - Accent4 4 4" xfId="1003" xr:uid="{00000000-0005-0000-0000-0000A0070000}"/>
    <cellStyle name="60% - Accent4 4 5" xfId="1004" xr:uid="{00000000-0005-0000-0000-0000A1070000}"/>
    <cellStyle name="60% - Accent4 4 6" xfId="1005" xr:uid="{00000000-0005-0000-0000-0000A2070000}"/>
    <cellStyle name="60% - Accent4 4 7" xfId="1006" xr:uid="{00000000-0005-0000-0000-0000A3070000}"/>
    <cellStyle name="60% - Accent4 4 8" xfId="1007" xr:uid="{00000000-0005-0000-0000-0000A4070000}"/>
    <cellStyle name="60% - Accent4 4 9" xfId="1008" xr:uid="{00000000-0005-0000-0000-0000A5070000}"/>
    <cellStyle name="60% - Accent4 40" xfId="12615" xr:uid="{00000000-0005-0000-0000-00002E040000}"/>
    <cellStyle name="60% - Accent4 41" xfId="12616" xr:uid="{00000000-0005-0000-0000-00002F040000}"/>
    <cellStyle name="60% - Accent4 42" xfId="12617" xr:uid="{00000000-0005-0000-0000-000030040000}"/>
    <cellStyle name="60% - Accent4 43" xfId="12618" xr:uid="{00000000-0005-0000-0000-000031040000}"/>
    <cellStyle name="60% - Accent4 5" xfId="1009" xr:uid="{00000000-0005-0000-0000-0000A6070000}"/>
    <cellStyle name="60% - Accent4 5 10" xfId="1010" xr:uid="{00000000-0005-0000-0000-0000A7070000}"/>
    <cellStyle name="60% - Accent4 5 11" xfId="1011" xr:uid="{00000000-0005-0000-0000-0000A8070000}"/>
    <cellStyle name="60% - Accent4 5 2" xfId="1012" xr:uid="{00000000-0005-0000-0000-0000A9070000}"/>
    <cellStyle name="60% - Accent4 5 3" xfId="1013" xr:uid="{00000000-0005-0000-0000-0000AA070000}"/>
    <cellStyle name="60% - Accent4 5 4" xfId="1014" xr:uid="{00000000-0005-0000-0000-0000AB070000}"/>
    <cellStyle name="60% - Accent4 5 5" xfId="1015" xr:uid="{00000000-0005-0000-0000-0000AC070000}"/>
    <cellStyle name="60% - Accent4 5 6" xfId="1016" xr:uid="{00000000-0005-0000-0000-0000AD070000}"/>
    <cellStyle name="60% - Accent4 5 7" xfId="1017" xr:uid="{00000000-0005-0000-0000-0000AE070000}"/>
    <cellStyle name="60% - Accent4 5 8" xfId="1018" xr:uid="{00000000-0005-0000-0000-0000AF070000}"/>
    <cellStyle name="60% - Accent4 5 9" xfId="1019" xr:uid="{00000000-0005-0000-0000-0000B0070000}"/>
    <cellStyle name="60% - Accent4 6" xfId="1020" xr:uid="{00000000-0005-0000-0000-0000B1070000}"/>
    <cellStyle name="60% - Accent4 6 10" xfId="1021" xr:uid="{00000000-0005-0000-0000-0000B2070000}"/>
    <cellStyle name="60% - Accent4 6 11" xfId="1022" xr:uid="{00000000-0005-0000-0000-0000B3070000}"/>
    <cellStyle name="60% - Accent4 6 2" xfId="1023" xr:uid="{00000000-0005-0000-0000-0000B4070000}"/>
    <cellStyle name="60% - Accent4 6 3" xfId="1024" xr:uid="{00000000-0005-0000-0000-0000B5070000}"/>
    <cellStyle name="60% - Accent4 6 4" xfId="1025" xr:uid="{00000000-0005-0000-0000-0000B6070000}"/>
    <cellStyle name="60% - Accent4 6 5" xfId="1026" xr:uid="{00000000-0005-0000-0000-0000B7070000}"/>
    <cellStyle name="60% - Accent4 6 6" xfId="1027" xr:uid="{00000000-0005-0000-0000-0000B8070000}"/>
    <cellStyle name="60% - Accent4 6 7" xfId="1028" xr:uid="{00000000-0005-0000-0000-0000B9070000}"/>
    <cellStyle name="60% - Accent4 6 8" xfId="1029" xr:uid="{00000000-0005-0000-0000-0000BA070000}"/>
    <cellStyle name="60% - Accent4 6 9" xfId="1030" xr:uid="{00000000-0005-0000-0000-0000BB070000}"/>
    <cellStyle name="60% - Accent4 7" xfId="1031" xr:uid="{00000000-0005-0000-0000-0000BC070000}"/>
    <cellStyle name="60% - Accent4 8" xfId="1032" xr:uid="{00000000-0005-0000-0000-0000BD070000}"/>
    <cellStyle name="60% - Accent4 9" xfId="1033" xr:uid="{00000000-0005-0000-0000-0000BE070000}"/>
    <cellStyle name="60% - Accent5 10" xfId="1034" xr:uid="{00000000-0005-0000-0000-0000BF070000}"/>
    <cellStyle name="60% - Accent5 11" xfId="12623" xr:uid="{00000000-0005-0000-0000-00003A040000}"/>
    <cellStyle name="60% - Accent5 12" xfId="12624" xr:uid="{00000000-0005-0000-0000-00003B040000}"/>
    <cellStyle name="60% - Accent5 13" xfId="12625" xr:uid="{00000000-0005-0000-0000-00003C040000}"/>
    <cellStyle name="60% - Accent5 14" xfId="12626" xr:uid="{00000000-0005-0000-0000-00003D040000}"/>
    <cellStyle name="60% - Accent5 15" xfId="12627" xr:uid="{00000000-0005-0000-0000-00003E040000}"/>
    <cellStyle name="60% - Accent5 16" xfId="12628" xr:uid="{00000000-0005-0000-0000-00003F040000}"/>
    <cellStyle name="60% - Accent5 17" xfId="12629" xr:uid="{00000000-0005-0000-0000-000040040000}"/>
    <cellStyle name="60% - Accent5 18" xfId="12630" xr:uid="{00000000-0005-0000-0000-000041040000}"/>
    <cellStyle name="60% - Accent5 19" xfId="12631" xr:uid="{00000000-0005-0000-0000-000042040000}"/>
    <cellStyle name="60% - Accent5 2" xfId="19" xr:uid="{00000000-0005-0000-0000-0000C0070000}"/>
    <cellStyle name="60% - Accent5 2 10" xfId="1035" xr:uid="{00000000-0005-0000-0000-0000C1070000}"/>
    <cellStyle name="60% - Accent5 2 10 2" xfId="7024" xr:uid="{00000000-0005-0000-0000-0000C2070000}"/>
    <cellStyle name="60% - Accent5 2 11" xfId="1036" xr:uid="{00000000-0005-0000-0000-0000C3070000}"/>
    <cellStyle name="60% - Accent5 2 2" xfId="1037" xr:uid="{00000000-0005-0000-0000-0000C4070000}"/>
    <cellStyle name="60% - Accent5 2 2 2" xfId="7025" xr:uid="{00000000-0005-0000-0000-0000C5070000}"/>
    <cellStyle name="60% - Accent5 2 3" xfId="1038" xr:uid="{00000000-0005-0000-0000-0000C6070000}"/>
    <cellStyle name="60% - Accent5 2 3 2" xfId="7026" xr:uid="{00000000-0005-0000-0000-0000C7070000}"/>
    <cellStyle name="60% - Accent5 2 4" xfId="1039" xr:uid="{00000000-0005-0000-0000-0000C8070000}"/>
    <cellStyle name="60% - Accent5 2 4 2" xfId="7027" xr:uid="{00000000-0005-0000-0000-0000C9070000}"/>
    <cellStyle name="60% - Accent5 2 5" xfId="1040" xr:uid="{00000000-0005-0000-0000-0000CA070000}"/>
    <cellStyle name="60% - Accent5 2 5 2" xfId="7028" xr:uid="{00000000-0005-0000-0000-0000CB070000}"/>
    <cellStyle name="60% - Accent5 2 6" xfId="1041" xr:uid="{00000000-0005-0000-0000-0000CC070000}"/>
    <cellStyle name="60% - Accent5 2 6 2" xfId="7029" xr:uid="{00000000-0005-0000-0000-0000CD070000}"/>
    <cellStyle name="60% - Accent5 2 7" xfId="1042" xr:uid="{00000000-0005-0000-0000-0000CE070000}"/>
    <cellStyle name="60% - Accent5 2 7 2" xfId="7030" xr:uid="{00000000-0005-0000-0000-0000CF070000}"/>
    <cellStyle name="60% - Accent5 2 8" xfId="1043" xr:uid="{00000000-0005-0000-0000-0000D0070000}"/>
    <cellStyle name="60% - Accent5 2 8 2" xfId="7031" xr:uid="{00000000-0005-0000-0000-0000D1070000}"/>
    <cellStyle name="60% - Accent5 2 9" xfId="1044" xr:uid="{00000000-0005-0000-0000-0000D2070000}"/>
    <cellStyle name="60% - Accent5 2 9 2" xfId="7032" xr:uid="{00000000-0005-0000-0000-0000D3070000}"/>
    <cellStyle name="60% - Accent5 20" xfId="12632" xr:uid="{00000000-0005-0000-0000-00004E040000}"/>
    <cellStyle name="60% - Accent5 21" xfId="12633" xr:uid="{00000000-0005-0000-0000-00004F040000}"/>
    <cellStyle name="60% - Accent5 22" xfId="12634" xr:uid="{00000000-0005-0000-0000-000050040000}"/>
    <cellStyle name="60% - Accent5 23" xfId="12635" xr:uid="{00000000-0005-0000-0000-000051040000}"/>
    <cellStyle name="60% - Accent5 24" xfId="12636" xr:uid="{00000000-0005-0000-0000-000052040000}"/>
    <cellStyle name="60% - Accent5 25" xfId="12637" xr:uid="{00000000-0005-0000-0000-000053040000}"/>
    <cellStyle name="60% - Accent5 26" xfId="12638" xr:uid="{00000000-0005-0000-0000-000054040000}"/>
    <cellStyle name="60% - Accent5 27" xfId="12639" xr:uid="{00000000-0005-0000-0000-000055040000}"/>
    <cellStyle name="60% - Accent5 28" xfId="12640" xr:uid="{00000000-0005-0000-0000-000056040000}"/>
    <cellStyle name="60% - Accent5 29" xfId="12641" xr:uid="{00000000-0005-0000-0000-000057040000}"/>
    <cellStyle name="60% - Accent5 3" xfId="1045" xr:uid="{00000000-0005-0000-0000-0000D4070000}"/>
    <cellStyle name="60% - Accent5 3 10" xfId="1046" xr:uid="{00000000-0005-0000-0000-0000D5070000}"/>
    <cellStyle name="60% - Accent5 3 11" xfId="1047" xr:uid="{00000000-0005-0000-0000-0000D6070000}"/>
    <cellStyle name="60% - Accent5 3 12" xfId="7033" xr:uid="{00000000-0005-0000-0000-0000D7070000}"/>
    <cellStyle name="60% - Accent5 3 2" xfId="1048" xr:uid="{00000000-0005-0000-0000-0000D8070000}"/>
    <cellStyle name="60% - Accent5 3 2 2" xfId="12642" xr:uid="{00000000-0005-0000-0000-000059040000}"/>
    <cellStyle name="60% - Accent5 3 3" xfId="1049" xr:uid="{00000000-0005-0000-0000-0000D9070000}"/>
    <cellStyle name="60% - Accent5 3 3 2" xfId="17602" xr:uid="{7188B852-10CF-43F2-976E-A76D6E741D9B}"/>
    <cellStyle name="60% - Accent5 3 4" xfId="1050" xr:uid="{00000000-0005-0000-0000-0000DA070000}"/>
    <cellStyle name="60% - Accent5 3 5" xfId="1051" xr:uid="{00000000-0005-0000-0000-0000DB070000}"/>
    <cellStyle name="60% - Accent5 3 6" xfId="1052" xr:uid="{00000000-0005-0000-0000-0000DC070000}"/>
    <cellStyle name="60% - Accent5 3 7" xfId="1053" xr:uid="{00000000-0005-0000-0000-0000DD070000}"/>
    <cellStyle name="60% - Accent5 3 8" xfId="1054" xr:uid="{00000000-0005-0000-0000-0000DE070000}"/>
    <cellStyle name="60% - Accent5 3 9" xfId="1055" xr:uid="{00000000-0005-0000-0000-0000DF070000}"/>
    <cellStyle name="60% - Accent5 30" xfId="12643" xr:uid="{00000000-0005-0000-0000-00005B040000}"/>
    <cellStyle name="60% - Accent5 31" xfId="12644" xr:uid="{00000000-0005-0000-0000-00005C040000}"/>
    <cellStyle name="60% - Accent5 32" xfId="12645" xr:uid="{00000000-0005-0000-0000-00005D040000}"/>
    <cellStyle name="60% - Accent5 33" xfId="12646" xr:uid="{00000000-0005-0000-0000-00005E040000}"/>
    <cellStyle name="60% - Accent5 34" xfId="12647" xr:uid="{00000000-0005-0000-0000-00005F040000}"/>
    <cellStyle name="60% - Accent5 35" xfId="12648" xr:uid="{00000000-0005-0000-0000-000060040000}"/>
    <cellStyle name="60% - Accent5 36" xfId="12649" xr:uid="{00000000-0005-0000-0000-000061040000}"/>
    <cellStyle name="60% - Accent5 37" xfId="12650" xr:uid="{00000000-0005-0000-0000-000062040000}"/>
    <cellStyle name="60% - Accent5 38" xfId="12651" xr:uid="{00000000-0005-0000-0000-000063040000}"/>
    <cellStyle name="60% - Accent5 39" xfId="12652" xr:uid="{00000000-0005-0000-0000-000064040000}"/>
    <cellStyle name="60% - Accent5 4" xfId="1056" xr:uid="{00000000-0005-0000-0000-0000E0070000}"/>
    <cellStyle name="60% - Accent5 4 10" xfId="1057" xr:uid="{00000000-0005-0000-0000-0000E1070000}"/>
    <cellStyle name="60% - Accent5 4 11" xfId="1058" xr:uid="{00000000-0005-0000-0000-0000E2070000}"/>
    <cellStyle name="60% - Accent5 4 2" xfId="1059" xr:uid="{00000000-0005-0000-0000-0000E3070000}"/>
    <cellStyle name="60% - Accent5 4 3" xfId="1060" xr:uid="{00000000-0005-0000-0000-0000E4070000}"/>
    <cellStyle name="60% - Accent5 4 4" xfId="1061" xr:uid="{00000000-0005-0000-0000-0000E5070000}"/>
    <cellStyle name="60% - Accent5 4 5" xfId="1062" xr:uid="{00000000-0005-0000-0000-0000E6070000}"/>
    <cellStyle name="60% - Accent5 4 6" xfId="1063" xr:uid="{00000000-0005-0000-0000-0000E7070000}"/>
    <cellStyle name="60% - Accent5 4 7" xfId="1064" xr:uid="{00000000-0005-0000-0000-0000E8070000}"/>
    <cellStyle name="60% - Accent5 4 8" xfId="1065" xr:uid="{00000000-0005-0000-0000-0000E9070000}"/>
    <cellStyle name="60% - Accent5 4 9" xfId="1066" xr:uid="{00000000-0005-0000-0000-0000EA070000}"/>
    <cellStyle name="60% - Accent5 40" xfId="12654" xr:uid="{00000000-0005-0000-0000-000067040000}"/>
    <cellStyle name="60% - Accent5 41" xfId="12655" xr:uid="{00000000-0005-0000-0000-000068040000}"/>
    <cellStyle name="60% - Accent5 42" xfId="12656" xr:uid="{00000000-0005-0000-0000-000069040000}"/>
    <cellStyle name="60% - Accent5 43" xfId="12657" xr:uid="{00000000-0005-0000-0000-00006A040000}"/>
    <cellStyle name="60% - Accent5 5" xfId="1067" xr:uid="{00000000-0005-0000-0000-0000EB070000}"/>
    <cellStyle name="60% - Accent5 5 10" xfId="1068" xr:uid="{00000000-0005-0000-0000-0000EC070000}"/>
    <cellStyle name="60% - Accent5 5 11" xfId="1069" xr:uid="{00000000-0005-0000-0000-0000ED070000}"/>
    <cellStyle name="60% - Accent5 5 2" xfId="1070" xr:uid="{00000000-0005-0000-0000-0000EE070000}"/>
    <cellStyle name="60% - Accent5 5 3" xfId="1071" xr:uid="{00000000-0005-0000-0000-0000EF070000}"/>
    <cellStyle name="60% - Accent5 5 4" xfId="1072" xr:uid="{00000000-0005-0000-0000-0000F0070000}"/>
    <cellStyle name="60% - Accent5 5 5" xfId="1073" xr:uid="{00000000-0005-0000-0000-0000F1070000}"/>
    <cellStyle name="60% - Accent5 5 6" xfId="1074" xr:uid="{00000000-0005-0000-0000-0000F2070000}"/>
    <cellStyle name="60% - Accent5 5 7" xfId="1075" xr:uid="{00000000-0005-0000-0000-0000F3070000}"/>
    <cellStyle name="60% - Accent5 5 8" xfId="1076" xr:uid="{00000000-0005-0000-0000-0000F4070000}"/>
    <cellStyle name="60% - Accent5 5 9" xfId="1077" xr:uid="{00000000-0005-0000-0000-0000F5070000}"/>
    <cellStyle name="60% - Accent5 6" xfId="1078" xr:uid="{00000000-0005-0000-0000-0000F6070000}"/>
    <cellStyle name="60% - Accent5 6 10" xfId="1079" xr:uid="{00000000-0005-0000-0000-0000F7070000}"/>
    <cellStyle name="60% - Accent5 6 11" xfId="1080" xr:uid="{00000000-0005-0000-0000-0000F8070000}"/>
    <cellStyle name="60% - Accent5 6 2" xfId="1081" xr:uid="{00000000-0005-0000-0000-0000F9070000}"/>
    <cellStyle name="60% - Accent5 6 3" xfId="1082" xr:uid="{00000000-0005-0000-0000-0000FA070000}"/>
    <cellStyle name="60% - Accent5 6 4" xfId="1083" xr:uid="{00000000-0005-0000-0000-0000FB070000}"/>
    <cellStyle name="60% - Accent5 6 5" xfId="1084" xr:uid="{00000000-0005-0000-0000-0000FC070000}"/>
    <cellStyle name="60% - Accent5 6 6" xfId="1085" xr:uid="{00000000-0005-0000-0000-0000FD070000}"/>
    <cellStyle name="60% - Accent5 6 7" xfId="1086" xr:uid="{00000000-0005-0000-0000-0000FE070000}"/>
    <cellStyle name="60% - Accent5 6 8" xfId="1087" xr:uid="{00000000-0005-0000-0000-0000FF070000}"/>
    <cellStyle name="60% - Accent5 6 9" xfId="1088" xr:uid="{00000000-0005-0000-0000-000000080000}"/>
    <cellStyle name="60% - Accent5 7" xfId="1089" xr:uid="{00000000-0005-0000-0000-000001080000}"/>
    <cellStyle name="60% - Accent5 8" xfId="1090" xr:uid="{00000000-0005-0000-0000-000002080000}"/>
    <cellStyle name="60% - Accent5 9" xfId="1091" xr:uid="{00000000-0005-0000-0000-000003080000}"/>
    <cellStyle name="60% - Accent6 10" xfId="1092" xr:uid="{00000000-0005-0000-0000-000004080000}"/>
    <cellStyle name="60% - Accent6 11" xfId="12662" xr:uid="{00000000-0005-0000-0000-000073040000}"/>
    <cellStyle name="60% - Accent6 12" xfId="12663" xr:uid="{00000000-0005-0000-0000-000074040000}"/>
    <cellStyle name="60% - Accent6 13" xfId="12664" xr:uid="{00000000-0005-0000-0000-000075040000}"/>
    <cellStyle name="60% - Accent6 14" xfId="12665" xr:uid="{00000000-0005-0000-0000-000076040000}"/>
    <cellStyle name="60% - Accent6 15" xfId="12666" xr:uid="{00000000-0005-0000-0000-000077040000}"/>
    <cellStyle name="60% - Accent6 16" xfId="12667" xr:uid="{00000000-0005-0000-0000-000078040000}"/>
    <cellStyle name="60% - Accent6 17" xfId="12668" xr:uid="{00000000-0005-0000-0000-000079040000}"/>
    <cellStyle name="60% - Accent6 18" xfId="12669" xr:uid="{00000000-0005-0000-0000-00007A040000}"/>
    <cellStyle name="60% - Accent6 19" xfId="12670" xr:uid="{00000000-0005-0000-0000-00007B040000}"/>
    <cellStyle name="60% - Accent6 2" xfId="20" xr:uid="{00000000-0005-0000-0000-000005080000}"/>
    <cellStyle name="60% - Accent6 2 10" xfId="1093" xr:uid="{00000000-0005-0000-0000-000006080000}"/>
    <cellStyle name="60% - Accent6 2 10 2" xfId="7034" xr:uid="{00000000-0005-0000-0000-000007080000}"/>
    <cellStyle name="60% - Accent6 2 11" xfId="1094" xr:uid="{00000000-0005-0000-0000-000008080000}"/>
    <cellStyle name="60% - Accent6 2 2" xfId="1095" xr:uid="{00000000-0005-0000-0000-000009080000}"/>
    <cellStyle name="60% - Accent6 2 2 2" xfId="7035" xr:uid="{00000000-0005-0000-0000-00000A080000}"/>
    <cellStyle name="60% - Accent6 2 3" xfId="1096" xr:uid="{00000000-0005-0000-0000-00000B080000}"/>
    <cellStyle name="60% - Accent6 2 3 2" xfId="7036" xr:uid="{00000000-0005-0000-0000-00000C080000}"/>
    <cellStyle name="60% - Accent6 2 4" xfId="1097" xr:uid="{00000000-0005-0000-0000-00000D080000}"/>
    <cellStyle name="60% - Accent6 2 4 2" xfId="7037" xr:uid="{00000000-0005-0000-0000-00000E080000}"/>
    <cellStyle name="60% - Accent6 2 5" xfId="1098" xr:uid="{00000000-0005-0000-0000-00000F080000}"/>
    <cellStyle name="60% - Accent6 2 5 2" xfId="7038" xr:uid="{00000000-0005-0000-0000-000010080000}"/>
    <cellStyle name="60% - Accent6 2 6" xfId="1099" xr:uid="{00000000-0005-0000-0000-000011080000}"/>
    <cellStyle name="60% - Accent6 2 6 2" xfId="7039" xr:uid="{00000000-0005-0000-0000-000012080000}"/>
    <cellStyle name="60% - Accent6 2 7" xfId="1100" xr:uid="{00000000-0005-0000-0000-000013080000}"/>
    <cellStyle name="60% - Accent6 2 7 2" xfId="7040" xr:uid="{00000000-0005-0000-0000-000014080000}"/>
    <cellStyle name="60% - Accent6 2 8" xfId="1101" xr:uid="{00000000-0005-0000-0000-000015080000}"/>
    <cellStyle name="60% - Accent6 2 8 2" xfId="7041" xr:uid="{00000000-0005-0000-0000-000016080000}"/>
    <cellStyle name="60% - Accent6 2 9" xfId="1102" xr:uid="{00000000-0005-0000-0000-000017080000}"/>
    <cellStyle name="60% - Accent6 2 9 2" xfId="7042" xr:uid="{00000000-0005-0000-0000-000018080000}"/>
    <cellStyle name="60% - Accent6 20" xfId="12673" xr:uid="{00000000-0005-0000-0000-000087040000}"/>
    <cellStyle name="60% - Accent6 21" xfId="12674" xr:uid="{00000000-0005-0000-0000-000088040000}"/>
    <cellStyle name="60% - Accent6 22" xfId="12675" xr:uid="{00000000-0005-0000-0000-000089040000}"/>
    <cellStyle name="60% - Accent6 23" xfId="12676" xr:uid="{00000000-0005-0000-0000-00008A040000}"/>
    <cellStyle name="60% - Accent6 24" xfId="12677" xr:uid="{00000000-0005-0000-0000-00008B040000}"/>
    <cellStyle name="60% - Accent6 25" xfId="12678" xr:uid="{00000000-0005-0000-0000-00008C040000}"/>
    <cellStyle name="60% - Accent6 26" xfId="12679" xr:uid="{00000000-0005-0000-0000-00008D040000}"/>
    <cellStyle name="60% - Accent6 27" xfId="12680" xr:uid="{00000000-0005-0000-0000-00008E040000}"/>
    <cellStyle name="60% - Accent6 28" xfId="12681" xr:uid="{00000000-0005-0000-0000-00008F040000}"/>
    <cellStyle name="60% - Accent6 29" xfId="12682" xr:uid="{00000000-0005-0000-0000-000090040000}"/>
    <cellStyle name="60% - Accent6 3" xfId="1103" xr:uid="{00000000-0005-0000-0000-000019080000}"/>
    <cellStyle name="60% - Accent6 3 10" xfId="1104" xr:uid="{00000000-0005-0000-0000-00001A080000}"/>
    <cellStyle name="60% - Accent6 3 11" xfId="1105" xr:uid="{00000000-0005-0000-0000-00001B080000}"/>
    <cellStyle name="60% - Accent6 3 12" xfId="7043" xr:uid="{00000000-0005-0000-0000-00001C080000}"/>
    <cellStyle name="60% - Accent6 3 2" xfId="1106" xr:uid="{00000000-0005-0000-0000-00001D080000}"/>
    <cellStyle name="60% - Accent6 3 2 2" xfId="12684" xr:uid="{00000000-0005-0000-0000-000092040000}"/>
    <cellStyle name="60% - Accent6 3 3" xfId="1107" xr:uid="{00000000-0005-0000-0000-00001E080000}"/>
    <cellStyle name="60% - Accent6 3 3 2" xfId="17603" xr:uid="{A9D11A71-2EED-42F5-8F09-6A7D307FCFE2}"/>
    <cellStyle name="60% - Accent6 3 4" xfId="1108" xr:uid="{00000000-0005-0000-0000-00001F080000}"/>
    <cellStyle name="60% - Accent6 3 5" xfId="1109" xr:uid="{00000000-0005-0000-0000-000020080000}"/>
    <cellStyle name="60% - Accent6 3 6" xfId="1110" xr:uid="{00000000-0005-0000-0000-000021080000}"/>
    <cellStyle name="60% - Accent6 3 7" xfId="1111" xr:uid="{00000000-0005-0000-0000-000022080000}"/>
    <cellStyle name="60% - Accent6 3 8" xfId="1112" xr:uid="{00000000-0005-0000-0000-000023080000}"/>
    <cellStyle name="60% - Accent6 3 9" xfId="1113" xr:uid="{00000000-0005-0000-0000-000024080000}"/>
    <cellStyle name="60% - Accent6 30" xfId="12685" xr:uid="{00000000-0005-0000-0000-000094040000}"/>
    <cellStyle name="60% - Accent6 31" xfId="12686" xr:uid="{00000000-0005-0000-0000-000095040000}"/>
    <cellStyle name="60% - Accent6 32" xfId="12687" xr:uid="{00000000-0005-0000-0000-000096040000}"/>
    <cellStyle name="60% - Accent6 33" xfId="12688" xr:uid="{00000000-0005-0000-0000-000097040000}"/>
    <cellStyle name="60% - Accent6 34" xfId="12689" xr:uid="{00000000-0005-0000-0000-000098040000}"/>
    <cellStyle name="60% - Accent6 35" xfId="12690" xr:uid="{00000000-0005-0000-0000-000099040000}"/>
    <cellStyle name="60% - Accent6 36" xfId="12691" xr:uid="{00000000-0005-0000-0000-00009A040000}"/>
    <cellStyle name="60% - Accent6 37" xfId="12692" xr:uid="{00000000-0005-0000-0000-00009B040000}"/>
    <cellStyle name="60% - Accent6 38" xfId="12693" xr:uid="{00000000-0005-0000-0000-00009C040000}"/>
    <cellStyle name="60% - Accent6 39" xfId="12694" xr:uid="{00000000-0005-0000-0000-00009D040000}"/>
    <cellStyle name="60% - Accent6 4" xfId="1114" xr:uid="{00000000-0005-0000-0000-000025080000}"/>
    <cellStyle name="60% - Accent6 4 10" xfId="1115" xr:uid="{00000000-0005-0000-0000-000026080000}"/>
    <cellStyle name="60% - Accent6 4 11" xfId="1116" xr:uid="{00000000-0005-0000-0000-000027080000}"/>
    <cellStyle name="60% - Accent6 4 2" xfId="1117" xr:uid="{00000000-0005-0000-0000-000028080000}"/>
    <cellStyle name="60% - Accent6 4 3" xfId="1118" xr:uid="{00000000-0005-0000-0000-000029080000}"/>
    <cellStyle name="60% - Accent6 4 4" xfId="1119" xr:uid="{00000000-0005-0000-0000-00002A080000}"/>
    <cellStyle name="60% - Accent6 4 5" xfId="1120" xr:uid="{00000000-0005-0000-0000-00002B080000}"/>
    <cellStyle name="60% - Accent6 4 6" xfId="1121" xr:uid="{00000000-0005-0000-0000-00002C080000}"/>
    <cellStyle name="60% - Accent6 4 7" xfId="1122" xr:uid="{00000000-0005-0000-0000-00002D080000}"/>
    <cellStyle name="60% - Accent6 4 8" xfId="1123" xr:uid="{00000000-0005-0000-0000-00002E080000}"/>
    <cellStyle name="60% - Accent6 4 9" xfId="1124" xr:uid="{00000000-0005-0000-0000-00002F080000}"/>
    <cellStyle name="60% - Accent6 40" xfId="12696" xr:uid="{00000000-0005-0000-0000-0000A0040000}"/>
    <cellStyle name="60% - Accent6 41" xfId="12697" xr:uid="{00000000-0005-0000-0000-0000A1040000}"/>
    <cellStyle name="60% - Accent6 42" xfId="12698" xr:uid="{00000000-0005-0000-0000-0000A2040000}"/>
    <cellStyle name="60% - Accent6 43" xfId="12699" xr:uid="{00000000-0005-0000-0000-0000A3040000}"/>
    <cellStyle name="60% - Accent6 5" xfId="1125" xr:uid="{00000000-0005-0000-0000-000030080000}"/>
    <cellStyle name="60% - Accent6 5 10" xfId="1126" xr:uid="{00000000-0005-0000-0000-000031080000}"/>
    <cellStyle name="60% - Accent6 5 11" xfId="1127" xr:uid="{00000000-0005-0000-0000-000032080000}"/>
    <cellStyle name="60% - Accent6 5 2" xfId="1128" xr:uid="{00000000-0005-0000-0000-000033080000}"/>
    <cellStyle name="60% - Accent6 5 3" xfId="1129" xr:uid="{00000000-0005-0000-0000-000034080000}"/>
    <cellStyle name="60% - Accent6 5 4" xfId="1130" xr:uid="{00000000-0005-0000-0000-000035080000}"/>
    <cellStyle name="60% - Accent6 5 5" xfId="1131" xr:uid="{00000000-0005-0000-0000-000036080000}"/>
    <cellStyle name="60% - Accent6 5 6" xfId="1132" xr:uid="{00000000-0005-0000-0000-000037080000}"/>
    <cellStyle name="60% - Accent6 5 7" xfId="1133" xr:uid="{00000000-0005-0000-0000-000038080000}"/>
    <cellStyle name="60% - Accent6 5 8" xfId="1134" xr:uid="{00000000-0005-0000-0000-000039080000}"/>
    <cellStyle name="60% - Accent6 5 9" xfId="1135" xr:uid="{00000000-0005-0000-0000-00003A080000}"/>
    <cellStyle name="60% - Accent6 6" xfId="1136" xr:uid="{00000000-0005-0000-0000-00003B080000}"/>
    <cellStyle name="60% - Accent6 6 10" xfId="1137" xr:uid="{00000000-0005-0000-0000-00003C080000}"/>
    <cellStyle name="60% - Accent6 6 11" xfId="1138" xr:uid="{00000000-0005-0000-0000-00003D080000}"/>
    <cellStyle name="60% - Accent6 6 2" xfId="1139" xr:uid="{00000000-0005-0000-0000-00003E080000}"/>
    <cellStyle name="60% - Accent6 6 3" xfId="1140" xr:uid="{00000000-0005-0000-0000-00003F080000}"/>
    <cellStyle name="60% - Accent6 6 4" xfId="1141" xr:uid="{00000000-0005-0000-0000-000040080000}"/>
    <cellStyle name="60% - Accent6 6 5" xfId="1142" xr:uid="{00000000-0005-0000-0000-000041080000}"/>
    <cellStyle name="60% - Accent6 6 6" xfId="1143" xr:uid="{00000000-0005-0000-0000-000042080000}"/>
    <cellStyle name="60% - Accent6 6 7" xfId="1144" xr:uid="{00000000-0005-0000-0000-000043080000}"/>
    <cellStyle name="60% - Accent6 6 8" xfId="1145" xr:uid="{00000000-0005-0000-0000-000044080000}"/>
    <cellStyle name="60% - Accent6 6 9" xfId="1146" xr:uid="{00000000-0005-0000-0000-000045080000}"/>
    <cellStyle name="60% - Accent6 7" xfId="1147" xr:uid="{00000000-0005-0000-0000-000046080000}"/>
    <cellStyle name="60% - Accent6 8" xfId="1148" xr:uid="{00000000-0005-0000-0000-000047080000}"/>
    <cellStyle name="60% - Accent6 9" xfId="1149" xr:uid="{00000000-0005-0000-0000-000048080000}"/>
    <cellStyle name="60% - Akzent1" xfId="9356" xr:uid="{00000000-0005-0000-0000-000049080000}"/>
    <cellStyle name="60% - Akzent2" xfId="9357" xr:uid="{00000000-0005-0000-0000-00004A080000}"/>
    <cellStyle name="60% - Akzent3" xfId="9358" xr:uid="{00000000-0005-0000-0000-00004B080000}"/>
    <cellStyle name="60% - Akzent4" xfId="9359" xr:uid="{00000000-0005-0000-0000-00004C080000}"/>
    <cellStyle name="60% - Akzent5" xfId="9360" xr:uid="{00000000-0005-0000-0000-00004D080000}"/>
    <cellStyle name="60% - Akzent6" xfId="9361" xr:uid="{00000000-0005-0000-0000-00004E080000}"/>
    <cellStyle name="60% - Colore 1" xfId="8802" xr:uid="{00000000-0005-0000-0000-00004F080000}"/>
    <cellStyle name="60% - Colore 2" xfId="8803" xr:uid="{00000000-0005-0000-0000-000050080000}"/>
    <cellStyle name="60% - Colore 3" xfId="8804" xr:uid="{00000000-0005-0000-0000-000051080000}"/>
    <cellStyle name="60% - Colore 4" xfId="8805" xr:uid="{00000000-0005-0000-0000-000052080000}"/>
    <cellStyle name="60% - Colore 5" xfId="8806" xr:uid="{00000000-0005-0000-0000-000053080000}"/>
    <cellStyle name="60% - Colore 6" xfId="8807" xr:uid="{00000000-0005-0000-0000-000054080000}"/>
    <cellStyle name="60% - Cor4 2" xfId="12706" xr:uid="{00000000-0005-0000-0000-0000B1040000}"/>
    <cellStyle name="a_Calc_Outputs" xfId="13782" xr:uid="{5D7DE18C-D43C-48A5-82EA-2B64F4227A21}"/>
    <cellStyle name="Accent1" xfId="1" builtinId="29"/>
    <cellStyle name="Accent1 10" xfId="1150" xr:uid="{00000000-0005-0000-0000-000056080000}"/>
    <cellStyle name="Accent1 11" xfId="12708" xr:uid="{00000000-0005-0000-0000-0000B3040000}"/>
    <cellStyle name="Accent1 12" xfId="12709" xr:uid="{00000000-0005-0000-0000-0000B4040000}"/>
    <cellStyle name="Accent1 13" xfId="12710" xr:uid="{00000000-0005-0000-0000-0000B5040000}"/>
    <cellStyle name="Accent1 14" xfId="12711" xr:uid="{00000000-0005-0000-0000-0000B6040000}"/>
    <cellStyle name="Accent1 15" xfId="12712" xr:uid="{00000000-0005-0000-0000-0000B7040000}"/>
    <cellStyle name="Accent1 16" xfId="12713" xr:uid="{00000000-0005-0000-0000-0000B8040000}"/>
    <cellStyle name="Accent1 17" xfId="12714" xr:uid="{00000000-0005-0000-0000-0000B9040000}"/>
    <cellStyle name="Accent1 18" xfId="12715" xr:uid="{00000000-0005-0000-0000-0000BA040000}"/>
    <cellStyle name="Accent1 19" xfId="12716" xr:uid="{00000000-0005-0000-0000-0000BB040000}"/>
    <cellStyle name="Accent1 2" xfId="21" xr:uid="{00000000-0005-0000-0000-000057080000}"/>
    <cellStyle name="Accent1 2 10" xfId="1151" xr:uid="{00000000-0005-0000-0000-000058080000}"/>
    <cellStyle name="Accent1 2 10 2" xfId="7044" xr:uid="{00000000-0005-0000-0000-000059080000}"/>
    <cellStyle name="Accent1 2 11" xfId="1152" xr:uid="{00000000-0005-0000-0000-00005A080000}"/>
    <cellStyle name="Accent1 2 2" xfId="1153" xr:uid="{00000000-0005-0000-0000-00005B080000}"/>
    <cellStyle name="Accent1 2 2 2" xfId="7045" xr:uid="{00000000-0005-0000-0000-00005C080000}"/>
    <cellStyle name="Accent1 2 3" xfId="1154" xr:uid="{00000000-0005-0000-0000-00005D080000}"/>
    <cellStyle name="Accent1 2 3 2" xfId="7046" xr:uid="{00000000-0005-0000-0000-00005E080000}"/>
    <cellStyle name="Accent1 2 4" xfId="1155" xr:uid="{00000000-0005-0000-0000-00005F080000}"/>
    <cellStyle name="Accent1 2 4 2" xfId="7047" xr:uid="{00000000-0005-0000-0000-000060080000}"/>
    <cellStyle name="Accent1 2 5" xfId="1156" xr:uid="{00000000-0005-0000-0000-000061080000}"/>
    <cellStyle name="Accent1 2 5 2" xfId="7048" xr:uid="{00000000-0005-0000-0000-000062080000}"/>
    <cellStyle name="Accent1 2 6" xfId="1157" xr:uid="{00000000-0005-0000-0000-000063080000}"/>
    <cellStyle name="Accent1 2 6 2" xfId="7049" xr:uid="{00000000-0005-0000-0000-000064080000}"/>
    <cellStyle name="Accent1 2 7" xfId="1158" xr:uid="{00000000-0005-0000-0000-000065080000}"/>
    <cellStyle name="Accent1 2 7 2" xfId="7050" xr:uid="{00000000-0005-0000-0000-000066080000}"/>
    <cellStyle name="Accent1 2 8" xfId="1159" xr:uid="{00000000-0005-0000-0000-000067080000}"/>
    <cellStyle name="Accent1 2 8 2" xfId="7051" xr:uid="{00000000-0005-0000-0000-000068080000}"/>
    <cellStyle name="Accent1 2 9" xfId="1160" xr:uid="{00000000-0005-0000-0000-000069080000}"/>
    <cellStyle name="Accent1 2 9 2" xfId="7052" xr:uid="{00000000-0005-0000-0000-00006A080000}"/>
    <cellStyle name="Accent1 20" xfId="12717" xr:uid="{00000000-0005-0000-0000-0000C7040000}"/>
    <cellStyle name="Accent1 21" xfId="12718" xr:uid="{00000000-0005-0000-0000-0000C8040000}"/>
    <cellStyle name="Accent1 22" xfId="12719" xr:uid="{00000000-0005-0000-0000-0000C9040000}"/>
    <cellStyle name="Accent1 23" xfId="12720" xr:uid="{00000000-0005-0000-0000-0000CA040000}"/>
    <cellStyle name="Accent1 24" xfId="12721" xr:uid="{00000000-0005-0000-0000-0000CB040000}"/>
    <cellStyle name="Accent1 25" xfId="12722" xr:uid="{00000000-0005-0000-0000-0000CC040000}"/>
    <cellStyle name="Accent1 26" xfId="12723" xr:uid="{00000000-0005-0000-0000-0000CD040000}"/>
    <cellStyle name="Accent1 27" xfId="12724" xr:uid="{00000000-0005-0000-0000-0000CE040000}"/>
    <cellStyle name="Accent1 28" xfId="12725" xr:uid="{00000000-0005-0000-0000-0000CF040000}"/>
    <cellStyle name="Accent1 29" xfId="12726" xr:uid="{00000000-0005-0000-0000-0000D0040000}"/>
    <cellStyle name="Accent1 3" xfId="1161" xr:uid="{00000000-0005-0000-0000-00006B080000}"/>
    <cellStyle name="Accent1 3 10" xfId="1162" xr:uid="{00000000-0005-0000-0000-00006C080000}"/>
    <cellStyle name="Accent1 3 11" xfId="1163" xr:uid="{00000000-0005-0000-0000-00006D080000}"/>
    <cellStyle name="Accent1 3 12" xfId="7053" xr:uid="{00000000-0005-0000-0000-00006E080000}"/>
    <cellStyle name="Accent1 3 2" xfId="1164" xr:uid="{00000000-0005-0000-0000-00006F080000}"/>
    <cellStyle name="Accent1 3 2 2" xfId="12728" xr:uid="{00000000-0005-0000-0000-0000D2040000}"/>
    <cellStyle name="Accent1 3 3" xfId="1165" xr:uid="{00000000-0005-0000-0000-000070080000}"/>
    <cellStyle name="Accent1 3 3 2" xfId="17604" xr:uid="{78F35F04-7E27-4F05-B37A-C477F9AD9367}"/>
    <cellStyle name="Accent1 3 4" xfId="1166" xr:uid="{00000000-0005-0000-0000-000071080000}"/>
    <cellStyle name="Accent1 3 5" xfId="1167" xr:uid="{00000000-0005-0000-0000-000072080000}"/>
    <cellStyle name="Accent1 3 6" xfId="1168" xr:uid="{00000000-0005-0000-0000-000073080000}"/>
    <cellStyle name="Accent1 3 7" xfId="1169" xr:uid="{00000000-0005-0000-0000-000074080000}"/>
    <cellStyle name="Accent1 3 8" xfId="1170" xr:uid="{00000000-0005-0000-0000-000075080000}"/>
    <cellStyle name="Accent1 3 9" xfId="1171" xr:uid="{00000000-0005-0000-0000-000076080000}"/>
    <cellStyle name="Accent1 30" xfId="12729" xr:uid="{00000000-0005-0000-0000-0000D4040000}"/>
    <cellStyle name="Accent1 31" xfId="12730" xr:uid="{00000000-0005-0000-0000-0000D5040000}"/>
    <cellStyle name="Accent1 32" xfId="12731" xr:uid="{00000000-0005-0000-0000-0000D6040000}"/>
    <cellStyle name="Accent1 33" xfId="12732" xr:uid="{00000000-0005-0000-0000-0000D7040000}"/>
    <cellStyle name="Accent1 34" xfId="12733" xr:uid="{00000000-0005-0000-0000-0000D8040000}"/>
    <cellStyle name="Accent1 35" xfId="12734" xr:uid="{00000000-0005-0000-0000-0000D9040000}"/>
    <cellStyle name="Accent1 36" xfId="12735" xr:uid="{00000000-0005-0000-0000-0000DA040000}"/>
    <cellStyle name="Accent1 37" xfId="12736" xr:uid="{00000000-0005-0000-0000-0000DB040000}"/>
    <cellStyle name="Accent1 38" xfId="12737" xr:uid="{00000000-0005-0000-0000-0000DC040000}"/>
    <cellStyle name="Accent1 39" xfId="12738" xr:uid="{00000000-0005-0000-0000-0000DD040000}"/>
    <cellStyle name="Accent1 4" xfId="1172" xr:uid="{00000000-0005-0000-0000-000077080000}"/>
    <cellStyle name="Accent1 4 10" xfId="1173" xr:uid="{00000000-0005-0000-0000-000078080000}"/>
    <cellStyle name="Accent1 4 11" xfId="1174" xr:uid="{00000000-0005-0000-0000-000079080000}"/>
    <cellStyle name="Accent1 4 2" xfId="1175" xr:uid="{00000000-0005-0000-0000-00007A080000}"/>
    <cellStyle name="Accent1 4 3" xfId="1176" xr:uid="{00000000-0005-0000-0000-00007B080000}"/>
    <cellStyle name="Accent1 4 4" xfId="1177" xr:uid="{00000000-0005-0000-0000-00007C080000}"/>
    <cellStyle name="Accent1 4 5" xfId="1178" xr:uid="{00000000-0005-0000-0000-00007D080000}"/>
    <cellStyle name="Accent1 4 6" xfId="1179" xr:uid="{00000000-0005-0000-0000-00007E080000}"/>
    <cellStyle name="Accent1 4 7" xfId="1180" xr:uid="{00000000-0005-0000-0000-00007F080000}"/>
    <cellStyle name="Accent1 4 8" xfId="1181" xr:uid="{00000000-0005-0000-0000-000080080000}"/>
    <cellStyle name="Accent1 4 9" xfId="1182" xr:uid="{00000000-0005-0000-0000-000081080000}"/>
    <cellStyle name="Accent1 40" xfId="12740" xr:uid="{00000000-0005-0000-0000-0000E0040000}"/>
    <cellStyle name="Accent1 41" xfId="12741" xr:uid="{00000000-0005-0000-0000-0000E1040000}"/>
    <cellStyle name="Accent1 42" xfId="12742" xr:uid="{00000000-0005-0000-0000-0000E2040000}"/>
    <cellStyle name="Accent1 43" xfId="12743" xr:uid="{00000000-0005-0000-0000-0000E3040000}"/>
    <cellStyle name="Accent1 5" xfId="1183" xr:uid="{00000000-0005-0000-0000-000082080000}"/>
    <cellStyle name="Accent1 5 10" xfId="1184" xr:uid="{00000000-0005-0000-0000-000083080000}"/>
    <cellStyle name="Accent1 5 11" xfId="1185" xr:uid="{00000000-0005-0000-0000-000084080000}"/>
    <cellStyle name="Accent1 5 2" xfId="1186" xr:uid="{00000000-0005-0000-0000-000085080000}"/>
    <cellStyle name="Accent1 5 3" xfId="1187" xr:uid="{00000000-0005-0000-0000-000086080000}"/>
    <cellStyle name="Accent1 5 4" xfId="1188" xr:uid="{00000000-0005-0000-0000-000087080000}"/>
    <cellStyle name="Accent1 5 5" xfId="1189" xr:uid="{00000000-0005-0000-0000-000088080000}"/>
    <cellStyle name="Accent1 5 6" xfId="1190" xr:uid="{00000000-0005-0000-0000-000089080000}"/>
    <cellStyle name="Accent1 5 7" xfId="1191" xr:uid="{00000000-0005-0000-0000-00008A080000}"/>
    <cellStyle name="Accent1 5 8" xfId="1192" xr:uid="{00000000-0005-0000-0000-00008B080000}"/>
    <cellStyle name="Accent1 5 9" xfId="1193" xr:uid="{00000000-0005-0000-0000-00008C080000}"/>
    <cellStyle name="Accent1 6" xfId="1194" xr:uid="{00000000-0005-0000-0000-00008D080000}"/>
    <cellStyle name="Accent1 6 10" xfId="1195" xr:uid="{00000000-0005-0000-0000-00008E080000}"/>
    <cellStyle name="Accent1 6 11" xfId="1196" xr:uid="{00000000-0005-0000-0000-00008F080000}"/>
    <cellStyle name="Accent1 6 2" xfId="1197" xr:uid="{00000000-0005-0000-0000-000090080000}"/>
    <cellStyle name="Accent1 6 3" xfId="1198" xr:uid="{00000000-0005-0000-0000-000091080000}"/>
    <cellStyle name="Accent1 6 4" xfId="1199" xr:uid="{00000000-0005-0000-0000-000092080000}"/>
    <cellStyle name="Accent1 6 5" xfId="1200" xr:uid="{00000000-0005-0000-0000-000093080000}"/>
    <cellStyle name="Accent1 6 6" xfId="1201" xr:uid="{00000000-0005-0000-0000-000094080000}"/>
    <cellStyle name="Accent1 6 7" xfId="1202" xr:uid="{00000000-0005-0000-0000-000095080000}"/>
    <cellStyle name="Accent1 6 8" xfId="1203" xr:uid="{00000000-0005-0000-0000-000096080000}"/>
    <cellStyle name="Accent1 6 9" xfId="1204" xr:uid="{00000000-0005-0000-0000-000097080000}"/>
    <cellStyle name="Accent1 7" xfId="1205" xr:uid="{00000000-0005-0000-0000-000098080000}"/>
    <cellStyle name="Accent1 8" xfId="1206" xr:uid="{00000000-0005-0000-0000-000099080000}"/>
    <cellStyle name="Accent1 9" xfId="1207" xr:uid="{00000000-0005-0000-0000-00009A080000}"/>
    <cellStyle name="Accent2 10" xfId="1208" xr:uid="{00000000-0005-0000-0000-00009B080000}"/>
    <cellStyle name="Accent2 11" xfId="12748" xr:uid="{00000000-0005-0000-0000-0000EC040000}"/>
    <cellStyle name="Accent2 12" xfId="12749" xr:uid="{00000000-0005-0000-0000-0000ED040000}"/>
    <cellStyle name="Accent2 13" xfId="12750" xr:uid="{00000000-0005-0000-0000-0000EE040000}"/>
    <cellStyle name="Accent2 14" xfId="12751" xr:uid="{00000000-0005-0000-0000-0000EF040000}"/>
    <cellStyle name="Accent2 15" xfId="12752" xr:uid="{00000000-0005-0000-0000-0000F0040000}"/>
    <cellStyle name="Accent2 16" xfId="12753" xr:uid="{00000000-0005-0000-0000-0000F1040000}"/>
    <cellStyle name="Accent2 17" xfId="12754" xr:uid="{00000000-0005-0000-0000-0000F2040000}"/>
    <cellStyle name="Accent2 18" xfId="12755" xr:uid="{00000000-0005-0000-0000-0000F3040000}"/>
    <cellStyle name="Accent2 19" xfId="12756" xr:uid="{00000000-0005-0000-0000-0000F4040000}"/>
    <cellStyle name="Accent2 2" xfId="22" xr:uid="{00000000-0005-0000-0000-00009C080000}"/>
    <cellStyle name="Accent2 2 10" xfId="1209" xr:uid="{00000000-0005-0000-0000-00009D080000}"/>
    <cellStyle name="Accent2 2 10 2" xfId="7054" xr:uid="{00000000-0005-0000-0000-00009E080000}"/>
    <cellStyle name="Accent2 2 11" xfId="1210" xr:uid="{00000000-0005-0000-0000-00009F080000}"/>
    <cellStyle name="Accent2 2 2" xfId="1211" xr:uid="{00000000-0005-0000-0000-0000A0080000}"/>
    <cellStyle name="Accent2 2 2 2" xfId="7055" xr:uid="{00000000-0005-0000-0000-0000A1080000}"/>
    <cellStyle name="Accent2 2 3" xfId="1212" xr:uid="{00000000-0005-0000-0000-0000A2080000}"/>
    <cellStyle name="Accent2 2 3 2" xfId="7056" xr:uid="{00000000-0005-0000-0000-0000A3080000}"/>
    <cellStyle name="Accent2 2 4" xfId="1213" xr:uid="{00000000-0005-0000-0000-0000A4080000}"/>
    <cellStyle name="Accent2 2 4 2" xfId="7057" xr:uid="{00000000-0005-0000-0000-0000A5080000}"/>
    <cellStyle name="Accent2 2 5" xfId="1214" xr:uid="{00000000-0005-0000-0000-0000A6080000}"/>
    <cellStyle name="Accent2 2 5 2" xfId="7058" xr:uid="{00000000-0005-0000-0000-0000A7080000}"/>
    <cellStyle name="Accent2 2 6" xfId="1215" xr:uid="{00000000-0005-0000-0000-0000A8080000}"/>
    <cellStyle name="Accent2 2 6 2" xfId="7059" xr:uid="{00000000-0005-0000-0000-0000A9080000}"/>
    <cellStyle name="Accent2 2 7" xfId="1216" xr:uid="{00000000-0005-0000-0000-0000AA080000}"/>
    <cellStyle name="Accent2 2 7 2" xfId="7060" xr:uid="{00000000-0005-0000-0000-0000AB080000}"/>
    <cellStyle name="Accent2 2 8" xfId="1217" xr:uid="{00000000-0005-0000-0000-0000AC080000}"/>
    <cellStyle name="Accent2 2 8 2" xfId="7061" xr:uid="{00000000-0005-0000-0000-0000AD080000}"/>
    <cellStyle name="Accent2 2 9" xfId="1218" xr:uid="{00000000-0005-0000-0000-0000AE080000}"/>
    <cellStyle name="Accent2 2 9 2" xfId="7062" xr:uid="{00000000-0005-0000-0000-0000AF080000}"/>
    <cellStyle name="Accent2 20" xfId="12758" xr:uid="{00000000-0005-0000-0000-000000050000}"/>
    <cellStyle name="Accent2 21" xfId="12759" xr:uid="{00000000-0005-0000-0000-000001050000}"/>
    <cellStyle name="Accent2 22" xfId="12760" xr:uid="{00000000-0005-0000-0000-000002050000}"/>
    <cellStyle name="Accent2 23" xfId="12761" xr:uid="{00000000-0005-0000-0000-000003050000}"/>
    <cellStyle name="Accent2 24" xfId="12762" xr:uid="{00000000-0005-0000-0000-000004050000}"/>
    <cellStyle name="Accent2 25" xfId="12763" xr:uid="{00000000-0005-0000-0000-000005050000}"/>
    <cellStyle name="Accent2 26" xfId="12764" xr:uid="{00000000-0005-0000-0000-000006050000}"/>
    <cellStyle name="Accent2 27" xfId="12765" xr:uid="{00000000-0005-0000-0000-000007050000}"/>
    <cellStyle name="Accent2 28" xfId="12766" xr:uid="{00000000-0005-0000-0000-000008050000}"/>
    <cellStyle name="Accent2 29" xfId="12767" xr:uid="{00000000-0005-0000-0000-000009050000}"/>
    <cellStyle name="Accent2 3" xfId="1219" xr:uid="{00000000-0005-0000-0000-0000B0080000}"/>
    <cellStyle name="Accent2 3 10" xfId="1220" xr:uid="{00000000-0005-0000-0000-0000B1080000}"/>
    <cellStyle name="Accent2 3 11" xfId="1221" xr:uid="{00000000-0005-0000-0000-0000B2080000}"/>
    <cellStyle name="Accent2 3 12" xfId="7063" xr:uid="{00000000-0005-0000-0000-0000B3080000}"/>
    <cellStyle name="Accent2 3 2" xfId="1222" xr:uid="{00000000-0005-0000-0000-0000B4080000}"/>
    <cellStyle name="Accent2 3 2 2" xfId="12768" xr:uid="{00000000-0005-0000-0000-00000B050000}"/>
    <cellStyle name="Accent2 3 3" xfId="1223" xr:uid="{00000000-0005-0000-0000-0000B5080000}"/>
    <cellStyle name="Accent2 3 3 2" xfId="17605" xr:uid="{EAE4439B-6FBB-47ED-A874-508D13F27C86}"/>
    <cellStyle name="Accent2 3 4" xfId="1224" xr:uid="{00000000-0005-0000-0000-0000B6080000}"/>
    <cellStyle name="Accent2 3 5" xfId="1225" xr:uid="{00000000-0005-0000-0000-0000B7080000}"/>
    <cellStyle name="Accent2 3 6" xfId="1226" xr:uid="{00000000-0005-0000-0000-0000B8080000}"/>
    <cellStyle name="Accent2 3 7" xfId="1227" xr:uid="{00000000-0005-0000-0000-0000B9080000}"/>
    <cellStyle name="Accent2 3 8" xfId="1228" xr:uid="{00000000-0005-0000-0000-0000BA080000}"/>
    <cellStyle name="Accent2 3 9" xfId="1229" xr:uid="{00000000-0005-0000-0000-0000BB080000}"/>
    <cellStyle name="Accent2 30" xfId="12769" xr:uid="{00000000-0005-0000-0000-00000D050000}"/>
    <cellStyle name="Accent2 31" xfId="12770" xr:uid="{00000000-0005-0000-0000-00000E050000}"/>
    <cellStyle name="Accent2 32" xfId="12771" xr:uid="{00000000-0005-0000-0000-00000F050000}"/>
    <cellStyle name="Accent2 33" xfId="12772" xr:uid="{00000000-0005-0000-0000-000010050000}"/>
    <cellStyle name="Accent2 34" xfId="12773" xr:uid="{00000000-0005-0000-0000-000011050000}"/>
    <cellStyle name="Accent2 35" xfId="12774" xr:uid="{00000000-0005-0000-0000-000012050000}"/>
    <cellStyle name="Accent2 36" xfId="12775" xr:uid="{00000000-0005-0000-0000-000013050000}"/>
    <cellStyle name="Accent2 37" xfId="12776" xr:uid="{00000000-0005-0000-0000-000014050000}"/>
    <cellStyle name="Accent2 38" xfId="12777" xr:uid="{00000000-0005-0000-0000-000015050000}"/>
    <cellStyle name="Accent2 39" xfId="12778" xr:uid="{00000000-0005-0000-0000-000016050000}"/>
    <cellStyle name="Accent2 4" xfId="1230" xr:uid="{00000000-0005-0000-0000-0000BC080000}"/>
    <cellStyle name="Accent2 4 10" xfId="1231" xr:uid="{00000000-0005-0000-0000-0000BD080000}"/>
    <cellStyle name="Accent2 4 11" xfId="1232" xr:uid="{00000000-0005-0000-0000-0000BE080000}"/>
    <cellStyle name="Accent2 4 2" xfId="1233" xr:uid="{00000000-0005-0000-0000-0000BF080000}"/>
    <cellStyle name="Accent2 4 3" xfId="1234" xr:uid="{00000000-0005-0000-0000-0000C0080000}"/>
    <cellStyle name="Accent2 4 4" xfId="1235" xr:uid="{00000000-0005-0000-0000-0000C1080000}"/>
    <cellStyle name="Accent2 4 5" xfId="1236" xr:uid="{00000000-0005-0000-0000-0000C2080000}"/>
    <cellStyle name="Accent2 4 6" xfId="1237" xr:uid="{00000000-0005-0000-0000-0000C3080000}"/>
    <cellStyle name="Accent2 4 7" xfId="1238" xr:uid="{00000000-0005-0000-0000-0000C4080000}"/>
    <cellStyle name="Accent2 4 8" xfId="1239" xr:uid="{00000000-0005-0000-0000-0000C5080000}"/>
    <cellStyle name="Accent2 4 9" xfId="1240" xr:uid="{00000000-0005-0000-0000-0000C6080000}"/>
    <cellStyle name="Accent2 40" xfId="12780" xr:uid="{00000000-0005-0000-0000-000019050000}"/>
    <cellStyle name="Accent2 41" xfId="12781" xr:uid="{00000000-0005-0000-0000-00001A050000}"/>
    <cellStyle name="Accent2 42" xfId="12782" xr:uid="{00000000-0005-0000-0000-00001B050000}"/>
    <cellStyle name="Accent2 43" xfId="12783" xr:uid="{00000000-0005-0000-0000-00001C050000}"/>
    <cellStyle name="Accent2 5" xfId="1241" xr:uid="{00000000-0005-0000-0000-0000C7080000}"/>
    <cellStyle name="Accent2 5 10" xfId="1242" xr:uid="{00000000-0005-0000-0000-0000C8080000}"/>
    <cellStyle name="Accent2 5 11" xfId="1243" xr:uid="{00000000-0005-0000-0000-0000C9080000}"/>
    <cellStyle name="Accent2 5 2" xfId="1244" xr:uid="{00000000-0005-0000-0000-0000CA080000}"/>
    <cellStyle name="Accent2 5 3" xfId="1245" xr:uid="{00000000-0005-0000-0000-0000CB080000}"/>
    <cellStyle name="Accent2 5 4" xfId="1246" xr:uid="{00000000-0005-0000-0000-0000CC080000}"/>
    <cellStyle name="Accent2 5 5" xfId="1247" xr:uid="{00000000-0005-0000-0000-0000CD080000}"/>
    <cellStyle name="Accent2 5 6" xfId="1248" xr:uid="{00000000-0005-0000-0000-0000CE080000}"/>
    <cellStyle name="Accent2 5 7" xfId="1249" xr:uid="{00000000-0005-0000-0000-0000CF080000}"/>
    <cellStyle name="Accent2 5 8" xfId="1250" xr:uid="{00000000-0005-0000-0000-0000D0080000}"/>
    <cellStyle name="Accent2 5 9" xfId="1251" xr:uid="{00000000-0005-0000-0000-0000D1080000}"/>
    <cellStyle name="Accent2 6" xfId="1252" xr:uid="{00000000-0005-0000-0000-0000D2080000}"/>
    <cellStyle name="Accent2 6 10" xfId="1253" xr:uid="{00000000-0005-0000-0000-0000D3080000}"/>
    <cellStyle name="Accent2 6 11" xfId="1254" xr:uid="{00000000-0005-0000-0000-0000D4080000}"/>
    <cellStyle name="Accent2 6 2" xfId="1255" xr:uid="{00000000-0005-0000-0000-0000D5080000}"/>
    <cellStyle name="Accent2 6 3" xfId="1256" xr:uid="{00000000-0005-0000-0000-0000D6080000}"/>
    <cellStyle name="Accent2 6 4" xfId="1257" xr:uid="{00000000-0005-0000-0000-0000D7080000}"/>
    <cellStyle name="Accent2 6 5" xfId="1258" xr:uid="{00000000-0005-0000-0000-0000D8080000}"/>
    <cellStyle name="Accent2 6 6" xfId="1259" xr:uid="{00000000-0005-0000-0000-0000D9080000}"/>
    <cellStyle name="Accent2 6 7" xfId="1260" xr:uid="{00000000-0005-0000-0000-0000DA080000}"/>
    <cellStyle name="Accent2 6 8" xfId="1261" xr:uid="{00000000-0005-0000-0000-0000DB080000}"/>
    <cellStyle name="Accent2 6 9" xfId="1262" xr:uid="{00000000-0005-0000-0000-0000DC080000}"/>
    <cellStyle name="Accent2 7" xfId="1263" xr:uid="{00000000-0005-0000-0000-0000DD080000}"/>
    <cellStyle name="Accent2 8" xfId="1264" xr:uid="{00000000-0005-0000-0000-0000DE080000}"/>
    <cellStyle name="Accent2 9" xfId="1265" xr:uid="{00000000-0005-0000-0000-0000DF080000}"/>
    <cellStyle name="Accent3 10" xfId="1266" xr:uid="{00000000-0005-0000-0000-0000E0080000}"/>
    <cellStyle name="Accent3 11" xfId="12789" xr:uid="{00000000-0005-0000-0000-000025050000}"/>
    <cellStyle name="Accent3 12" xfId="12790" xr:uid="{00000000-0005-0000-0000-000026050000}"/>
    <cellStyle name="Accent3 13" xfId="12791" xr:uid="{00000000-0005-0000-0000-000027050000}"/>
    <cellStyle name="Accent3 14" xfId="12792" xr:uid="{00000000-0005-0000-0000-000028050000}"/>
    <cellStyle name="Accent3 15" xfId="12793" xr:uid="{00000000-0005-0000-0000-000029050000}"/>
    <cellStyle name="Accent3 16" xfId="12794" xr:uid="{00000000-0005-0000-0000-00002A050000}"/>
    <cellStyle name="Accent3 17" xfId="12795" xr:uid="{00000000-0005-0000-0000-00002B050000}"/>
    <cellStyle name="Accent3 18" xfId="12796" xr:uid="{00000000-0005-0000-0000-00002C050000}"/>
    <cellStyle name="Accent3 19" xfId="12797" xr:uid="{00000000-0005-0000-0000-00002D050000}"/>
    <cellStyle name="Accent3 2" xfId="23" xr:uid="{00000000-0005-0000-0000-0000E1080000}"/>
    <cellStyle name="Accent3 2 10" xfId="1267" xr:uid="{00000000-0005-0000-0000-0000E2080000}"/>
    <cellStyle name="Accent3 2 10 2" xfId="7064" xr:uid="{00000000-0005-0000-0000-0000E3080000}"/>
    <cellStyle name="Accent3 2 11" xfId="1268" xr:uid="{00000000-0005-0000-0000-0000E4080000}"/>
    <cellStyle name="Accent3 2 2" xfId="1269" xr:uid="{00000000-0005-0000-0000-0000E5080000}"/>
    <cellStyle name="Accent3 2 2 2" xfId="7065" xr:uid="{00000000-0005-0000-0000-0000E6080000}"/>
    <cellStyle name="Accent3 2 3" xfId="1270" xr:uid="{00000000-0005-0000-0000-0000E7080000}"/>
    <cellStyle name="Accent3 2 3 2" xfId="7066" xr:uid="{00000000-0005-0000-0000-0000E8080000}"/>
    <cellStyle name="Accent3 2 4" xfId="1271" xr:uid="{00000000-0005-0000-0000-0000E9080000}"/>
    <cellStyle name="Accent3 2 4 2" xfId="7067" xr:uid="{00000000-0005-0000-0000-0000EA080000}"/>
    <cellStyle name="Accent3 2 5" xfId="1272" xr:uid="{00000000-0005-0000-0000-0000EB080000}"/>
    <cellStyle name="Accent3 2 5 2" xfId="7068" xr:uid="{00000000-0005-0000-0000-0000EC080000}"/>
    <cellStyle name="Accent3 2 6" xfId="1273" xr:uid="{00000000-0005-0000-0000-0000ED080000}"/>
    <cellStyle name="Accent3 2 6 2" xfId="7069" xr:uid="{00000000-0005-0000-0000-0000EE080000}"/>
    <cellStyle name="Accent3 2 7" xfId="1274" xr:uid="{00000000-0005-0000-0000-0000EF080000}"/>
    <cellStyle name="Accent3 2 7 2" xfId="7070" xr:uid="{00000000-0005-0000-0000-0000F0080000}"/>
    <cellStyle name="Accent3 2 8" xfId="1275" xr:uid="{00000000-0005-0000-0000-0000F1080000}"/>
    <cellStyle name="Accent3 2 8 2" xfId="7071" xr:uid="{00000000-0005-0000-0000-0000F2080000}"/>
    <cellStyle name="Accent3 2 9" xfId="1276" xr:uid="{00000000-0005-0000-0000-0000F3080000}"/>
    <cellStyle name="Accent3 2 9 2" xfId="7072" xr:uid="{00000000-0005-0000-0000-0000F4080000}"/>
    <cellStyle name="Accent3 20" xfId="12798" xr:uid="{00000000-0005-0000-0000-000039050000}"/>
    <cellStyle name="Accent3 21" xfId="12799" xr:uid="{00000000-0005-0000-0000-00003A050000}"/>
    <cellStyle name="Accent3 22" xfId="12800" xr:uid="{00000000-0005-0000-0000-00003B050000}"/>
    <cellStyle name="Accent3 23" xfId="12801" xr:uid="{00000000-0005-0000-0000-00003C050000}"/>
    <cellStyle name="Accent3 24" xfId="12802" xr:uid="{00000000-0005-0000-0000-00003D050000}"/>
    <cellStyle name="Accent3 25" xfId="12803" xr:uid="{00000000-0005-0000-0000-00003E050000}"/>
    <cellStyle name="Accent3 26" xfId="12804" xr:uid="{00000000-0005-0000-0000-00003F050000}"/>
    <cellStyle name="Accent3 27" xfId="12805" xr:uid="{00000000-0005-0000-0000-000040050000}"/>
    <cellStyle name="Accent3 28" xfId="12806" xr:uid="{00000000-0005-0000-0000-000041050000}"/>
    <cellStyle name="Accent3 29" xfId="12807" xr:uid="{00000000-0005-0000-0000-000042050000}"/>
    <cellStyle name="Accent3 3" xfId="1277" xr:uid="{00000000-0005-0000-0000-0000F5080000}"/>
    <cellStyle name="Accent3 3 10" xfId="1278" xr:uid="{00000000-0005-0000-0000-0000F6080000}"/>
    <cellStyle name="Accent3 3 11" xfId="1279" xr:uid="{00000000-0005-0000-0000-0000F7080000}"/>
    <cellStyle name="Accent3 3 12" xfId="7073" xr:uid="{00000000-0005-0000-0000-0000F8080000}"/>
    <cellStyle name="Accent3 3 2" xfId="1280" xr:uid="{00000000-0005-0000-0000-0000F9080000}"/>
    <cellStyle name="Accent3 3 2 2" xfId="12808" xr:uid="{00000000-0005-0000-0000-000044050000}"/>
    <cellStyle name="Accent3 3 3" xfId="1281" xr:uid="{00000000-0005-0000-0000-0000FA080000}"/>
    <cellStyle name="Accent3 3 3 2" xfId="17606" xr:uid="{D2E5532B-469E-44F3-B6D5-8FF201F8AED1}"/>
    <cellStyle name="Accent3 3 4" xfId="1282" xr:uid="{00000000-0005-0000-0000-0000FB080000}"/>
    <cellStyle name="Accent3 3 5" xfId="1283" xr:uid="{00000000-0005-0000-0000-0000FC080000}"/>
    <cellStyle name="Accent3 3 6" xfId="1284" xr:uid="{00000000-0005-0000-0000-0000FD080000}"/>
    <cellStyle name="Accent3 3 7" xfId="1285" xr:uid="{00000000-0005-0000-0000-0000FE080000}"/>
    <cellStyle name="Accent3 3 8" xfId="1286" xr:uid="{00000000-0005-0000-0000-0000FF080000}"/>
    <cellStyle name="Accent3 3 9" xfId="1287" xr:uid="{00000000-0005-0000-0000-000000090000}"/>
    <cellStyle name="Accent3 30" xfId="12809" xr:uid="{00000000-0005-0000-0000-000046050000}"/>
    <cellStyle name="Accent3 31" xfId="12810" xr:uid="{00000000-0005-0000-0000-000047050000}"/>
    <cellStyle name="Accent3 32" xfId="12811" xr:uid="{00000000-0005-0000-0000-000048050000}"/>
    <cellStyle name="Accent3 33" xfId="12812" xr:uid="{00000000-0005-0000-0000-000049050000}"/>
    <cellStyle name="Accent3 34" xfId="12813" xr:uid="{00000000-0005-0000-0000-00004A050000}"/>
    <cellStyle name="Accent3 35" xfId="12814" xr:uid="{00000000-0005-0000-0000-00004B050000}"/>
    <cellStyle name="Accent3 36" xfId="12815" xr:uid="{00000000-0005-0000-0000-00004C050000}"/>
    <cellStyle name="Accent3 37" xfId="12816" xr:uid="{00000000-0005-0000-0000-00004D050000}"/>
    <cellStyle name="Accent3 38" xfId="12817" xr:uid="{00000000-0005-0000-0000-00004E050000}"/>
    <cellStyle name="Accent3 39" xfId="12818" xr:uid="{00000000-0005-0000-0000-00004F050000}"/>
    <cellStyle name="Accent3 4" xfId="1288" xr:uid="{00000000-0005-0000-0000-000001090000}"/>
    <cellStyle name="Accent3 4 10" xfId="1289" xr:uid="{00000000-0005-0000-0000-000002090000}"/>
    <cellStyle name="Accent3 4 11" xfId="1290" xr:uid="{00000000-0005-0000-0000-000003090000}"/>
    <cellStyle name="Accent3 4 2" xfId="1291" xr:uid="{00000000-0005-0000-0000-000004090000}"/>
    <cellStyle name="Accent3 4 3" xfId="1292" xr:uid="{00000000-0005-0000-0000-000005090000}"/>
    <cellStyle name="Accent3 4 4" xfId="1293" xr:uid="{00000000-0005-0000-0000-000006090000}"/>
    <cellStyle name="Accent3 4 5" xfId="1294" xr:uid="{00000000-0005-0000-0000-000007090000}"/>
    <cellStyle name="Accent3 4 6" xfId="1295" xr:uid="{00000000-0005-0000-0000-000008090000}"/>
    <cellStyle name="Accent3 4 7" xfId="1296" xr:uid="{00000000-0005-0000-0000-000009090000}"/>
    <cellStyle name="Accent3 4 8" xfId="1297" xr:uid="{00000000-0005-0000-0000-00000A090000}"/>
    <cellStyle name="Accent3 4 9" xfId="1298" xr:uid="{00000000-0005-0000-0000-00000B090000}"/>
    <cellStyle name="Accent3 40" xfId="12819" xr:uid="{00000000-0005-0000-0000-000052050000}"/>
    <cellStyle name="Accent3 41" xfId="12820" xr:uid="{00000000-0005-0000-0000-000053050000}"/>
    <cellStyle name="Accent3 42" xfId="12821" xr:uid="{00000000-0005-0000-0000-000054050000}"/>
    <cellStyle name="Accent3 43" xfId="12822" xr:uid="{00000000-0005-0000-0000-000055050000}"/>
    <cellStyle name="Accent3 5" xfId="1299" xr:uid="{00000000-0005-0000-0000-00000C090000}"/>
    <cellStyle name="Accent3 5 10" xfId="1300" xr:uid="{00000000-0005-0000-0000-00000D090000}"/>
    <cellStyle name="Accent3 5 11" xfId="1301" xr:uid="{00000000-0005-0000-0000-00000E090000}"/>
    <cellStyle name="Accent3 5 2" xfId="1302" xr:uid="{00000000-0005-0000-0000-00000F090000}"/>
    <cellStyle name="Accent3 5 3" xfId="1303" xr:uid="{00000000-0005-0000-0000-000010090000}"/>
    <cellStyle name="Accent3 5 4" xfId="1304" xr:uid="{00000000-0005-0000-0000-000011090000}"/>
    <cellStyle name="Accent3 5 5" xfId="1305" xr:uid="{00000000-0005-0000-0000-000012090000}"/>
    <cellStyle name="Accent3 5 6" xfId="1306" xr:uid="{00000000-0005-0000-0000-000013090000}"/>
    <cellStyle name="Accent3 5 7" xfId="1307" xr:uid="{00000000-0005-0000-0000-000014090000}"/>
    <cellStyle name="Accent3 5 8" xfId="1308" xr:uid="{00000000-0005-0000-0000-000015090000}"/>
    <cellStyle name="Accent3 5 9" xfId="1309" xr:uid="{00000000-0005-0000-0000-000016090000}"/>
    <cellStyle name="Accent3 6" xfId="1310" xr:uid="{00000000-0005-0000-0000-000017090000}"/>
    <cellStyle name="Accent3 6 10" xfId="1311" xr:uid="{00000000-0005-0000-0000-000018090000}"/>
    <cellStyle name="Accent3 6 11" xfId="1312" xr:uid="{00000000-0005-0000-0000-000019090000}"/>
    <cellStyle name="Accent3 6 2" xfId="1313" xr:uid="{00000000-0005-0000-0000-00001A090000}"/>
    <cellStyle name="Accent3 6 3" xfId="1314" xr:uid="{00000000-0005-0000-0000-00001B090000}"/>
    <cellStyle name="Accent3 6 4" xfId="1315" xr:uid="{00000000-0005-0000-0000-00001C090000}"/>
    <cellStyle name="Accent3 6 5" xfId="1316" xr:uid="{00000000-0005-0000-0000-00001D090000}"/>
    <cellStyle name="Accent3 6 6" xfId="1317" xr:uid="{00000000-0005-0000-0000-00001E090000}"/>
    <cellStyle name="Accent3 6 7" xfId="1318" xr:uid="{00000000-0005-0000-0000-00001F090000}"/>
    <cellStyle name="Accent3 6 8" xfId="1319" xr:uid="{00000000-0005-0000-0000-000020090000}"/>
    <cellStyle name="Accent3 6 9" xfId="1320" xr:uid="{00000000-0005-0000-0000-000021090000}"/>
    <cellStyle name="Accent3 7" xfId="1321" xr:uid="{00000000-0005-0000-0000-000022090000}"/>
    <cellStyle name="Accent3 8" xfId="1322" xr:uid="{00000000-0005-0000-0000-000023090000}"/>
    <cellStyle name="Accent3 9" xfId="1323" xr:uid="{00000000-0005-0000-0000-000024090000}"/>
    <cellStyle name="Accent4 10" xfId="1324" xr:uid="{00000000-0005-0000-0000-000025090000}"/>
    <cellStyle name="Accent4 11" xfId="12823" xr:uid="{00000000-0005-0000-0000-00005E050000}"/>
    <cellStyle name="Accent4 12" xfId="12824" xr:uid="{00000000-0005-0000-0000-00005F050000}"/>
    <cellStyle name="Accent4 13" xfId="12825" xr:uid="{00000000-0005-0000-0000-000060050000}"/>
    <cellStyle name="Accent4 14" xfId="12826" xr:uid="{00000000-0005-0000-0000-000061050000}"/>
    <cellStyle name="Accent4 15" xfId="12827" xr:uid="{00000000-0005-0000-0000-000062050000}"/>
    <cellStyle name="Accent4 16" xfId="12828" xr:uid="{00000000-0005-0000-0000-000063050000}"/>
    <cellStyle name="Accent4 17" xfId="12829" xr:uid="{00000000-0005-0000-0000-000064050000}"/>
    <cellStyle name="Accent4 18" xfId="12830" xr:uid="{00000000-0005-0000-0000-000065050000}"/>
    <cellStyle name="Accent4 19" xfId="12831" xr:uid="{00000000-0005-0000-0000-000066050000}"/>
    <cellStyle name="Accent4 2" xfId="24" xr:uid="{00000000-0005-0000-0000-000026090000}"/>
    <cellStyle name="Accent4 2 10" xfId="1325" xr:uid="{00000000-0005-0000-0000-000027090000}"/>
    <cellStyle name="Accent4 2 10 2" xfId="7074" xr:uid="{00000000-0005-0000-0000-000028090000}"/>
    <cellStyle name="Accent4 2 11" xfId="1326" xr:uid="{00000000-0005-0000-0000-000029090000}"/>
    <cellStyle name="Accent4 2 2" xfId="1327" xr:uid="{00000000-0005-0000-0000-00002A090000}"/>
    <cellStyle name="Accent4 2 2 2" xfId="7075" xr:uid="{00000000-0005-0000-0000-00002B090000}"/>
    <cellStyle name="Accent4 2 3" xfId="1328" xr:uid="{00000000-0005-0000-0000-00002C090000}"/>
    <cellStyle name="Accent4 2 3 2" xfId="7076" xr:uid="{00000000-0005-0000-0000-00002D090000}"/>
    <cellStyle name="Accent4 2 4" xfId="1329" xr:uid="{00000000-0005-0000-0000-00002E090000}"/>
    <cellStyle name="Accent4 2 4 2" xfId="7077" xr:uid="{00000000-0005-0000-0000-00002F090000}"/>
    <cellStyle name="Accent4 2 5" xfId="1330" xr:uid="{00000000-0005-0000-0000-000030090000}"/>
    <cellStyle name="Accent4 2 5 2" xfId="7078" xr:uid="{00000000-0005-0000-0000-000031090000}"/>
    <cellStyle name="Accent4 2 6" xfId="1331" xr:uid="{00000000-0005-0000-0000-000032090000}"/>
    <cellStyle name="Accent4 2 6 2" xfId="7079" xr:uid="{00000000-0005-0000-0000-000033090000}"/>
    <cellStyle name="Accent4 2 7" xfId="1332" xr:uid="{00000000-0005-0000-0000-000034090000}"/>
    <cellStyle name="Accent4 2 7 2" xfId="7080" xr:uid="{00000000-0005-0000-0000-000035090000}"/>
    <cellStyle name="Accent4 2 8" xfId="1333" xr:uid="{00000000-0005-0000-0000-000036090000}"/>
    <cellStyle name="Accent4 2 8 2" xfId="7081" xr:uid="{00000000-0005-0000-0000-000037090000}"/>
    <cellStyle name="Accent4 2 9" xfId="1334" xr:uid="{00000000-0005-0000-0000-000038090000}"/>
    <cellStyle name="Accent4 2 9 2" xfId="7082" xr:uid="{00000000-0005-0000-0000-000039090000}"/>
    <cellStyle name="Accent4 20" xfId="12832" xr:uid="{00000000-0005-0000-0000-000072050000}"/>
    <cellStyle name="Accent4 21" xfId="12833" xr:uid="{00000000-0005-0000-0000-000073050000}"/>
    <cellStyle name="Accent4 22" xfId="12834" xr:uid="{00000000-0005-0000-0000-000074050000}"/>
    <cellStyle name="Accent4 23" xfId="12835" xr:uid="{00000000-0005-0000-0000-000075050000}"/>
    <cellStyle name="Accent4 24" xfId="12836" xr:uid="{00000000-0005-0000-0000-000076050000}"/>
    <cellStyle name="Accent4 25" xfId="12837" xr:uid="{00000000-0005-0000-0000-000077050000}"/>
    <cellStyle name="Accent4 26" xfId="12838" xr:uid="{00000000-0005-0000-0000-000078050000}"/>
    <cellStyle name="Accent4 27" xfId="12839" xr:uid="{00000000-0005-0000-0000-000079050000}"/>
    <cellStyle name="Accent4 28" xfId="12840" xr:uid="{00000000-0005-0000-0000-00007A050000}"/>
    <cellStyle name="Accent4 29" xfId="12841" xr:uid="{00000000-0005-0000-0000-00007B050000}"/>
    <cellStyle name="Accent4 3" xfId="1335" xr:uid="{00000000-0005-0000-0000-00003A090000}"/>
    <cellStyle name="Accent4 3 10" xfId="1336" xr:uid="{00000000-0005-0000-0000-00003B090000}"/>
    <cellStyle name="Accent4 3 11" xfId="1337" xr:uid="{00000000-0005-0000-0000-00003C090000}"/>
    <cellStyle name="Accent4 3 12" xfId="7083" xr:uid="{00000000-0005-0000-0000-00003D090000}"/>
    <cellStyle name="Accent4 3 2" xfId="1338" xr:uid="{00000000-0005-0000-0000-00003E090000}"/>
    <cellStyle name="Accent4 3 2 2" xfId="12842" xr:uid="{00000000-0005-0000-0000-00007D050000}"/>
    <cellStyle name="Accent4 3 3" xfId="1339" xr:uid="{00000000-0005-0000-0000-00003F090000}"/>
    <cellStyle name="Accent4 3 3 2" xfId="17607" xr:uid="{BB74B755-D501-4A94-BC23-76083CEF7E23}"/>
    <cellStyle name="Accent4 3 4" xfId="1340" xr:uid="{00000000-0005-0000-0000-000040090000}"/>
    <cellStyle name="Accent4 3 5" xfId="1341" xr:uid="{00000000-0005-0000-0000-000041090000}"/>
    <cellStyle name="Accent4 3 6" xfId="1342" xr:uid="{00000000-0005-0000-0000-000042090000}"/>
    <cellStyle name="Accent4 3 7" xfId="1343" xr:uid="{00000000-0005-0000-0000-000043090000}"/>
    <cellStyle name="Accent4 3 8" xfId="1344" xr:uid="{00000000-0005-0000-0000-000044090000}"/>
    <cellStyle name="Accent4 3 9" xfId="1345" xr:uid="{00000000-0005-0000-0000-000045090000}"/>
    <cellStyle name="Accent4 30" xfId="12843" xr:uid="{00000000-0005-0000-0000-00007F050000}"/>
    <cellStyle name="Accent4 31" xfId="12844" xr:uid="{00000000-0005-0000-0000-000080050000}"/>
    <cellStyle name="Accent4 32" xfId="12845" xr:uid="{00000000-0005-0000-0000-000081050000}"/>
    <cellStyle name="Accent4 33" xfId="12846" xr:uid="{00000000-0005-0000-0000-000082050000}"/>
    <cellStyle name="Accent4 34" xfId="12847" xr:uid="{00000000-0005-0000-0000-000083050000}"/>
    <cellStyle name="Accent4 35" xfId="12848" xr:uid="{00000000-0005-0000-0000-000084050000}"/>
    <cellStyle name="Accent4 36" xfId="12849" xr:uid="{00000000-0005-0000-0000-000085050000}"/>
    <cellStyle name="Accent4 37" xfId="12850" xr:uid="{00000000-0005-0000-0000-000086050000}"/>
    <cellStyle name="Accent4 38" xfId="12851" xr:uid="{00000000-0005-0000-0000-000087050000}"/>
    <cellStyle name="Accent4 39" xfId="12852" xr:uid="{00000000-0005-0000-0000-000088050000}"/>
    <cellStyle name="Accent4 4" xfId="1346" xr:uid="{00000000-0005-0000-0000-000046090000}"/>
    <cellStyle name="Accent4 4 10" xfId="1347" xr:uid="{00000000-0005-0000-0000-000047090000}"/>
    <cellStyle name="Accent4 4 11" xfId="1348" xr:uid="{00000000-0005-0000-0000-000048090000}"/>
    <cellStyle name="Accent4 4 2" xfId="1349" xr:uid="{00000000-0005-0000-0000-000049090000}"/>
    <cellStyle name="Accent4 4 3" xfId="1350" xr:uid="{00000000-0005-0000-0000-00004A090000}"/>
    <cellStyle name="Accent4 4 4" xfId="1351" xr:uid="{00000000-0005-0000-0000-00004B090000}"/>
    <cellStyle name="Accent4 4 5" xfId="1352" xr:uid="{00000000-0005-0000-0000-00004C090000}"/>
    <cellStyle name="Accent4 4 6" xfId="1353" xr:uid="{00000000-0005-0000-0000-00004D090000}"/>
    <cellStyle name="Accent4 4 7" xfId="1354" xr:uid="{00000000-0005-0000-0000-00004E090000}"/>
    <cellStyle name="Accent4 4 8" xfId="1355" xr:uid="{00000000-0005-0000-0000-00004F090000}"/>
    <cellStyle name="Accent4 4 9" xfId="1356" xr:uid="{00000000-0005-0000-0000-000050090000}"/>
    <cellStyle name="Accent4 40" xfId="12853" xr:uid="{00000000-0005-0000-0000-00008B050000}"/>
    <cellStyle name="Accent4 41" xfId="12854" xr:uid="{00000000-0005-0000-0000-00008C050000}"/>
    <cellStyle name="Accent4 42" xfId="12855" xr:uid="{00000000-0005-0000-0000-00008D050000}"/>
    <cellStyle name="Accent4 43" xfId="12856" xr:uid="{00000000-0005-0000-0000-00008E050000}"/>
    <cellStyle name="Accent4 5" xfId="1357" xr:uid="{00000000-0005-0000-0000-000051090000}"/>
    <cellStyle name="Accent4 5 10" xfId="1358" xr:uid="{00000000-0005-0000-0000-000052090000}"/>
    <cellStyle name="Accent4 5 11" xfId="1359" xr:uid="{00000000-0005-0000-0000-000053090000}"/>
    <cellStyle name="Accent4 5 2" xfId="1360" xr:uid="{00000000-0005-0000-0000-000054090000}"/>
    <cellStyle name="Accent4 5 3" xfId="1361" xr:uid="{00000000-0005-0000-0000-000055090000}"/>
    <cellStyle name="Accent4 5 4" xfId="1362" xr:uid="{00000000-0005-0000-0000-000056090000}"/>
    <cellStyle name="Accent4 5 5" xfId="1363" xr:uid="{00000000-0005-0000-0000-000057090000}"/>
    <cellStyle name="Accent4 5 6" xfId="1364" xr:uid="{00000000-0005-0000-0000-000058090000}"/>
    <cellStyle name="Accent4 5 7" xfId="1365" xr:uid="{00000000-0005-0000-0000-000059090000}"/>
    <cellStyle name="Accent4 5 8" xfId="1366" xr:uid="{00000000-0005-0000-0000-00005A090000}"/>
    <cellStyle name="Accent4 5 9" xfId="1367" xr:uid="{00000000-0005-0000-0000-00005B090000}"/>
    <cellStyle name="Accent4 6" xfId="1368" xr:uid="{00000000-0005-0000-0000-00005C090000}"/>
    <cellStyle name="Accent4 6 10" xfId="1369" xr:uid="{00000000-0005-0000-0000-00005D090000}"/>
    <cellStyle name="Accent4 6 11" xfId="1370" xr:uid="{00000000-0005-0000-0000-00005E090000}"/>
    <cellStyle name="Accent4 6 2" xfId="1371" xr:uid="{00000000-0005-0000-0000-00005F090000}"/>
    <cellStyle name="Accent4 6 3" xfId="1372" xr:uid="{00000000-0005-0000-0000-000060090000}"/>
    <cellStyle name="Accent4 6 4" xfId="1373" xr:uid="{00000000-0005-0000-0000-000061090000}"/>
    <cellStyle name="Accent4 6 5" xfId="1374" xr:uid="{00000000-0005-0000-0000-000062090000}"/>
    <cellStyle name="Accent4 6 6" xfId="1375" xr:uid="{00000000-0005-0000-0000-000063090000}"/>
    <cellStyle name="Accent4 6 7" xfId="1376" xr:uid="{00000000-0005-0000-0000-000064090000}"/>
    <cellStyle name="Accent4 6 8" xfId="1377" xr:uid="{00000000-0005-0000-0000-000065090000}"/>
    <cellStyle name="Accent4 6 9" xfId="1378" xr:uid="{00000000-0005-0000-0000-000066090000}"/>
    <cellStyle name="Accent4 7" xfId="1379" xr:uid="{00000000-0005-0000-0000-000067090000}"/>
    <cellStyle name="Accent4 8" xfId="1380" xr:uid="{00000000-0005-0000-0000-000068090000}"/>
    <cellStyle name="Accent4 9" xfId="1381" xr:uid="{00000000-0005-0000-0000-000069090000}"/>
    <cellStyle name="Accent5 10" xfId="1382" xr:uid="{00000000-0005-0000-0000-00006A090000}"/>
    <cellStyle name="Accent5 11" xfId="12857" xr:uid="{00000000-0005-0000-0000-000097050000}"/>
    <cellStyle name="Accent5 12" xfId="12858" xr:uid="{00000000-0005-0000-0000-000098050000}"/>
    <cellStyle name="Accent5 13" xfId="12859" xr:uid="{00000000-0005-0000-0000-000099050000}"/>
    <cellStyle name="Accent5 14" xfId="12860" xr:uid="{00000000-0005-0000-0000-00009A050000}"/>
    <cellStyle name="Accent5 15" xfId="12861" xr:uid="{00000000-0005-0000-0000-00009B050000}"/>
    <cellStyle name="Accent5 16" xfId="12862" xr:uid="{00000000-0005-0000-0000-00009C050000}"/>
    <cellStyle name="Accent5 17" xfId="12863" xr:uid="{00000000-0005-0000-0000-00009D050000}"/>
    <cellStyle name="Accent5 18" xfId="12864" xr:uid="{00000000-0005-0000-0000-00009E050000}"/>
    <cellStyle name="Accent5 19" xfId="12865" xr:uid="{00000000-0005-0000-0000-00009F050000}"/>
    <cellStyle name="Accent5 2" xfId="25" xr:uid="{00000000-0005-0000-0000-00006B090000}"/>
    <cellStyle name="Accent5 2 10" xfId="1383" xr:uid="{00000000-0005-0000-0000-00006C090000}"/>
    <cellStyle name="Accent5 2 11" xfId="1384" xr:uid="{00000000-0005-0000-0000-00006D090000}"/>
    <cellStyle name="Accent5 2 2" xfId="1385" xr:uid="{00000000-0005-0000-0000-00006E090000}"/>
    <cellStyle name="Accent5 2 3" xfId="1386" xr:uid="{00000000-0005-0000-0000-00006F090000}"/>
    <cellStyle name="Accent5 2 4" xfId="1387" xr:uid="{00000000-0005-0000-0000-000070090000}"/>
    <cellStyle name="Accent5 2 5" xfId="1388" xr:uid="{00000000-0005-0000-0000-000071090000}"/>
    <cellStyle name="Accent5 2 6" xfId="1389" xr:uid="{00000000-0005-0000-0000-000072090000}"/>
    <cellStyle name="Accent5 2 7" xfId="1390" xr:uid="{00000000-0005-0000-0000-000073090000}"/>
    <cellStyle name="Accent5 2 8" xfId="1391" xr:uid="{00000000-0005-0000-0000-000074090000}"/>
    <cellStyle name="Accent5 2 9" xfId="1392" xr:uid="{00000000-0005-0000-0000-000075090000}"/>
    <cellStyle name="Accent5 20" xfId="12866" xr:uid="{00000000-0005-0000-0000-0000AA050000}"/>
    <cellStyle name="Accent5 21" xfId="12867" xr:uid="{00000000-0005-0000-0000-0000AB050000}"/>
    <cellStyle name="Accent5 22" xfId="12868" xr:uid="{00000000-0005-0000-0000-0000AC050000}"/>
    <cellStyle name="Accent5 23" xfId="12869" xr:uid="{00000000-0005-0000-0000-0000AD050000}"/>
    <cellStyle name="Accent5 24" xfId="12870" xr:uid="{00000000-0005-0000-0000-0000AE050000}"/>
    <cellStyle name="Accent5 25" xfId="12871" xr:uid="{00000000-0005-0000-0000-0000AF050000}"/>
    <cellStyle name="Accent5 26" xfId="12872" xr:uid="{00000000-0005-0000-0000-0000B0050000}"/>
    <cellStyle name="Accent5 27" xfId="12873" xr:uid="{00000000-0005-0000-0000-0000B1050000}"/>
    <cellStyle name="Accent5 28" xfId="12874" xr:uid="{00000000-0005-0000-0000-0000B2050000}"/>
    <cellStyle name="Accent5 29" xfId="12875" xr:uid="{00000000-0005-0000-0000-0000B3050000}"/>
    <cellStyle name="Accent5 3" xfId="1393" xr:uid="{00000000-0005-0000-0000-000076090000}"/>
    <cellStyle name="Accent5 3 10" xfId="1394" xr:uid="{00000000-0005-0000-0000-000077090000}"/>
    <cellStyle name="Accent5 3 11" xfId="1395" xr:uid="{00000000-0005-0000-0000-000078090000}"/>
    <cellStyle name="Accent5 3 2" xfId="1396" xr:uid="{00000000-0005-0000-0000-000079090000}"/>
    <cellStyle name="Accent5 3 3" xfId="1397" xr:uid="{00000000-0005-0000-0000-00007A090000}"/>
    <cellStyle name="Accent5 3 4" xfId="1398" xr:uid="{00000000-0005-0000-0000-00007B090000}"/>
    <cellStyle name="Accent5 3 5" xfId="1399" xr:uid="{00000000-0005-0000-0000-00007C090000}"/>
    <cellStyle name="Accent5 3 6" xfId="1400" xr:uid="{00000000-0005-0000-0000-00007D090000}"/>
    <cellStyle name="Accent5 3 7" xfId="1401" xr:uid="{00000000-0005-0000-0000-00007E090000}"/>
    <cellStyle name="Accent5 3 8" xfId="1402" xr:uid="{00000000-0005-0000-0000-00007F090000}"/>
    <cellStyle name="Accent5 3 9" xfId="1403" xr:uid="{00000000-0005-0000-0000-000080090000}"/>
    <cellStyle name="Accent5 30" xfId="12876" xr:uid="{00000000-0005-0000-0000-0000B5050000}"/>
    <cellStyle name="Accent5 31" xfId="12877" xr:uid="{00000000-0005-0000-0000-0000B6050000}"/>
    <cellStyle name="Accent5 32" xfId="12878" xr:uid="{00000000-0005-0000-0000-0000B7050000}"/>
    <cellStyle name="Accent5 33" xfId="12879" xr:uid="{00000000-0005-0000-0000-0000B8050000}"/>
    <cellStyle name="Accent5 34" xfId="12880" xr:uid="{00000000-0005-0000-0000-0000B9050000}"/>
    <cellStyle name="Accent5 35" xfId="12881" xr:uid="{00000000-0005-0000-0000-0000BA050000}"/>
    <cellStyle name="Accent5 36" xfId="12882" xr:uid="{00000000-0005-0000-0000-0000BB050000}"/>
    <cellStyle name="Accent5 37" xfId="12883" xr:uid="{00000000-0005-0000-0000-0000BC050000}"/>
    <cellStyle name="Accent5 38" xfId="12884" xr:uid="{00000000-0005-0000-0000-0000BD050000}"/>
    <cellStyle name="Accent5 39" xfId="12885" xr:uid="{00000000-0005-0000-0000-0000BE050000}"/>
    <cellStyle name="Accent5 4" xfId="1404" xr:uid="{00000000-0005-0000-0000-000081090000}"/>
    <cellStyle name="Accent5 4 10" xfId="1405" xr:uid="{00000000-0005-0000-0000-000082090000}"/>
    <cellStyle name="Accent5 4 11" xfId="1406" xr:uid="{00000000-0005-0000-0000-000083090000}"/>
    <cellStyle name="Accent5 4 2" xfId="1407" xr:uid="{00000000-0005-0000-0000-000084090000}"/>
    <cellStyle name="Accent5 4 3" xfId="1408" xr:uid="{00000000-0005-0000-0000-000085090000}"/>
    <cellStyle name="Accent5 4 4" xfId="1409" xr:uid="{00000000-0005-0000-0000-000086090000}"/>
    <cellStyle name="Accent5 4 5" xfId="1410" xr:uid="{00000000-0005-0000-0000-000087090000}"/>
    <cellStyle name="Accent5 4 6" xfId="1411" xr:uid="{00000000-0005-0000-0000-000088090000}"/>
    <cellStyle name="Accent5 4 7" xfId="1412" xr:uid="{00000000-0005-0000-0000-000089090000}"/>
    <cellStyle name="Accent5 4 8" xfId="1413" xr:uid="{00000000-0005-0000-0000-00008A090000}"/>
    <cellStyle name="Accent5 4 9" xfId="1414" xr:uid="{00000000-0005-0000-0000-00008B090000}"/>
    <cellStyle name="Accent5 40" xfId="12886" xr:uid="{00000000-0005-0000-0000-0000C1050000}"/>
    <cellStyle name="Accent5 41" xfId="12887" xr:uid="{00000000-0005-0000-0000-0000C2050000}"/>
    <cellStyle name="Accent5 42" xfId="12888" xr:uid="{00000000-0005-0000-0000-0000C3050000}"/>
    <cellStyle name="Accent5 43" xfId="12889" xr:uid="{00000000-0005-0000-0000-0000C4050000}"/>
    <cellStyle name="Accent5 5" xfId="1415" xr:uid="{00000000-0005-0000-0000-00008C090000}"/>
    <cellStyle name="Accent5 5 10" xfId="1416" xr:uid="{00000000-0005-0000-0000-00008D090000}"/>
    <cellStyle name="Accent5 5 11" xfId="1417" xr:uid="{00000000-0005-0000-0000-00008E090000}"/>
    <cellStyle name="Accent5 5 2" xfId="1418" xr:uid="{00000000-0005-0000-0000-00008F090000}"/>
    <cellStyle name="Accent5 5 3" xfId="1419" xr:uid="{00000000-0005-0000-0000-000090090000}"/>
    <cellStyle name="Accent5 5 4" xfId="1420" xr:uid="{00000000-0005-0000-0000-000091090000}"/>
    <cellStyle name="Accent5 5 5" xfId="1421" xr:uid="{00000000-0005-0000-0000-000092090000}"/>
    <cellStyle name="Accent5 5 6" xfId="1422" xr:uid="{00000000-0005-0000-0000-000093090000}"/>
    <cellStyle name="Accent5 5 7" xfId="1423" xr:uid="{00000000-0005-0000-0000-000094090000}"/>
    <cellStyle name="Accent5 5 8" xfId="1424" xr:uid="{00000000-0005-0000-0000-000095090000}"/>
    <cellStyle name="Accent5 5 9" xfId="1425" xr:uid="{00000000-0005-0000-0000-000096090000}"/>
    <cellStyle name="Accent5 6" xfId="1426" xr:uid="{00000000-0005-0000-0000-000097090000}"/>
    <cellStyle name="Accent5 6 10" xfId="1427" xr:uid="{00000000-0005-0000-0000-000098090000}"/>
    <cellStyle name="Accent5 6 11" xfId="1428" xr:uid="{00000000-0005-0000-0000-000099090000}"/>
    <cellStyle name="Accent5 6 2" xfId="1429" xr:uid="{00000000-0005-0000-0000-00009A090000}"/>
    <cellStyle name="Accent5 6 3" xfId="1430" xr:uid="{00000000-0005-0000-0000-00009B090000}"/>
    <cellStyle name="Accent5 6 4" xfId="1431" xr:uid="{00000000-0005-0000-0000-00009C090000}"/>
    <cellStyle name="Accent5 6 5" xfId="1432" xr:uid="{00000000-0005-0000-0000-00009D090000}"/>
    <cellStyle name="Accent5 6 6" xfId="1433" xr:uid="{00000000-0005-0000-0000-00009E090000}"/>
    <cellStyle name="Accent5 6 7" xfId="1434" xr:uid="{00000000-0005-0000-0000-00009F090000}"/>
    <cellStyle name="Accent5 6 8" xfId="1435" xr:uid="{00000000-0005-0000-0000-0000A0090000}"/>
    <cellStyle name="Accent5 6 9" xfId="1436" xr:uid="{00000000-0005-0000-0000-0000A1090000}"/>
    <cellStyle name="Accent5 7" xfId="1437" xr:uid="{00000000-0005-0000-0000-0000A2090000}"/>
    <cellStyle name="Accent5 8" xfId="1438" xr:uid="{00000000-0005-0000-0000-0000A3090000}"/>
    <cellStyle name="Accent5 9" xfId="1439" xr:uid="{00000000-0005-0000-0000-0000A4090000}"/>
    <cellStyle name="Accent6 10" xfId="1440" xr:uid="{00000000-0005-0000-0000-0000A5090000}"/>
    <cellStyle name="Accent6 11" xfId="12890" xr:uid="{00000000-0005-0000-0000-0000CD050000}"/>
    <cellStyle name="Accent6 12" xfId="12891" xr:uid="{00000000-0005-0000-0000-0000CE050000}"/>
    <cellStyle name="Accent6 13" xfId="12892" xr:uid="{00000000-0005-0000-0000-0000CF050000}"/>
    <cellStyle name="Accent6 14" xfId="12893" xr:uid="{00000000-0005-0000-0000-0000D0050000}"/>
    <cellStyle name="Accent6 15" xfId="12894" xr:uid="{00000000-0005-0000-0000-0000D1050000}"/>
    <cellStyle name="Accent6 16" xfId="12895" xr:uid="{00000000-0005-0000-0000-0000D2050000}"/>
    <cellStyle name="Accent6 17" xfId="12896" xr:uid="{00000000-0005-0000-0000-0000D3050000}"/>
    <cellStyle name="Accent6 18" xfId="12897" xr:uid="{00000000-0005-0000-0000-0000D4050000}"/>
    <cellStyle name="Accent6 19" xfId="12898" xr:uid="{00000000-0005-0000-0000-0000D5050000}"/>
    <cellStyle name="Accent6 2" xfId="26" xr:uid="{00000000-0005-0000-0000-0000A6090000}"/>
    <cellStyle name="Accent6 2 10" xfId="1441" xr:uid="{00000000-0005-0000-0000-0000A7090000}"/>
    <cellStyle name="Accent6 2 10 2" xfId="7084" xr:uid="{00000000-0005-0000-0000-0000A8090000}"/>
    <cellStyle name="Accent6 2 11" xfId="1442" xr:uid="{00000000-0005-0000-0000-0000A9090000}"/>
    <cellStyle name="Accent6 2 2" xfId="1443" xr:uid="{00000000-0005-0000-0000-0000AA090000}"/>
    <cellStyle name="Accent6 2 2 2" xfId="7085" xr:uid="{00000000-0005-0000-0000-0000AB090000}"/>
    <cellStyle name="Accent6 2 3" xfId="1444" xr:uid="{00000000-0005-0000-0000-0000AC090000}"/>
    <cellStyle name="Accent6 2 3 2" xfId="7086" xr:uid="{00000000-0005-0000-0000-0000AD090000}"/>
    <cellStyle name="Accent6 2 4" xfId="1445" xr:uid="{00000000-0005-0000-0000-0000AE090000}"/>
    <cellStyle name="Accent6 2 4 2" xfId="7087" xr:uid="{00000000-0005-0000-0000-0000AF090000}"/>
    <cellStyle name="Accent6 2 5" xfId="1446" xr:uid="{00000000-0005-0000-0000-0000B0090000}"/>
    <cellStyle name="Accent6 2 5 2" xfId="7088" xr:uid="{00000000-0005-0000-0000-0000B1090000}"/>
    <cellStyle name="Accent6 2 6" xfId="1447" xr:uid="{00000000-0005-0000-0000-0000B2090000}"/>
    <cellStyle name="Accent6 2 6 2" xfId="7089" xr:uid="{00000000-0005-0000-0000-0000B3090000}"/>
    <cellStyle name="Accent6 2 7" xfId="1448" xr:uid="{00000000-0005-0000-0000-0000B4090000}"/>
    <cellStyle name="Accent6 2 7 2" xfId="7090" xr:uid="{00000000-0005-0000-0000-0000B5090000}"/>
    <cellStyle name="Accent6 2 8" xfId="1449" xr:uid="{00000000-0005-0000-0000-0000B6090000}"/>
    <cellStyle name="Accent6 2 8 2" xfId="7091" xr:uid="{00000000-0005-0000-0000-0000B7090000}"/>
    <cellStyle name="Accent6 2 9" xfId="1450" xr:uid="{00000000-0005-0000-0000-0000B8090000}"/>
    <cellStyle name="Accent6 2 9 2" xfId="7092" xr:uid="{00000000-0005-0000-0000-0000B9090000}"/>
    <cellStyle name="Accent6 20" xfId="12899" xr:uid="{00000000-0005-0000-0000-0000E1050000}"/>
    <cellStyle name="Accent6 21" xfId="12900" xr:uid="{00000000-0005-0000-0000-0000E2050000}"/>
    <cellStyle name="Accent6 22" xfId="12901" xr:uid="{00000000-0005-0000-0000-0000E3050000}"/>
    <cellStyle name="Accent6 23" xfId="12902" xr:uid="{00000000-0005-0000-0000-0000E4050000}"/>
    <cellStyle name="Accent6 24" xfId="12903" xr:uid="{00000000-0005-0000-0000-0000E5050000}"/>
    <cellStyle name="Accent6 25" xfId="12904" xr:uid="{00000000-0005-0000-0000-0000E6050000}"/>
    <cellStyle name="Accent6 26" xfId="12905" xr:uid="{00000000-0005-0000-0000-0000E7050000}"/>
    <cellStyle name="Accent6 27" xfId="12906" xr:uid="{00000000-0005-0000-0000-0000E8050000}"/>
    <cellStyle name="Accent6 28" xfId="12907" xr:uid="{00000000-0005-0000-0000-0000E9050000}"/>
    <cellStyle name="Accent6 29" xfId="12908" xr:uid="{00000000-0005-0000-0000-0000EA050000}"/>
    <cellStyle name="Accent6 3" xfId="1451" xr:uid="{00000000-0005-0000-0000-0000BA090000}"/>
    <cellStyle name="Accent6 3 10" xfId="1452" xr:uid="{00000000-0005-0000-0000-0000BB090000}"/>
    <cellStyle name="Accent6 3 11" xfId="1453" xr:uid="{00000000-0005-0000-0000-0000BC090000}"/>
    <cellStyle name="Accent6 3 12" xfId="7093" xr:uid="{00000000-0005-0000-0000-0000BD090000}"/>
    <cellStyle name="Accent6 3 2" xfId="1454" xr:uid="{00000000-0005-0000-0000-0000BE090000}"/>
    <cellStyle name="Accent6 3 2 2" xfId="12909" xr:uid="{00000000-0005-0000-0000-0000EC050000}"/>
    <cellStyle name="Accent6 3 3" xfId="1455" xr:uid="{00000000-0005-0000-0000-0000BF090000}"/>
    <cellStyle name="Accent6 3 3 2" xfId="17608" xr:uid="{5190678A-8DE4-4565-8166-21CE6D708A5C}"/>
    <cellStyle name="Accent6 3 4" xfId="1456" xr:uid="{00000000-0005-0000-0000-0000C0090000}"/>
    <cellStyle name="Accent6 3 5" xfId="1457" xr:uid="{00000000-0005-0000-0000-0000C1090000}"/>
    <cellStyle name="Accent6 3 6" xfId="1458" xr:uid="{00000000-0005-0000-0000-0000C2090000}"/>
    <cellStyle name="Accent6 3 7" xfId="1459" xr:uid="{00000000-0005-0000-0000-0000C3090000}"/>
    <cellStyle name="Accent6 3 8" xfId="1460" xr:uid="{00000000-0005-0000-0000-0000C4090000}"/>
    <cellStyle name="Accent6 3 9" xfId="1461" xr:uid="{00000000-0005-0000-0000-0000C5090000}"/>
    <cellStyle name="Accent6 30" xfId="12910" xr:uid="{00000000-0005-0000-0000-0000EE050000}"/>
    <cellStyle name="Accent6 31" xfId="12911" xr:uid="{00000000-0005-0000-0000-0000EF050000}"/>
    <cellStyle name="Accent6 32" xfId="12912" xr:uid="{00000000-0005-0000-0000-0000F0050000}"/>
    <cellStyle name="Accent6 33" xfId="12913" xr:uid="{00000000-0005-0000-0000-0000F1050000}"/>
    <cellStyle name="Accent6 34" xfId="12914" xr:uid="{00000000-0005-0000-0000-0000F2050000}"/>
    <cellStyle name="Accent6 35" xfId="12915" xr:uid="{00000000-0005-0000-0000-0000F3050000}"/>
    <cellStyle name="Accent6 36" xfId="12916" xr:uid="{00000000-0005-0000-0000-0000F4050000}"/>
    <cellStyle name="Accent6 37" xfId="12917" xr:uid="{00000000-0005-0000-0000-0000F5050000}"/>
    <cellStyle name="Accent6 38" xfId="12918" xr:uid="{00000000-0005-0000-0000-0000F6050000}"/>
    <cellStyle name="Accent6 39" xfId="12919" xr:uid="{00000000-0005-0000-0000-0000F7050000}"/>
    <cellStyle name="Accent6 4" xfId="1462" xr:uid="{00000000-0005-0000-0000-0000C6090000}"/>
    <cellStyle name="Accent6 4 10" xfId="1463" xr:uid="{00000000-0005-0000-0000-0000C7090000}"/>
    <cellStyle name="Accent6 4 11" xfId="1464" xr:uid="{00000000-0005-0000-0000-0000C8090000}"/>
    <cellStyle name="Accent6 4 2" xfId="1465" xr:uid="{00000000-0005-0000-0000-0000C9090000}"/>
    <cellStyle name="Accent6 4 3" xfId="1466" xr:uid="{00000000-0005-0000-0000-0000CA090000}"/>
    <cellStyle name="Accent6 4 4" xfId="1467" xr:uid="{00000000-0005-0000-0000-0000CB090000}"/>
    <cellStyle name="Accent6 4 5" xfId="1468" xr:uid="{00000000-0005-0000-0000-0000CC090000}"/>
    <cellStyle name="Accent6 4 6" xfId="1469" xr:uid="{00000000-0005-0000-0000-0000CD090000}"/>
    <cellStyle name="Accent6 4 7" xfId="1470" xr:uid="{00000000-0005-0000-0000-0000CE090000}"/>
    <cellStyle name="Accent6 4 8" xfId="1471" xr:uid="{00000000-0005-0000-0000-0000CF090000}"/>
    <cellStyle name="Accent6 4 9" xfId="1472" xr:uid="{00000000-0005-0000-0000-0000D0090000}"/>
    <cellStyle name="Accent6 40" xfId="12920" xr:uid="{00000000-0005-0000-0000-0000FA050000}"/>
    <cellStyle name="Accent6 41" xfId="12921" xr:uid="{00000000-0005-0000-0000-0000FB050000}"/>
    <cellStyle name="Accent6 42" xfId="12922" xr:uid="{00000000-0005-0000-0000-0000FC050000}"/>
    <cellStyle name="Accent6 43" xfId="12923" xr:uid="{00000000-0005-0000-0000-0000FD050000}"/>
    <cellStyle name="Accent6 5" xfId="1473" xr:uid="{00000000-0005-0000-0000-0000D1090000}"/>
    <cellStyle name="Accent6 5 10" xfId="1474" xr:uid="{00000000-0005-0000-0000-0000D2090000}"/>
    <cellStyle name="Accent6 5 11" xfId="1475" xr:uid="{00000000-0005-0000-0000-0000D3090000}"/>
    <cellStyle name="Accent6 5 2" xfId="1476" xr:uid="{00000000-0005-0000-0000-0000D4090000}"/>
    <cellStyle name="Accent6 5 3" xfId="1477" xr:uid="{00000000-0005-0000-0000-0000D5090000}"/>
    <cellStyle name="Accent6 5 4" xfId="1478" xr:uid="{00000000-0005-0000-0000-0000D6090000}"/>
    <cellStyle name="Accent6 5 5" xfId="1479" xr:uid="{00000000-0005-0000-0000-0000D7090000}"/>
    <cellStyle name="Accent6 5 6" xfId="1480" xr:uid="{00000000-0005-0000-0000-0000D8090000}"/>
    <cellStyle name="Accent6 5 7" xfId="1481" xr:uid="{00000000-0005-0000-0000-0000D9090000}"/>
    <cellStyle name="Accent6 5 8" xfId="1482" xr:uid="{00000000-0005-0000-0000-0000DA090000}"/>
    <cellStyle name="Accent6 5 9" xfId="1483" xr:uid="{00000000-0005-0000-0000-0000DB090000}"/>
    <cellStyle name="Accent6 6" xfId="1484" xr:uid="{00000000-0005-0000-0000-0000DC090000}"/>
    <cellStyle name="Accent6 6 10" xfId="1485" xr:uid="{00000000-0005-0000-0000-0000DD090000}"/>
    <cellStyle name="Accent6 6 11" xfId="1486" xr:uid="{00000000-0005-0000-0000-0000DE090000}"/>
    <cellStyle name="Accent6 6 2" xfId="1487" xr:uid="{00000000-0005-0000-0000-0000DF090000}"/>
    <cellStyle name="Accent6 6 3" xfId="1488" xr:uid="{00000000-0005-0000-0000-0000E0090000}"/>
    <cellStyle name="Accent6 6 4" xfId="1489" xr:uid="{00000000-0005-0000-0000-0000E1090000}"/>
    <cellStyle name="Accent6 6 5" xfId="1490" xr:uid="{00000000-0005-0000-0000-0000E2090000}"/>
    <cellStyle name="Accent6 6 6" xfId="1491" xr:uid="{00000000-0005-0000-0000-0000E3090000}"/>
    <cellStyle name="Accent6 6 7" xfId="1492" xr:uid="{00000000-0005-0000-0000-0000E4090000}"/>
    <cellStyle name="Accent6 6 8" xfId="1493" xr:uid="{00000000-0005-0000-0000-0000E5090000}"/>
    <cellStyle name="Accent6 6 9" xfId="1494" xr:uid="{00000000-0005-0000-0000-0000E6090000}"/>
    <cellStyle name="Accent6 7" xfId="1495" xr:uid="{00000000-0005-0000-0000-0000E7090000}"/>
    <cellStyle name="Accent6 8" xfId="1496" xr:uid="{00000000-0005-0000-0000-0000E8090000}"/>
    <cellStyle name="Accent6 9" xfId="1497" xr:uid="{00000000-0005-0000-0000-0000E9090000}"/>
    <cellStyle name="AggblueBoldCels" xfId="6265" xr:uid="{00000000-0005-0000-0000-0000EA090000}"/>
    <cellStyle name="AggblueCels" xfId="6266" xr:uid="{00000000-0005-0000-0000-0000EB090000}"/>
    <cellStyle name="AggBoldCells" xfId="6267" xr:uid="{00000000-0005-0000-0000-0000EC090000}"/>
    <cellStyle name="AggBoldCells 2" xfId="12924" xr:uid="{00000000-0005-0000-0000-000007060000}"/>
    <cellStyle name="AggCels" xfId="6227" xr:uid="{00000000-0005-0000-0000-0000ED090000}"/>
    <cellStyle name="AggCels 2" xfId="12925" xr:uid="{00000000-0005-0000-0000-000008060000}"/>
    <cellStyle name="AggGreen" xfId="6268" xr:uid="{00000000-0005-0000-0000-0000EE090000}"/>
    <cellStyle name="AggGreen 2" xfId="8941" xr:uid="{00000000-0005-0000-0000-0000EF090000}"/>
    <cellStyle name="AggGreen 2 2" xfId="15616" xr:uid="{00000000-0005-0000-0000-0000EF090000}"/>
    <cellStyle name="AggGreen 3" xfId="11032" xr:uid="{00000000-0005-0000-0000-0000F3090000}"/>
    <cellStyle name="AggGreen 3 2" xfId="17089" xr:uid="{00000000-0005-0000-0000-0000F3090000}"/>
    <cellStyle name="AggGreen 4" xfId="10214" xr:uid="{00000000-0005-0000-0000-0000F4090000}"/>
    <cellStyle name="AggGreen 4 2" xfId="16417" xr:uid="{00000000-0005-0000-0000-0000F4090000}"/>
    <cellStyle name="AggGreen 5" xfId="12926" xr:uid="{00000000-0005-0000-0000-000009060000}"/>
    <cellStyle name="AggGreen 5 2" xfId="17505" xr:uid="{F81056F4-A9A8-4546-95D1-DA8B5E5DA95B}"/>
    <cellStyle name="AggGreen 6" xfId="15424" xr:uid="{00000000-0005-0000-0000-0000EE090000}"/>
    <cellStyle name="AggGreen12" xfId="6269" xr:uid="{00000000-0005-0000-0000-0000F0090000}"/>
    <cellStyle name="AggGreen12 2" xfId="8942" xr:uid="{00000000-0005-0000-0000-0000F1090000}"/>
    <cellStyle name="AggGreen12 2 2" xfId="15617" xr:uid="{00000000-0005-0000-0000-0000F1090000}"/>
    <cellStyle name="AggGreen12 3" xfId="11033" xr:uid="{00000000-0005-0000-0000-0000F7090000}"/>
    <cellStyle name="AggGreen12 3 2" xfId="17090" xr:uid="{00000000-0005-0000-0000-0000F7090000}"/>
    <cellStyle name="AggGreen12 4" xfId="10213" xr:uid="{00000000-0005-0000-0000-0000F8090000}"/>
    <cellStyle name="AggGreen12 4 2" xfId="16416" xr:uid="{00000000-0005-0000-0000-0000F8090000}"/>
    <cellStyle name="AggGreen12 5" xfId="12927" xr:uid="{00000000-0005-0000-0000-00000A060000}"/>
    <cellStyle name="AggGreen12 5 2" xfId="17506" xr:uid="{23DC83F2-61B1-4A00-ABC9-2C1E625843FD}"/>
    <cellStyle name="AggGreen12 6" xfId="15425" xr:uid="{00000000-0005-0000-0000-0000F0090000}"/>
    <cellStyle name="AggOrange" xfId="6270" xr:uid="{00000000-0005-0000-0000-0000F2090000}"/>
    <cellStyle name="AggOrange 2" xfId="8943" xr:uid="{00000000-0005-0000-0000-0000F3090000}"/>
    <cellStyle name="AggOrange 2 2" xfId="15618" xr:uid="{00000000-0005-0000-0000-0000F3090000}"/>
    <cellStyle name="AggOrange 3" xfId="11034" xr:uid="{00000000-0005-0000-0000-0000FB090000}"/>
    <cellStyle name="AggOrange 3 2" xfId="17091" xr:uid="{00000000-0005-0000-0000-0000FB090000}"/>
    <cellStyle name="AggOrange 4" xfId="11097" xr:uid="{00000000-0005-0000-0000-0000FC090000}"/>
    <cellStyle name="AggOrange 4 2" xfId="17154" xr:uid="{00000000-0005-0000-0000-0000FC090000}"/>
    <cellStyle name="AggOrange 5" xfId="12928" xr:uid="{00000000-0005-0000-0000-00000B060000}"/>
    <cellStyle name="AggOrange 5 2" xfId="17507" xr:uid="{4282EC19-149C-421D-9962-F8398B411ECE}"/>
    <cellStyle name="AggOrange 6" xfId="15426" xr:uid="{00000000-0005-0000-0000-0000F2090000}"/>
    <cellStyle name="AggOrange_CRFReport-template" xfId="8840" xr:uid="{00000000-0005-0000-0000-0000F4090000}"/>
    <cellStyle name="AggOrange9" xfId="6271" xr:uid="{00000000-0005-0000-0000-0000F5090000}"/>
    <cellStyle name="AggOrange9 2" xfId="8944" xr:uid="{00000000-0005-0000-0000-0000F6090000}"/>
    <cellStyle name="AggOrange9 2 2" xfId="15619" xr:uid="{00000000-0005-0000-0000-0000F6090000}"/>
    <cellStyle name="AggOrange9 3" xfId="11035" xr:uid="{00000000-0005-0000-0000-0000000A0000}"/>
    <cellStyle name="AggOrange9 3 2" xfId="17092" xr:uid="{00000000-0005-0000-0000-0000000A0000}"/>
    <cellStyle name="AggOrange9 4" xfId="10498" xr:uid="{00000000-0005-0000-0000-0000010A0000}"/>
    <cellStyle name="AggOrange9 4 2" xfId="16649" xr:uid="{00000000-0005-0000-0000-0000010A0000}"/>
    <cellStyle name="AggOrange9 5" xfId="12929" xr:uid="{00000000-0005-0000-0000-00000C060000}"/>
    <cellStyle name="AggOrange9 5 2" xfId="17508" xr:uid="{DE1ABEA4-A258-4835-8608-6B57A15E838D}"/>
    <cellStyle name="AggOrange9 6" xfId="15427" xr:uid="{00000000-0005-0000-0000-0000F5090000}"/>
    <cellStyle name="AggOrange9_CRFReport-template" xfId="8841" xr:uid="{00000000-0005-0000-0000-0000F7090000}"/>
    <cellStyle name="AggOrangeLB_2x" xfId="6272" xr:uid="{00000000-0005-0000-0000-0000F8090000}"/>
    <cellStyle name="AggOrangeLBorder" xfId="6273" xr:uid="{00000000-0005-0000-0000-0000F9090000}"/>
    <cellStyle name="AggOrangeRBorder" xfId="6274" xr:uid="{00000000-0005-0000-0000-0000FA090000}"/>
    <cellStyle name="AggOrangeRBorder 2" xfId="8945" xr:uid="{00000000-0005-0000-0000-0000FB090000}"/>
    <cellStyle name="AggOrangeRBorder 2 2" xfId="15620" xr:uid="{00000000-0005-0000-0000-0000FB090000}"/>
    <cellStyle name="AggOrangeRBorder 3" xfId="11038" xr:uid="{00000000-0005-0000-0000-0000070A0000}"/>
    <cellStyle name="AggOrangeRBorder 3 2" xfId="17095" xr:uid="{00000000-0005-0000-0000-0000070A0000}"/>
    <cellStyle name="AggOrangeRBorder 4" xfId="9809" xr:uid="{00000000-0005-0000-0000-0000050A0000}"/>
    <cellStyle name="AggOrangeRBorder 4 2" xfId="16076" xr:uid="{00000000-0005-0000-0000-0000050A0000}"/>
    <cellStyle name="AggOrangeRBorder 5" xfId="15428" xr:uid="{00000000-0005-0000-0000-0000FA090000}"/>
    <cellStyle name="Akzent1" xfId="9362" xr:uid="{00000000-0005-0000-0000-0000FC090000}"/>
    <cellStyle name="Akzent2" xfId="9363" xr:uid="{00000000-0005-0000-0000-0000FD090000}"/>
    <cellStyle name="Akzent3" xfId="9364" xr:uid="{00000000-0005-0000-0000-0000FE090000}"/>
    <cellStyle name="Akzent4" xfId="9365" xr:uid="{00000000-0005-0000-0000-0000FF090000}"/>
    <cellStyle name="Akzent5" xfId="9366" xr:uid="{00000000-0005-0000-0000-0000000A0000}"/>
    <cellStyle name="Akzent6" xfId="9367" xr:uid="{00000000-0005-0000-0000-0000010A0000}"/>
    <cellStyle name="Assumptions" xfId="11727" xr:uid="{00000000-0005-0000-0000-000000000000}"/>
    <cellStyle name="Attrib" xfId="11729" xr:uid="{00000000-0005-0000-0000-000001000000}"/>
    <cellStyle name="Attrib 2" xfId="11730" xr:uid="{00000000-0005-0000-0000-000002000000}"/>
    <cellStyle name="Ausgabe" xfId="9368" xr:uid="{00000000-0005-0000-0000-0000020A0000}"/>
    <cellStyle name="Ausgabe 2" xfId="12930" xr:uid="{00000000-0005-0000-0000-000016060000}"/>
    <cellStyle name="Ausgabe 2 2" xfId="17509" xr:uid="{C71BA2F9-29E9-46D9-A614-CF213CE094D9}"/>
    <cellStyle name="Ausgabe 3" xfId="15785" xr:uid="{00000000-0005-0000-0000-0000020A0000}"/>
    <cellStyle name="Bad 10" xfId="1498" xr:uid="{00000000-0005-0000-0000-0000030A0000}"/>
    <cellStyle name="Bad 11" xfId="12931" xr:uid="{00000000-0005-0000-0000-000019060000}"/>
    <cellStyle name="Bad 12" xfId="12932" xr:uid="{00000000-0005-0000-0000-00001A060000}"/>
    <cellStyle name="Bad 13" xfId="12933" xr:uid="{00000000-0005-0000-0000-00001B060000}"/>
    <cellStyle name="Bad 14" xfId="12934" xr:uid="{00000000-0005-0000-0000-00001C060000}"/>
    <cellStyle name="Bad 15" xfId="12935" xr:uid="{00000000-0005-0000-0000-00001D060000}"/>
    <cellStyle name="Bad 16" xfId="12936" xr:uid="{00000000-0005-0000-0000-00001E060000}"/>
    <cellStyle name="Bad 17" xfId="12937" xr:uid="{00000000-0005-0000-0000-00001F060000}"/>
    <cellStyle name="Bad 18" xfId="12938" xr:uid="{00000000-0005-0000-0000-000020060000}"/>
    <cellStyle name="Bad 19" xfId="12939" xr:uid="{00000000-0005-0000-0000-000021060000}"/>
    <cellStyle name="Bad 2" xfId="27" xr:uid="{00000000-0005-0000-0000-0000040A0000}"/>
    <cellStyle name="Bad 2 10" xfId="1499" xr:uid="{00000000-0005-0000-0000-0000050A0000}"/>
    <cellStyle name="Bad 2 10 2" xfId="7094" xr:uid="{00000000-0005-0000-0000-0000060A0000}"/>
    <cellStyle name="Bad 2 11" xfId="1500" xr:uid="{00000000-0005-0000-0000-0000070A0000}"/>
    <cellStyle name="Bad 2 2" xfId="1501" xr:uid="{00000000-0005-0000-0000-0000080A0000}"/>
    <cellStyle name="Bad 2 2 2" xfId="7095" xr:uid="{00000000-0005-0000-0000-0000090A0000}"/>
    <cellStyle name="Bad 2 3" xfId="1502" xr:uid="{00000000-0005-0000-0000-00000A0A0000}"/>
    <cellStyle name="Bad 2 3 2" xfId="7096" xr:uid="{00000000-0005-0000-0000-00000B0A0000}"/>
    <cellStyle name="Bad 2 4" xfId="1503" xr:uid="{00000000-0005-0000-0000-00000C0A0000}"/>
    <cellStyle name="Bad 2 4 2" xfId="7097" xr:uid="{00000000-0005-0000-0000-00000D0A0000}"/>
    <cellStyle name="Bad 2 5" xfId="1504" xr:uid="{00000000-0005-0000-0000-00000E0A0000}"/>
    <cellStyle name="Bad 2 5 2" xfId="7098" xr:uid="{00000000-0005-0000-0000-00000F0A0000}"/>
    <cellStyle name="Bad 2 6" xfId="1505" xr:uid="{00000000-0005-0000-0000-0000100A0000}"/>
    <cellStyle name="Bad 2 6 2" xfId="7099" xr:uid="{00000000-0005-0000-0000-0000110A0000}"/>
    <cellStyle name="Bad 2 7" xfId="1506" xr:uid="{00000000-0005-0000-0000-0000120A0000}"/>
    <cellStyle name="Bad 2 7 2" xfId="7100" xr:uid="{00000000-0005-0000-0000-0000130A0000}"/>
    <cellStyle name="Bad 2 8" xfId="1507" xr:uid="{00000000-0005-0000-0000-0000140A0000}"/>
    <cellStyle name="Bad 2 8 2" xfId="7101" xr:uid="{00000000-0005-0000-0000-0000150A0000}"/>
    <cellStyle name="Bad 2 9" xfId="1508" xr:uid="{00000000-0005-0000-0000-0000160A0000}"/>
    <cellStyle name="Bad 2 9 2" xfId="7102" xr:uid="{00000000-0005-0000-0000-0000170A0000}"/>
    <cellStyle name="Bad 20" xfId="12940" xr:uid="{00000000-0005-0000-0000-00002D060000}"/>
    <cellStyle name="Bad 21" xfId="12941" xr:uid="{00000000-0005-0000-0000-00002E060000}"/>
    <cellStyle name="Bad 22" xfId="12942" xr:uid="{00000000-0005-0000-0000-00002F060000}"/>
    <cellStyle name="Bad 23" xfId="12943" xr:uid="{00000000-0005-0000-0000-000030060000}"/>
    <cellStyle name="Bad 24" xfId="12944" xr:uid="{00000000-0005-0000-0000-000031060000}"/>
    <cellStyle name="Bad 25" xfId="12945" xr:uid="{00000000-0005-0000-0000-000032060000}"/>
    <cellStyle name="Bad 26" xfId="12946" xr:uid="{00000000-0005-0000-0000-000033060000}"/>
    <cellStyle name="Bad 27" xfId="12947" xr:uid="{00000000-0005-0000-0000-000034060000}"/>
    <cellStyle name="Bad 28" xfId="12948" xr:uid="{00000000-0005-0000-0000-000035060000}"/>
    <cellStyle name="Bad 29" xfId="12949" xr:uid="{00000000-0005-0000-0000-000036060000}"/>
    <cellStyle name="Bad 3" xfId="1509" xr:uid="{00000000-0005-0000-0000-0000180A0000}"/>
    <cellStyle name="Bad 3 10" xfId="1510" xr:uid="{00000000-0005-0000-0000-0000190A0000}"/>
    <cellStyle name="Bad 3 11" xfId="1511" xr:uid="{00000000-0005-0000-0000-00001A0A0000}"/>
    <cellStyle name="Bad 3 12" xfId="7103" xr:uid="{00000000-0005-0000-0000-00001B0A0000}"/>
    <cellStyle name="Bad 3 2" xfId="1512" xr:uid="{00000000-0005-0000-0000-00001C0A0000}"/>
    <cellStyle name="Bad 3 2 2" xfId="12950" xr:uid="{00000000-0005-0000-0000-000038060000}"/>
    <cellStyle name="Bad 3 3" xfId="1513" xr:uid="{00000000-0005-0000-0000-00001D0A0000}"/>
    <cellStyle name="Bad 3 3 2" xfId="17609" xr:uid="{76FB487F-E863-405C-A268-B911AAC15A3D}"/>
    <cellStyle name="Bad 3 4" xfId="1514" xr:uid="{00000000-0005-0000-0000-00001E0A0000}"/>
    <cellStyle name="Bad 3 5" xfId="1515" xr:uid="{00000000-0005-0000-0000-00001F0A0000}"/>
    <cellStyle name="Bad 3 6" xfId="1516" xr:uid="{00000000-0005-0000-0000-0000200A0000}"/>
    <cellStyle name="Bad 3 7" xfId="1517" xr:uid="{00000000-0005-0000-0000-0000210A0000}"/>
    <cellStyle name="Bad 3 8" xfId="1518" xr:uid="{00000000-0005-0000-0000-0000220A0000}"/>
    <cellStyle name="Bad 3 9" xfId="1519" xr:uid="{00000000-0005-0000-0000-0000230A0000}"/>
    <cellStyle name="Bad 30" xfId="12951" xr:uid="{00000000-0005-0000-0000-00003A060000}"/>
    <cellStyle name="Bad 31" xfId="12952" xr:uid="{00000000-0005-0000-0000-00003B060000}"/>
    <cellStyle name="Bad 32" xfId="12953" xr:uid="{00000000-0005-0000-0000-00003C060000}"/>
    <cellStyle name="Bad 33" xfId="12954" xr:uid="{00000000-0005-0000-0000-00003D060000}"/>
    <cellStyle name="Bad 34" xfId="12955" xr:uid="{00000000-0005-0000-0000-00003E060000}"/>
    <cellStyle name="Bad 35" xfId="12956" xr:uid="{00000000-0005-0000-0000-00003F060000}"/>
    <cellStyle name="Bad 36" xfId="12957" xr:uid="{00000000-0005-0000-0000-000040060000}"/>
    <cellStyle name="Bad 37" xfId="12958" xr:uid="{00000000-0005-0000-0000-000041060000}"/>
    <cellStyle name="Bad 38" xfId="12959" xr:uid="{00000000-0005-0000-0000-000042060000}"/>
    <cellStyle name="Bad 39" xfId="12960" xr:uid="{00000000-0005-0000-0000-000043060000}"/>
    <cellStyle name="Bad 4" xfId="1520" xr:uid="{00000000-0005-0000-0000-0000240A0000}"/>
    <cellStyle name="Bad 4 10" xfId="1521" xr:uid="{00000000-0005-0000-0000-0000250A0000}"/>
    <cellStyle name="Bad 4 11" xfId="1522" xr:uid="{00000000-0005-0000-0000-0000260A0000}"/>
    <cellStyle name="Bad 4 2" xfId="1523" xr:uid="{00000000-0005-0000-0000-0000270A0000}"/>
    <cellStyle name="Bad 4 3" xfId="1524" xr:uid="{00000000-0005-0000-0000-0000280A0000}"/>
    <cellStyle name="Bad 4 4" xfId="1525" xr:uid="{00000000-0005-0000-0000-0000290A0000}"/>
    <cellStyle name="Bad 4 5" xfId="1526" xr:uid="{00000000-0005-0000-0000-00002A0A0000}"/>
    <cellStyle name="Bad 4 6" xfId="1527" xr:uid="{00000000-0005-0000-0000-00002B0A0000}"/>
    <cellStyle name="Bad 4 7" xfId="1528" xr:uid="{00000000-0005-0000-0000-00002C0A0000}"/>
    <cellStyle name="Bad 4 8" xfId="1529" xr:uid="{00000000-0005-0000-0000-00002D0A0000}"/>
    <cellStyle name="Bad 4 9" xfId="1530" xr:uid="{00000000-0005-0000-0000-00002E0A0000}"/>
    <cellStyle name="Bad 40" xfId="12961" xr:uid="{00000000-0005-0000-0000-000046060000}"/>
    <cellStyle name="Bad 41" xfId="12962" xr:uid="{00000000-0005-0000-0000-000047060000}"/>
    <cellStyle name="Bad 42" xfId="12963" xr:uid="{00000000-0005-0000-0000-000048060000}"/>
    <cellStyle name="Bad 43" xfId="12964" xr:uid="{00000000-0005-0000-0000-000049060000}"/>
    <cellStyle name="Bad 44" xfId="17610" xr:uid="{2B1D7255-C469-4804-ACB5-AC4EB55479A0}"/>
    <cellStyle name="Bad 5" xfId="1531" xr:uid="{00000000-0005-0000-0000-00002F0A0000}"/>
    <cellStyle name="Bad 5 10" xfId="1532" xr:uid="{00000000-0005-0000-0000-0000300A0000}"/>
    <cellStyle name="Bad 5 11" xfId="1533" xr:uid="{00000000-0005-0000-0000-0000310A0000}"/>
    <cellStyle name="Bad 5 2" xfId="1534" xr:uid="{00000000-0005-0000-0000-0000320A0000}"/>
    <cellStyle name="Bad 5 3" xfId="1535" xr:uid="{00000000-0005-0000-0000-0000330A0000}"/>
    <cellStyle name="Bad 5 4" xfId="1536" xr:uid="{00000000-0005-0000-0000-0000340A0000}"/>
    <cellStyle name="Bad 5 5" xfId="1537" xr:uid="{00000000-0005-0000-0000-0000350A0000}"/>
    <cellStyle name="Bad 5 6" xfId="1538" xr:uid="{00000000-0005-0000-0000-0000360A0000}"/>
    <cellStyle name="Bad 5 7" xfId="1539" xr:uid="{00000000-0005-0000-0000-0000370A0000}"/>
    <cellStyle name="Bad 5 8" xfId="1540" xr:uid="{00000000-0005-0000-0000-0000380A0000}"/>
    <cellStyle name="Bad 5 9" xfId="1541" xr:uid="{00000000-0005-0000-0000-0000390A0000}"/>
    <cellStyle name="Bad 6" xfId="1542" xr:uid="{00000000-0005-0000-0000-00003A0A0000}"/>
    <cellStyle name="Bad 6 10" xfId="1543" xr:uid="{00000000-0005-0000-0000-00003B0A0000}"/>
    <cellStyle name="Bad 6 11" xfId="1544" xr:uid="{00000000-0005-0000-0000-00003C0A0000}"/>
    <cellStyle name="Bad 6 2" xfId="1545" xr:uid="{00000000-0005-0000-0000-00003D0A0000}"/>
    <cellStyle name="Bad 6 3" xfId="1546" xr:uid="{00000000-0005-0000-0000-00003E0A0000}"/>
    <cellStyle name="Bad 6 4" xfId="1547" xr:uid="{00000000-0005-0000-0000-00003F0A0000}"/>
    <cellStyle name="Bad 6 5" xfId="1548" xr:uid="{00000000-0005-0000-0000-0000400A0000}"/>
    <cellStyle name="Bad 6 6" xfId="1549" xr:uid="{00000000-0005-0000-0000-0000410A0000}"/>
    <cellStyle name="Bad 6 7" xfId="1550" xr:uid="{00000000-0005-0000-0000-0000420A0000}"/>
    <cellStyle name="Bad 6 8" xfId="1551" xr:uid="{00000000-0005-0000-0000-0000430A0000}"/>
    <cellStyle name="Bad 6 9" xfId="1552" xr:uid="{00000000-0005-0000-0000-0000440A0000}"/>
    <cellStyle name="Bad 7" xfId="1553" xr:uid="{00000000-0005-0000-0000-0000450A0000}"/>
    <cellStyle name="Bad 8" xfId="1554" xr:uid="{00000000-0005-0000-0000-0000460A0000}"/>
    <cellStyle name="Bad 9" xfId="1555" xr:uid="{00000000-0005-0000-0000-0000470A0000}"/>
    <cellStyle name="Berechnung" xfId="9369" xr:uid="{00000000-0005-0000-0000-0000480A0000}"/>
    <cellStyle name="Berechnung 2" xfId="12965" xr:uid="{00000000-0005-0000-0000-000051060000}"/>
    <cellStyle name="Bevitel" xfId="70" xr:uid="{00000000-0005-0000-0000-0000490A0000}"/>
    <cellStyle name="Bevitel 2" xfId="14561" xr:uid="{00000000-0005-0000-0000-0000490A0000}"/>
    <cellStyle name="Bold GHG Numbers (0.00)" xfId="12966" xr:uid="{00000000-0005-0000-0000-000052060000}"/>
    <cellStyle name="Calcolo" xfId="8808" xr:uid="{00000000-0005-0000-0000-00004A0A0000}"/>
    <cellStyle name="Calcolo 2" xfId="4416" xr:uid="{00000000-0005-0000-0000-00004B0A0000}"/>
    <cellStyle name="Calcolo 2 2" xfId="10089" xr:uid="{00000000-0005-0000-0000-0000B02B0000}"/>
    <cellStyle name="Calc-Some-Ext" xfId="11739" xr:uid="{00000000-0005-0000-0000-000003000000}"/>
    <cellStyle name="Calc-Some-Ext 2" xfId="17503" xr:uid="{192F9E5A-38EC-4EA0-9B47-6D95017E245F}"/>
    <cellStyle name="Calc-Some-Int" xfId="11738" xr:uid="{00000000-0005-0000-0000-000004000000}"/>
    <cellStyle name="Calc-Some-Int 2" xfId="17502" xr:uid="{4F08A682-3B30-4FFC-8C66-F73A78DE436B}"/>
    <cellStyle name="Calculation" xfId="5535" builtinId="22"/>
    <cellStyle name="Calculation 10" xfId="1556" xr:uid="{00000000-0005-0000-0000-00004D0A0000}"/>
    <cellStyle name="Calculation 10 2" xfId="1557" xr:uid="{00000000-0005-0000-0000-00004E0A0000}"/>
    <cellStyle name="Calculation 10 2 2" xfId="11765" xr:uid="{00000000-0005-0000-0000-00004E0A0000}"/>
    <cellStyle name="Calculation 10 3" xfId="10088" xr:uid="{00000000-0005-0000-0000-0000B12B0000}"/>
    <cellStyle name="Calculation 11" xfId="12967" xr:uid="{00000000-0005-0000-0000-000055060000}"/>
    <cellStyle name="Calculation 12" xfId="12968" xr:uid="{00000000-0005-0000-0000-000056060000}"/>
    <cellStyle name="Calculation 13" xfId="12969" xr:uid="{00000000-0005-0000-0000-000057060000}"/>
    <cellStyle name="Calculation 14" xfId="12970" xr:uid="{00000000-0005-0000-0000-000058060000}"/>
    <cellStyle name="Calculation 15" xfId="12971" xr:uid="{00000000-0005-0000-0000-000059060000}"/>
    <cellStyle name="Calculation 16" xfId="12972" xr:uid="{00000000-0005-0000-0000-00005A060000}"/>
    <cellStyle name="Calculation 17" xfId="12973" xr:uid="{00000000-0005-0000-0000-00005B060000}"/>
    <cellStyle name="Calculation 18" xfId="12974" xr:uid="{00000000-0005-0000-0000-00005C060000}"/>
    <cellStyle name="Calculation 19" xfId="12975" xr:uid="{00000000-0005-0000-0000-00005D060000}"/>
    <cellStyle name="Calculation 2" xfId="28" xr:uid="{00000000-0005-0000-0000-00004F0A0000}"/>
    <cellStyle name="Calculation 2 10" xfId="1558" xr:uid="{00000000-0005-0000-0000-0000500A0000}"/>
    <cellStyle name="Calculation 2 10 2" xfId="1559" xr:uid="{00000000-0005-0000-0000-0000510A0000}"/>
    <cellStyle name="Calculation 2 10 2 2" xfId="7104" xr:uid="{00000000-0005-0000-0000-0000520A0000}"/>
    <cellStyle name="Calculation 2 10 2 2 2" xfId="15450" xr:uid="{00000000-0005-0000-0000-0000520A0000}"/>
    <cellStyle name="Calculation 2 10 2 3" xfId="10223" xr:uid="{00000000-0005-0000-0000-00005E0A0000}"/>
    <cellStyle name="Calculation 2 10 2 3 2" xfId="16425" xr:uid="{00000000-0005-0000-0000-00005E0A0000}"/>
    <cellStyle name="Calculation 2 10 2 4" xfId="12788" xr:uid="{00000000-0005-0000-0000-0000510A0000}"/>
    <cellStyle name="Calculation 2 10 3" xfId="9737" xr:uid="{00000000-0005-0000-0000-0000B32B0000}"/>
    <cellStyle name="Calculation 2 10 4" xfId="11439" xr:uid="{00000000-0005-0000-0000-0000DC2C0000}"/>
    <cellStyle name="Calculation 2 11" xfId="1560" xr:uid="{00000000-0005-0000-0000-0000530A0000}"/>
    <cellStyle name="Calculation 2 11 2" xfId="1561" xr:uid="{00000000-0005-0000-0000-0000540A0000}"/>
    <cellStyle name="Calculation 2 11 2 2" xfId="12787" xr:uid="{00000000-0005-0000-0000-0000540A0000}"/>
    <cellStyle name="Calculation 2 11 3" xfId="9807" xr:uid="{00000000-0005-0000-0000-0000B42B0000}"/>
    <cellStyle name="Calculation 2 12" xfId="1562" xr:uid="{00000000-0005-0000-0000-0000550A0000}"/>
    <cellStyle name="Calculation 2 12 2" xfId="12786" xr:uid="{00000000-0005-0000-0000-0000550A0000}"/>
    <cellStyle name="Calculation 2 13" xfId="10087" xr:uid="{00000000-0005-0000-0000-0000B22B0000}"/>
    <cellStyle name="Calculation 2 2" xfId="1563" xr:uid="{00000000-0005-0000-0000-0000560A0000}"/>
    <cellStyle name="Calculation 2 2 2" xfId="1564" xr:uid="{00000000-0005-0000-0000-0000570A0000}"/>
    <cellStyle name="Calculation 2 2 2 2" xfId="7105" xr:uid="{00000000-0005-0000-0000-0000580A0000}"/>
    <cellStyle name="Calculation 2 2 2 2 2" xfId="15451" xr:uid="{00000000-0005-0000-0000-0000580A0000}"/>
    <cellStyle name="Calculation 2 2 2 3" xfId="10224" xr:uid="{00000000-0005-0000-0000-0000650A0000}"/>
    <cellStyle name="Calculation 2 2 2 3 2" xfId="16426" xr:uid="{00000000-0005-0000-0000-0000650A0000}"/>
    <cellStyle name="Calculation 2 2 2 4" xfId="12785" xr:uid="{00000000-0005-0000-0000-0000570A0000}"/>
    <cellStyle name="Calculation 2 2 3" xfId="9738" xr:uid="{00000000-0005-0000-0000-0000B52B0000}"/>
    <cellStyle name="Calculation 2 2 4" xfId="11440" xr:uid="{00000000-0005-0000-0000-0000DD2C0000}"/>
    <cellStyle name="Calculation 2 3" xfId="1565" xr:uid="{00000000-0005-0000-0000-0000590A0000}"/>
    <cellStyle name="Calculation 2 3 2" xfId="1566" xr:uid="{00000000-0005-0000-0000-00005A0A0000}"/>
    <cellStyle name="Calculation 2 3 2 2" xfId="7106" xr:uid="{00000000-0005-0000-0000-00005B0A0000}"/>
    <cellStyle name="Calculation 2 3 2 2 2" xfId="15452" xr:uid="{00000000-0005-0000-0000-00005B0A0000}"/>
    <cellStyle name="Calculation 2 3 2 3" xfId="10225" xr:uid="{00000000-0005-0000-0000-0000690A0000}"/>
    <cellStyle name="Calculation 2 3 2 3 2" xfId="16427" xr:uid="{00000000-0005-0000-0000-0000690A0000}"/>
    <cellStyle name="Calculation 2 3 2 4" xfId="12784" xr:uid="{00000000-0005-0000-0000-00005A0A0000}"/>
    <cellStyle name="Calculation 2 3 3" xfId="9626" xr:uid="{00000000-0005-0000-0000-0000B62B0000}"/>
    <cellStyle name="Calculation 2 3 4" xfId="11441" xr:uid="{00000000-0005-0000-0000-0000DE2C0000}"/>
    <cellStyle name="Calculation 2 4" xfId="1567" xr:uid="{00000000-0005-0000-0000-00005C0A0000}"/>
    <cellStyle name="Calculation 2 4 2" xfId="1568" xr:uid="{00000000-0005-0000-0000-00005D0A0000}"/>
    <cellStyle name="Calculation 2 4 2 2" xfId="7107" xr:uid="{00000000-0005-0000-0000-00005E0A0000}"/>
    <cellStyle name="Calculation 2 4 2 2 2" xfId="15453" xr:uid="{00000000-0005-0000-0000-00005E0A0000}"/>
    <cellStyle name="Calculation 2 4 2 3" xfId="10226" xr:uid="{00000000-0005-0000-0000-00006D0A0000}"/>
    <cellStyle name="Calculation 2 4 2 3 2" xfId="16428" xr:uid="{00000000-0005-0000-0000-00006D0A0000}"/>
    <cellStyle name="Calculation 2 4 2 4" xfId="12779" xr:uid="{00000000-0005-0000-0000-00005D0A0000}"/>
    <cellStyle name="Calculation 2 4 3" xfId="9610" xr:uid="{00000000-0005-0000-0000-0000B72B0000}"/>
    <cellStyle name="Calculation 2 4 4" xfId="11442" xr:uid="{00000000-0005-0000-0000-0000DF2C0000}"/>
    <cellStyle name="Calculation 2 5" xfId="1569" xr:uid="{00000000-0005-0000-0000-00005F0A0000}"/>
    <cellStyle name="Calculation 2 5 2" xfId="1570" xr:uid="{00000000-0005-0000-0000-0000600A0000}"/>
    <cellStyle name="Calculation 2 5 2 2" xfId="7108" xr:uid="{00000000-0005-0000-0000-0000610A0000}"/>
    <cellStyle name="Calculation 2 5 2 2 2" xfId="15454" xr:uid="{00000000-0005-0000-0000-0000610A0000}"/>
    <cellStyle name="Calculation 2 5 2 3" xfId="10227" xr:uid="{00000000-0005-0000-0000-0000710A0000}"/>
    <cellStyle name="Calculation 2 5 2 3 2" xfId="16429" xr:uid="{00000000-0005-0000-0000-0000710A0000}"/>
    <cellStyle name="Calculation 2 5 2 4" xfId="11764" xr:uid="{00000000-0005-0000-0000-0000600A0000}"/>
    <cellStyle name="Calculation 2 5 3" xfId="9735" xr:uid="{00000000-0005-0000-0000-0000B82B0000}"/>
    <cellStyle name="Calculation 2 5 4" xfId="11443" xr:uid="{00000000-0005-0000-0000-0000E02C0000}"/>
    <cellStyle name="Calculation 2 6" xfId="1571" xr:uid="{00000000-0005-0000-0000-0000620A0000}"/>
    <cellStyle name="Calculation 2 6 2" xfId="1572" xr:uid="{00000000-0005-0000-0000-0000630A0000}"/>
    <cellStyle name="Calculation 2 6 2 2" xfId="7109" xr:uid="{00000000-0005-0000-0000-0000640A0000}"/>
    <cellStyle name="Calculation 2 6 2 2 2" xfId="15455" xr:uid="{00000000-0005-0000-0000-0000640A0000}"/>
    <cellStyle name="Calculation 2 6 2 3" xfId="10228" xr:uid="{00000000-0005-0000-0000-0000750A0000}"/>
    <cellStyle name="Calculation 2 6 2 3 2" xfId="16430" xr:uid="{00000000-0005-0000-0000-0000750A0000}"/>
    <cellStyle name="Calculation 2 6 2 4" xfId="11763" xr:uid="{00000000-0005-0000-0000-0000630A0000}"/>
    <cellStyle name="Calculation 2 6 3" xfId="9806" xr:uid="{00000000-0005-0000-0000-0000B92B0000}"/>
    <cellStyle name="Calculation 2 6 4" xfId="11444" xr:uid="{00000000-0005-0000-0000-0000E12C0000}"/>
    <cellStyle name="Calculation 2 7" xfId="1573" xr:uid="{00000000-0005-0000-0000-0000650A0000}"/>
    <cellStyle name="Calculation 2 7 2" xfId="1574" xr:uid="{00000000-0005-0000-0000-0000660A0000}"/>
    <cellStyle name="Calculation 2 7 2 2" xfId="7110" xr:uid="{00000000-0005-0000-0000-0000670A0000}"/>
    <cellStyle name="Calculation 2 7 2 2 2" xfId="15456" xr:uid="{00000000-0005-0000-0000-0000670A0000}"/>
    <cellStyle name="Calculation 2 7 2 3" xfId="10229" xr:uid="{00000000-0005-0000-0000-0000790A0000}"/>
    <cellStyle name="Calculation 2 7 2 3 2" xfId="16431" xr:uid="{00000000-0005-0000-0000-0000790A0000}"/>
    <cellStyle name="Calculation 2 7 2 4" xfId="11762" xr:uid="{00000000-0005-0000-0000-0000660A0000}"/>
    <cellStyle name="Calculation 2 7 3" xfId="9736" xr:uid="{00000000-0005-0000-0000-0000BA2B0000}"/>
    <cellStyle name="Calculation 2 7 4" xfId="11445" xr:uid="{00000000-0005-0000-0000-0000E22C0000}"/>
    <cellStyle name="Calculation 2 8" xfId="1575" xr:uid="{00000000-0005-0000-0000-0000680A0000}"/>
    <cellStyle name="Calculation 2 8 2" xfId="1576" xr:uid="{00000000-0005-0000-0000-0000690A0000}"/>
    <cellStyle name="Calculation 2 8 2 2" xfId="7111" xr:uid="{00000000-0005-0000-0000-00006A0A0000}"/>
    <cellStyle name="Calculation 2 8 2 2 2" xfId="15457" xr:uid="{00000000-0005-0000-0000-00006A0A0000}"/>
    <cellStyle name="Calculation 2 8 2 3" xfId="10230" xr:uid="{00000000-0005-0000-0000-00007D0A0000}"/>
    <cellStyle name="Calculation 2 8 2 3 2" xfId="16432" xr:uid="{00000000-0005-0000-0000-00007D0A0000}"/>
    <cellStyle name="Calculation 2 8 2 4" xfId="11761" xr:uid="{00000000-0005-0000-0000-0000690A0000}"/>
    <cellStyle name="Calculation 2 8 3" xfId="9625" xr:uid="{00000000-0005-0000-0000-0000BB2B0000}"/>
    <cellStyle name="Calculation 2 8 4" xfId="11446" xr:uid="{00000000-0005-0000-0000-0000E32C0000}"/>
    <cellStyle name="Calculation 2 9" xfId="1577" xr:uid="{00000000-0005-0000-0000-00006B0A0000}"/>
    <cellStyle name="Calculation 2 9 2" xfId="1578" xr:uid="{00000000-0005-0000-0000-00006C0A0000}"/>
    <cellStyle name="Calculation 2 9 2 2" xfId="7112" xr:uid="{00000000-0005-0000-0000-00006D0A0000}"/>
    <cellStyle name="Calculation 2 9 2 2 2" xfId="15458" xr:uid="{00000000-0005-0000-0000-00006D0A0000}"/>
    <cellStyle name="Calculation 2 9 2 3" xfId="10231" xr:uid="{00000000-0005-0000-0000-0000810A0000}"/>
    <cellStyle name="Calculation 2 9 2 3 2" xfId="16433" xr:uid="{00000000-0005-0000-0000-0000810A0000}"/>
    <cellStyle name="Calculation 2 9 2 4" xfId="11760" xr:uid="{00000000-0005-0000-0000-00006C0A0000}"/>
    <cellStyle name="Calculation 2 9 3" xfId="9609" xr:uid="{00000000-0005-0000-0000-0000BC2B0000}"/>
    <cellStyle name="Calculation 2 9 4" xfId="11447" xr:uid="{00000000-0005-0000-0000-0000E42C0000}"/>
    <cellStyle name="Calculation 20" xfId="12976" xr:uid="{00000000-0005-0000-0000-000069060000}"/>
    <cellStyle name="Calculation 21" xfId="12977" xr:uid="{00000000-0005-0000-0000-00006A060000}"/>
    <cellStyle name="Calculation 22" xfId="12978" xr:uid="{00000000-0005-0000-0000-00006B060000}"/>
    <cellStyle name="Calculation 23" xfId="12979" xr:uid="{00000000-0005-0000-0000-00006C060000}"/>
    <cellStyle name="Calculation 24" xfId="12980" xr:uid="{00000000-0005-0000-0000-00006D060000}"/>
    <cellStyle name="Calculation 25" xfId="12981" xr:uid="{00000000-0005-0000-0000-00006E060000}"/>
    <cellStyle name="Calculation 26" xfId="12982" xr:uid="{00000000-0005-0000-0000-00006F060000}"/>
    <cellStyle name="Calculation 27" xfId="12983" xr:uid="{00000000-0005-0000-0000-000070060000}"/>
    <cellStyle name="Calculation 28" xfId="12984" xr:uid="{00000000-0005-0000-0000-000071060000}"/>
    <cellStyle name="Calculation 29" xfId="12985" xr:uid="{00000000-0005-0000-0000-000072060000}"/>
    <cellStyle name="Calculation 3" xfId="1579" xr:uid="{00000000-0005-0000-0000-00006E0A0000}"/>
    <cellStyle name="Calculation 3 10" xfId="1580" xr:uid="{00000000-0005-0000-0000-00006F0A0000}"/>
    <cellStyle name="Calculation 3 10 2" xfId="1581" xr:uid="{00000000-0005-0000-0000-0000700A0000}"/>
    <cellStyle name="Calculation 3 10 2 2" xfId="12757" xr:uid="{00000000-0005-0000-0000-0000700A0000}"/>
    <cellStyle name="Calculation 3 10 3" xfId="9805" xr:uid="{00000000-0005-0000-0000-0000BE2B0000}"/>
    <cellStyle name="Calculation 3 11" xfId="1582" xr:uid="{00000000-0005-0000-0000-0000710A0000}"/>
    <cellStyle name="Calculation 3 11 2" xfId="1583" xr:uid="{00000000-0005-0000-0000-0000720A0000}"/>
    <cellStyle name="Calculation 3 11 2 2" xfId="12747" xr:uid="{00000000-0005-0000-0000-0000720A0000}"/>
    <cellStyle name="Calculation 3 11 3" xfId="9734" xr:uid="{00000000-0005-0000-0000-0000BF2B0000}"/>
    <cellStyle name="Calculation 3 12" xfId="1584" xr:uid="{00000000-0005-0000-0000-0000730A0000}"/>
    <cellStyle name="Calculation 3 12 2" xfId="7113" xr:uid="{00000000-0005-0000-0000-0000740A0000}"/>
    <cellStyle name="Calculation 3 12 2 2" xfId="15459" xr:uid="{00000000-0005-0000-0000-0000740A0000}"/>
    <cellStyle name="Calculation 3 12 3" xfId="10232" xr:uid="{00000000-0005-0000-0000-0000890A0000}"/>
    <cellStyle name="Calculation 3 12 3 2" xfId="16434" xr:uid="{00000000-0005-0000-0000-0000890A0000}"/>
    <cellStyle name="Calculation 3 12 4" xfId="12746" xr:uid="{00000000-0005-0000-0000-0000730A0000}"/>
    <cellStyle name="Calculation 3 13" xfId="9733" xr:uid="{00000000-0005-0000-0000-0000BD2B0000}"/>
    <cellStyle name="Calculation 3 14" xfId="11448" xr:uid="{00000000-0005-0000-0000-0000E52C0000}"/>
    <cellStyle name="Calculation 3 2" xfId="1585" xr:uid="{00000000-0005-0000-0000-0000750A0000}"/>
    <cellStyle name="Calculation 3 2 2" xfId="1586" xr:uid="{00000000-0005-0000-0000-0000760A0000}"/>
    <cellStyle name="Calculation 3 2 2 2" xfId="12745" xr:uid="{00000000-0005-0000-0000-0000760A0000}"/>
    <cellStyle name="Calculation 3 2 2 3" xfId="17611" xr:uid="{4C15AEA2-E144-4E1D-B851-E3FFBAA760DD}"/>
    <cellStyle name="Calculation 3 2 3" xfId="9624" xr:uid="{00000000-0005-0000-0000-0000C02B0000}"/>
    <cellStyle name="Calculation 3 2 4" xfId="12986" xr:uid="{00000000-0005-0000-0000-000074060000}"/>
    <cellStyle name="Calculation 3 3" xfId="1587" xr:uid="{00000000-0005-0000-0000-0000770A0000}"/>
    <cellStyle name="Calculation 3 3 2" xfId="1588" xr:uid="{00000000-0005-0000-0000-0000780A0000}"/>
    <cellStyle name="Calculation 3 3 2 2" xfId="12744" xr:uid="{00000000-0005-0000-0000-0000780A0000}"/>
    <cellStyle name="Calculation 3 3 3" xfId="9608" xr:uid="{00000000-0005-0000-0000-0000C12B0000}"/>
    <cellStyle name="Calculation 3 3 4" xfId="17612" xr:uid="{DA2A79A2-0C60-4DF2-B0F9-FB0766F5B495}"/>
    <cellStyle name="Calculation 3 4" xfId="1589" xr:uid="{00000000-0005-0000-0000-0000790A0000}"/>
    <cellStyle name="Calculation 3 4 2" xfId="1590" xr:uid="{00000000-0005-0000-0000-00007A0A0000}"/>
    <cellStyle name="Calculation 3 4 2 2" xfId="12739" xr:uid="{00000000-0005-0000-0000-00007A0A0000}"/>
    <cellStyle name="Calculation 3 4 3" xfId="9731" xr:uid="{00000000-0005-0000-0000-0000C22B0000}"/>
    <cellStyle name="Calculation 3 5" xfId="1591" xr:uid="{00000000-0005-0000-0000-00007B0A0000}"/>
    <cellStyle name="Calculation 3 5 2" xfId="1592" xr:uid="{00000000-0005-0000-0000-00007C0A0000}"/>
    <cellStyle name="Calculation 3 5 2 2" xfId="12727" xr:uid="{00000000-0005-0000-0000-00007C0A0000}"/>
    <cellStyle name="Calculation 3 5 3" xfId="9804" xr:uid="{00000000-0005-0000-0000-0000C32B0000}"/>
    <cellStyle name="Calculation 3 6" xfId="1593" xr:uid="{00000000-0005-0000-0000-00007D0A0000}"/>
    <cellStyle name="Calculation 3 6 2" xfId="1594" xr:uid="{00000000-0005-0000-0000-00007E0A0000}"/>
    <cellStyle name="Calculation 3 6 2 2" xfId="11759" xr:uid="{00000000-0005-0000-0000-00007E0A0000}"/>
    <cellStyle name="Calculation 3 6 3" xfId="9732" xr:uid="{00000000-0005-0000-0000-0000C42B0000}"/>
    <cellStyle name="Calculation 3 7" xfId="1595" xr:uid="{00000000-0005-0000-0000-00007F0A0000}"/>
    <cellStyle name="Calculation 3 7 2" xfId="1596" xr:uid="{00000000-0005-0000-0000-0000800A0000}"/>
    <cellStyle name="Calculation 3 7 2 2" xfId="11758" xr:uid="{00000000-0005-0000-0000-0000800A0000}"/>
    <cellStyle name="Calculation 3 7 3" xfId="9623" xr:uid="{00000000-0005-0000-0000-0000C52B0000}"/>
    <cellStyle name="Calculation 3 8" xfId="1597" xr:uid="{00000000-0005-0000-0000-0000810A0000}"/>
    <cellStyle name="Calculation 3 8 2" xfId="1598" xr:uid="{00000000-0005-0000-0000-0000820A0000}"/>
    <cellStyle name="Calculation 3 8 2 2" xfId="11757" xr:uid="{00000000-0005-0000-0000-0000820A0000}"/>
    <cellStyle name="Calculation 3 8 3" xfId="9607" xr:uid="{00000000-0005-0000-0000-0000C62B0000}"/>
    <cellStyle name="Calculation 3 9" xfId="1599" xr:uid="{00000000-0005-0000-0000-0000830A0000}"/>
    <cellStyle name="Calculation 3 9 2" xfId="1600" xr:uid="{00000000-0005-0000-0000-0000840A0000}"/>
    <cellStyle name="Calculation 3 9 2 2" xfId="11756" xr:uid="{00000000-0005-0000-0000-0000840A0000}"/>
    <cellStyle name="Calculation 3 9 3" xfId="9729" xr:uid="{00000000-0005-0000-0000-0000C72B0000}"/>
    <cellStyle name="Calculation 30" xfId="12987" xr:uid="{00000000-0005-0000-0000-000076060000}"/>
    <cellStyle name="Calculation 31" xfId="12988" xr:uid="{00000000-0005-0000-0000-000077060000}"/>
    <cellStyle name="Calculation 32" xfId="12989" xr:uid="{00000000-0005-0000-0000-000078060000}"/>
    <cellStyle name="Calculation 33" xfId="12990" xr:uid="{00000000-0005-0000-0000-000079060000}"/>
    <cellStyle name="Calculation 34" xfId="12991" xr:uid="{00000000-0005-0000-0000-00007A060000}"/>
    <cellStyle name="Calculation 35" xfId="12992" xr:uid="{00000000-0005-0000-0000-00007B060000}"/>
    <cellStyle name="Calculation 36" xfId="12993" xr:uid="{00000000-0005-0000-0000-00007C060000}"/>
    <cellStyle name="Calculation 37" xfId="12994" xr:uid="{00000000-0005-0000-0000-00007D060000}"/>
    <cellStyle name="Calculation 38" xfId="12995" xr:uid="{00000000-0005-0000-0000-00007E060000}"/>
    <cellStyle name="Calculation 39" xfId="12996" xr:uid="{00000000-0005-0000-0000-00007F060000}"/>
    <cellStyle name="Calculation 4" xfId="1601" xr:uid="{00000000-0005-0000-0000-0000850A0000}"/>
    <cellStyle name="Calculation 4 10" xfId="1602" xr:uid="{00000000-0005-0000-0000-0000860A0000}"/>
    <cellStyle name="Calculation 4 10 2" xfId="1603" xr:uid="{00000000-0005-0000-0000-0000870A0000}"/>
    <cellStyle name="Calculation 4 10 2 2" xfId="11755" xr:uid="{00000000-0005-0000-0000-0000870A0000}"/>
    <cellStyle name="Calculation 4 10 3" xfId="9730" xr:uid="{00000000-0005-0000-0000-0000C92B0000}"/>
    <cellStyle name="Calculation 4 11" xfId="1604" xr:uid="{00000000-0005-0000-0000-0000880A0000}"/>
    <cellStyle name="Calculation 4 11 2" xfId="1605" xr:uid="{00000000-0005-0000-0000-0000890A0000}"/>
    <cellStyle name="Calculation 4 11 2 2" xfId="12707" xr:uid="{00000000-0005-0000-0000-0000890A0000}"/>
    <cellStyle name="Calculation 4 11 3" xfId="9622" xr:uid="{00000000-0005-0000-0000-0000CA2B0000}"/>
    <cellStyle name="Calculation 4 12" xfId="1606" xr:uid="{00000000-0005-0000-0000-00008A0A0000}"/>
    <cellStyle name="Calculation 4 12 2" xfId="11740" xr:uid="{00000000-0005-0000-0000-00008A0A0000}"/>
    <cellStyle name="Calculation 4 13" xfId="9803" xr:uid="{00000000-0005-0000-0000-0000C82B0000}"/>
    <cellStyle name="Calculation 4 2" xfId="1607" xr:uid="{00000000-0005-0000-0000-00008B0A0000}"/>
    <cellStyle name="Calculation 4 2 2" xfId="1608" xr:uid="{00000000-0005-0000-0000-00008C0A0000}"/>
    <cellStyle name="Calculation 4 2 2 2" xfId="12705" xr:uid="{00000000-0005-0000-0000-00008C0A0000}"/>
    <cellStyle name="Calculation 4 2 3" xfId="9606" xr:uid="{00000000-0005-0000-0000-0000CB2B0000}"/>
    <cellStyle name="Calculation 4 3" xfId="1609" xr:uid="{00000000-0005-0000-0000-00008D0A0000}"/>
    <cellStyle name="Calculation 4 3 2" xfId="1610" xr:uid="{00000000-0005-0000-0000-00008E0A0000}"/>
    <cellStyle name="Calculation 4 3 2 2" xfId="12704" xr:uid="{00000000-0005-0000-0000-00008E0A0000}"/>
    <cellStyle name="Calculation 4 3 3" xfId="9727" xr:uid="{00000000-0005-0000-0000-0000CC2B0000}"/>
    <cellStyle name="Calculation 4 4" xfId="1611" xr:uid="{00000000-0005-0000-0000-00008F0A0000}"/>
    <cellStyle name="Calculation 4 4 2" xfId="1612" xr:uid="{00000000-0005-0000-0000-0000900A0000}"/>
    <cellStyle name="Calculation 4 4 2 2" xfId="12703" xr:uid="{00000000-0005-0000-0000-0000900A0000}"/>
    <cellStyle name="Calculation 4 4 3" xfId="9802" xr:uid="{00000000-0005-0000-0000-0000CD2B0000}"/>
    <cellStyle name="Calculation 4 5" xfId="1613" xr:uid="{00000000-0005-0000-0000-0000910A0000}"/>
    <cellStyle name="Calculation 4 5 2" xfId="1614" xr:uid="{00000000-0005-0000-0000-0000920A0000}"/>
    <cellStyle name="Calculation 4 5 2 2" xfId="12702" xr:uid="{00000000-0005-0000-0000-0000920A0000}"/>
    <cellStyle name="Calculation 4 5 3" xfId="9728" xr:uid="{00000000-0005-0000-0000-0000CE2B0000}"/>
    <cellStyle name="Calculation 4 6" xfId="1615" xr:uid="{00000000-0005-0000-0000-0000930A0000}"/>
    <cellStyle name="Calculation 4 6 2" xfId="1616" xr:uid="{00000000-0005-0000-0000-0000940A0000}"/>
    <cellStyle name="Calculation 4 6 2 2" xfId="12701" xr:uid="{00000000-0005-0000-0000-0000940A0000}"/>
    <cellStyle name="Calculation 4 6 3" xfId="9621" xr:uid="{00000000-0005-0000-0000-0000CF2B0000}"/>
    <cellStyle name="Calculation 4 7" xfId="1617" xr:uid="{00000000-0005-0000-0000-0000950A0000}"/>
    <cellStyle name="Calculation 4 7 2" xfId="1618" xr:uid="{00000000-0005-0000-0000-0000960A0000}"/>
    <cellStyle name="Calculation 4 7 2 2" xfId="12700" xr:uid="{00000000-0005-0000-0000-0000960A0000}"/>
    <cellStyle name="Calculation 4 7 3" xfId="9605" xr:uid="{00000000-0005-0000-0000-0000D02B0000}"/>
    <cellStyle name="Calculation 4 8" xfId="1619" xr:uid="{00000000-0005-0000-0000-0000970A0000}"/>
    <cellStyle name="Calculation 4 8 2" xfId="1620" xr:uid="{00000000-0005-0000-0000-0000980A0000}"/>
    <cellStyle name="Calculation 4 8 2 2" xfId="12695" xr:uid="{00000000-0005-0000-0000-0000980A0000}"/>
    <cellStyle name="Calculation 4 8 3" xfId="9725" xr:uid="{00000000-0005-0000-0000-0000D12B0000}"/>
    <cellStyle name="Calculation 4 9" xfId="1621" xr:uid="{00000000-0005-0000-0000-0000990A0000}"/>
    <cellStyle name="Calculation 4 9 2" xfId="1622" xr:uid="{00000000-0005-0000-0000-00009A0A0000}"/>
    <cellStyle name="Calculation 4 9 2 2" xfId="12683" xr:uid="{00000000-0005-0000-0000-00009A0A0000}"/>
    <cellStyle name="Calculation 4 9 3" xfId="9801" xr:uid="{00000000-0005-0000-0000-0000D22B0000}"/>
    <cellStyle name="Calculation 40" xfId="12997" xr:uid="{00000000-0005-0000-0000-000082060000}"/>
    <cellStyle name="Calculation 41" xfId="12998" xr:uid="{00000000-0005-0000-0000-000083060000}"/>
    <cellStyle name="Calculation 42" xfId="12999" xr:uid="{00000000-0005-0000-0000-000084060000}"/>
    <cellStyle name="Calculation 43" xfId="13000" xr:uid="{00000000-0005-0000-0000-000085060000}"/>
    <cellStyle name="Calculation 5" xfId="1623" xr:uid="{00000000-0005-0000-0000-00009B0A0000}"/>
    <cellStyle name="Calculation 5 10" xfId="1624" xr:uid="{00000000-0005-0000-0000-00009C0A0000}"/>
    <cellStyle name="Calculation 5 10 2" xfId="1625" xr:uid="{00000000-0005-0000-0000-00009D0A0000}"/>
    <cellStyle name="Calculation 5 10 2 2" xfId="11754" xr:uid="{00000000-0005-0000-0000-00009D0A0000}"/>
    <cellStyle name="Calculation 5 10 3" xfId="9620" xr:uid="{00000000-0005-0000-0000-0000D42B0000}"/>
    <cellStyle name="Calculation 5 11" xfId="1626" xr:uid="{00000000-0005-0000-0000-00009E0A0000}"/>
    <cellStyle name="Calculation 5 11 2" xfId="1627" xr:uid="{00000000-0005-0000-0000-00009F0A0000}"/>
    <cellStyle name="Calculation 5 11 2 2" xfId="11753" xr:uid="{00000000-0005-0000-0000-00009F0A0000}"/>
    <cellStyle name="Calculation 5 11 3" xfId="9604" xr:uid="{00000000-0005-0000-0000-0000D52B0000}"/>
    <cellStyle name="Calculation 5 12" xfId="1628" xr:uid="{00000000-0005-0000-0000-0000A00A0000}"/>
    <cellStyle name="Calculation 5 12 2" xfId="11752" xr:uid="{00000000-0005-0000-0000-0000A00A0000}"/>
    <cellStyle name="Calculation 5 13" xfId="9726" xr:uid="{00000000-0005-0000-0000-0000D32B0000}"/>
    <cellStyle name="Calculation 5 2" xfId="1629" xr:uid="{00000000-0005-0000-0000-0000A10A0000}"/>
    <cellStyle name="Calculation 5 2 2" xfId="1630" xr:uid="{00000000-0005-0000-0000-0000A20A0000}"/>
    <cellStyle name="Calculation 5 2 2 2" xfId="11751" xr:uid="{00000000-0005-0000-0000-0000A20A0000}"/>
    <cellStyle name="Calculation 5 2 3" xfId="9723" xr:uid="{00000000-0005-0000-0000-0000D62B0000}"/>
    <cellStyle name="Calculation 5 3" xfId="1631" xr:uid="{00000000-0005-0000-0000-0000A30A0000}"/>
    <cellStyle name="Calculation 5 3 2" xfId="1632" xr:uid="{00000000-0005-0000-0000-0000A40A0000}"/>
    <cellStyle name="Calculation 5 3 2 2" xfId="12672" xr:uid="{00000000-0005-0000-0000-0000A40A0000}"/>
    <cellStyle name="Calculation 5 3 3" xfId="9800" xr:uid="{00000000-0005-0000-0000-0000D72B0000}"/>
    <cellStyle name="Calculation 5 4" xfId="1633" xr:uid="{00000000-0005-0000-0000-0000A50A0000}"/>
    <cellStyle name="Calculation 5 4 2" xfId="1634" xr:uid="{00000000-0005-0000-0000-0000A60A0000}"/>
    <cellStyle name="Calculation 5 4 2 2" xfId="12671" xr:uid="{00000000-0005-0000-0000-0000A60A0000}"/>
    <cellStyle name="Calculation 5 4 3" xfId="9724" xr:uid="{00000000-0005-0000-0000-0000D82B0000}"/>
    <cellStyle name="Calculation 5 5" xfId="1635" xr:uid="{00000000-0005-0000-0000-0000A70A0000}"/>
    <cellStyle name="Calculation 5 5 2" xfId="1636" xr:uid="{00000000-0005-0000-0000-0000A80A0000}"/>
    <cellStyle name="Calculation 5 5 2 2" xfId="12661" xr:uid="{00000000-0005-0000-0000-0000A80A0000}"/>
    <cellStyle name="Calculation 5 5 3" xfId="9619" xr:uid="{00000000-0005-0000-0000-0000D92B0000}"/>
    <cellStyle name="Calculation 5 6" xfId="1637" xr:uid="{00000000-0005-0000-0000-0000A90A0000}"/>
    <cellStyle name="Calculation 5 6 2" xfId="1638" xr:uid="{00000000-0005-0000-0000-0000AA0A0000}"/>
    <cellStyle name="Calculation 5 6 2 2" xfId="12660" xr:uid="{00000000-0005-0000-0000-0000AA0A0000}"/>
    <cellStyle name="Calculation 5 6 3" xfId="9603" xr:uid="{00000000-0005-0000-0000-0000DA2B0000}"/>
    <cellStyle name="Calculation 5 7" xfId="1639" xr:uid="{00000000-0005-0000-0000-0000AB0A0000}"/>
    <cellStyle name="Calculation 5 7 2" xfId="1640" xr:uid="{00000000-0005-0000-0000-0000AC0A0000}"/>
    <cellStyle name="Calculation 5 7 2 2" xfId="12659" xr:uid="{00000000-0005-0000-0000-0000AC0A0000}"/>
    <cellStyle name="Calculation 5 7 3" xfId="9721" xr:uid="{00000000-0005-0000-0000-0000DB2B0000}"/>
    <cellStyle name="Calculation 5 8" xfId="1641" xr:uid="{00000000-0005-0000-0000-0000AD0A0000}"/>
    <cellStyle name="Calculation 5 8 2" xfId="1642" xr:uid="{00000000-0005-0000-0000-0000AE0A0000}"/>
    <cellStyle name="Calculation 5 8 2 2" xfId="12658" xr:uid="{00000000-0005-0000-0000-0000AE0A0000}"/>
    <cellStyle name="Calculation 5 8 3" xfId="9799" xr:uid="{00000000-0005-0000-0000-0000DC2B0000}"/>
    <cellStyle name="Calculation 5 9" xfId="1643" xr:uid="{00000000-0005-0000-0000-0000AF0A0000}"/>
    <cellStyle name="Calculation 5 9 2" xfId="1644" xr:uid="{00000000-0005-0000-0000-0000B00A0000}"/>
    <cellStyle name="Calculation 5 9 2 2" xfId="12653" xr:uid="{00000000-0005-0000-0000-0000B00A0000}"/>
    <cellStyle name="Calculation 5 9 3" xfId="9722" xr:uid="{00000000-0005-0000-0000-0000DD2B0000}"/>
    <cellStyle name="Calculation 6" xfId="1645" xr:uid="{00000000-0005-0000-0000-0000B10A0000}"/>
    <cellStyle name="Calculation 6 10" xfId="1646" xr:uid="{00000000-0005-0000-0000-0000B20A0000}"/>
    <cellStyle name="Calculation 6 10 2" xfId="1647" xr:uid="{00000000-0005-0000-0000-0000B30A0000}"/>
    <cellStyle name="Calculation 6 10 2 2" xfId="11750" xr:uid="{00000000-0005-0000-0000-0000B30A0000}"/>
    <cellStyle name="Calculation 6 10 3" xfId="9602" xr:uid="{00000000-0005-0000-0000-0000DF2B0000}"/>
    <cellStyle name="Calculation 6 11" xfId="1648" xr:uid="{00000000-0005-0000-0000-0000B40A0000}"/>
    <cellStyle name="Calculation 6 11 2" xfId="1649" xr:uid="{00000000-0005-0000-0000-0000B50A0000}"/>
    <cellStyle name="Calculation 6 11 2 2" xfId="11749" xr:uid="{00000000-0005-0000-0000-0000B50A0000}"/>
    <cellStyle name="Calculation 6 11 3" xfId="9719" xr:uid="{00000000-0005-0000-0000-0000E02B0000}"/>
    <cellStyle name="Calculation 6 12" xfId="1650" xr:uid="{00000000-0005-0000-0000-0000B60A0000}"/>
    <cellStyle name="Calculation 6 12 2" xfId="11748" xr:uid="{00000000-0005-0000-0000-0000B60A0000}"/>
    <cellStyle name="Calculation 6 13" xfId="9618" xr:uid="{00000000-0005-0000-0000-0000DE2B0000}"/>
    <cellStyle name="Calculation 6 2" xfId="1651" xr:uid="{00000000-0005-0000-0000-0000B70A0000}"/>
    <cellStyle name="Calculation 6 2 2" xfId="1652" xr:uid="{00000000-0005-0000-0000-0000B80A0000}"/>
    <cellStyle name="Calculation 6 2 2 2" xfId="11747" xr:uid="{00000000-0005-0000-0000-0000B80A0000}"/>
    <cellStyle name="Calculation 6 2 3" xfId="9798" xr:uid="{00000000-0005-0000-0000-0000E12B0000}"/>
    <cellStyle name="Calculation 6 3" xfId="1653" xr:uid="{00000000-0005-0000-0000-0000B90A0000}"/>
    <cellStyle name="Calculation 6 3 2" xfId="1654" xr:uid="{00000000-0005-0000-0000-0000BA0A0000}"/>
    <cellStyle name="Calculation 6 3 2 2" xfId="11746" xr:uid="{00000000-0005-0000-0000-0000BA0A0000}"/>
    <cellStyle name="Calculation 6 3 3" xfId="9720" xr:uid="{00000000-0005-0000-0000-0000E22B0000}"/>
    <cellStyle name="Calculation 6 4" xfId="1655" xr:uid="{00000000-0005-0000-0000-0000BB0A0000}"/>
    <cellStyle name="Calculation 6 4 2" xfId="1656" xr:uid="{00000000-0005-0000-0000-0000BC0A0000}"/>
    <cellStyle name="Calculation 6 4 2 2" xfId="11745" xr:uid="{00000000-0005-0000-0000-0000BC0A0000}"/>
    <cellStyle name="Calculation 6 4 3" xfId="9617" xr:uid="{00000000-0005-0000-0000-0000E32B0000}"/>
    <cellStyle name="Calculation 6 5" xfId="1657" xr:uid="{00000000-0005-0000-0000-0000BD0A0000}"/>
    <cellStyle name="Calculation 6 5 2" xfId="1658" xr:uid="{00000000-0005-0000-0000-0000BE0A0000}"/>
    <cellStyle name="Calculation 6 5 2 2" xfId="12622" xr:uid="{00000000-0005-0000-0000-0000BE0A0000}"/>
    <cellStyle name="Calculation 6 5 3" xfId="9601" xr:uid="{00000000-0005-0000-0000-0000E42B0000}"/>
    <cellStyle name="Calculation 6 6" xfId="1659" xr:uid="{00000000-0005-0000-0000-0000BF0A0000}"/>
    <cellStyle name="Calculation 6 6 2" xfId="1660" xr:uid="{00000000-0005-0000-0000-0000C00A0000}"/>
    <cellStyle name="Calculation 6 6 2 2" xfId="12621" xr:uid="{00000000-0005-0000-0000-0000C00A0000}"/>
    <cellStyle name="Calculation 6 6 3" xfId="9717" xr:uid="{00000000-0005-0000-0000-0000E52B0000}"/>
    <cellStyle name="Calculation 6 7" xfId="1661" xr:uid="{00000000-0005-0000-0000-0000C10A0000}"/>
    <cellStyle name="Calculation 6 7 2" xfId="1662" xr:uid="{00000000-0005-0000-0000-0000C20A0000}"/>
    <cellStyle name="Calculation 6 7 2 2" xfId="12620" xr:uid="{00000000-0005-0000-0000-0000C20A0000}"/>
    <cellStyle name="Calculation 6 7 3" xfId="9797" xr:uid="{00000000-0005-0000-0000-0000E62B0000}"/>
    <cellStyle name="Calculation 6 8" xfId="1663" xr:uid="{00000000-0005-0000-0000-0000C30A0000}"/>
    <cellStyle name="Calculation 6 8 2" xfId="1664" xr:uid="{00000000-0005-0000-0000-0000C40A0000}"/>
    <cellStyle name="Calculation 6 8 2 2" xfId="12619" xr:uid="{00000000-0005-0000-0000-0000C40A0000}"/>
    <cellStyle name="Calculation 6 8 3" xfId="9718" xr:uid="{00000000-0005-0000-0000-0000E72B0000}"/>
    <cellStyle name="Calculation 6 9" xfId="1665" xr:uid="{00000000-0005-0000-0000-0000C50A0000}"/>
    <cellStyle name="Calculation 6 9 2" xfId="1666" xr:uid="{00000000-0005-0000-0000-0000C60A0000}"/>
    <cellStyle name="Calculation 6 9 2 2" xfId="12614" xr:uid="{00000000-0005-0000-0000-0000C60A0000}"/>
    <cellStyle name="Calculation 6 9 3" xfId="9616" xr:uid="{00000000-0005-0000-0000-0000E82B0000}"/>
    <cellStyle name="Calculation 7" xfId="1667" xr:uid="{00000000-0005-0000-0000-0000C70A0000}"/>
    <cellStyle name="Calculation 7 2" xfId="1668" xr:uid="{00000000-0005-0000-0000-0000C80A0000}"/>
    <cellStyle name="Calculation 7 2 2" xfId="12602" xr:uid="{00000000-0005-0000-0000-0000C80A0000}"/>
    <cellStyle name="Calculation 7 3" xfId="9600" xr:uid="{00000000-0005-0000-0000-0000E92B0000}"/>
    <cellStyle name="Calculation 8" xfId="1669" xr:uid="{00000000-0005-0000-0000-0000C90A0000}"/>
    <cellStyle name="Calculation 8 2" xfId="1670" xr:uid="{00000000-0005-0000-0000-0000CA0A0000}"/>
    <cellStyle name="Calculation 8 2 2" xfId="11744" xr:uid="{00000000-0005-0000-0000-0000CA0A0000}"/>
    <cellStyle name="Calculation 8 3" xfId="9716" xr:uid="{00000000-0005-0000-0000-0000EA2B0000}"/>
    <cellStyle name="Calculation 9" xfId="1671" xr:uid="{00000000-0005-0000-0000-0000CB0A0000}"/>
    <cellStyle name="Calculation 9 2" xfId="1672" xr:uid="{00000000-0005-0000-0000-0000CC0A0000}"/>
    <cellStyle name="Calculation 9 2 2" xfId="11743" xr:uid="{00000000-0005-0000-0000-0000CC0A0000}"/>
    <cellStyle name="Calculation 9 3" xfId="9796" xr:uid="{00000000-0005-0000-0000-0000EB2B0000}"/>
    <cellStyle name="Cella collegata" xfId="8809" xr:uid="{00000000-0005-0000-0000-0000CD0A0000}"/>
    <cellStyle name="Cella da controllare" xfId="8810" xr:uid="{00000000-0005-0000-0000-0000CE0A0000}"/>
    <cellStyle name="Cella da controllare 2" xfId="4417" xr:uid="{00000000-0005-0000-0000-0000CF0A0000}"/>
    <cellStyle name="Char" xfId="11734" xr:uid="{00000000-0005-0000-0000-000005000000}"/>
    <cellStyle name="Check Cell 10" xfId="1673" xr:uid="{00000000-0005-0000-0000-0000D00A0000}"/>
    <cellStyle name="Check Cell 11" xfId="13001" xr:uid="{00000000-0005-0000-0000-00008F060000}"/>
    <cellStyle name="Check Cell 12" xfId="13002" xr:uid="{00000000-0005-0000-0000-000090060000}"/>
    <cellStyle name="Check Cell 13" xfId="13003" xr:uid="{00000000-0005-0000-0000-000091060000}"/>
    <cellStyle name="Check Cell 14" xfId="13004" xr:uid="{00000000-0005-0000-0000-000092060000}"/>
    <cellStyle name="Check Cell 15" xfId="13005" xr:uid="{00000000-0005-0000-0000-000093060000}"/>
    <cellStyle name="Check Cell 16" xfId="13006" xr:uid="{00000000-0005-0000-0000-000094060000}"/>
    <cellStyle name="Check Cell 17" xfId="13007" xr:uid="{00000000-0005-0000-0000-000095060000}"/>
    <cellStyle name="Check Cell 18" xfId="13008" xr:uid="{00000000-0005-0000-0000-000096060000}"/>
    <cellStyle name="Check Cell 19" xfId="13009" xr:uid="{00000000-0005-0000-0000-000097060000}"/>
    <cellStyle name="Check Cell 2" xfId="29" xr:uid="{00000000-0005-0000-0000-0000D10A0000}"/>
    <cellStyle name="Check Cell 2 10" xfId="1674" xr:uid="{00000000-0005-0000-0000-0000D20A0000}"/>
    <cellStyle name="Check Cell 2 11" xfId="1675" xr:uid="{00000000-0005-0000-0000-0000D30A0000}"/>
    <cellStyle name="Check Cell 2 2" xfId="1676" xr:uid="{00000000-0005-0000-0000-0000D40A0000}"/>
    <cellStyle name="Check Cell 2 3" xfId="1677" xr:uid="{00000000-0005-0000-0000-0000D50A0000}"/>
    <cellStyle name="Check Cell 2 4" xfId="1678" xr:uid="{00000000-0005-0000-0000-0000D60A0000}"/>
    <cellStyle name="Check Cell 2 5" xfId="1679" xr:uid="{00000000-0005-0000-0000-0000D70A0000}"/>
    <cellStyle name="Check Cell 2 6" xfId="1680" xr:uid="{00000000-0005-0000-0000-0000D80A0000}"/>
    <cellStyle name="Check Cell 2 7" xfId="1681" xr:uid="{00000000-0005-0000-0000-0000D90A0000}"/>
    <cellStyle name="Check Cell 2 8" xfId="1682" xr:uid="{00000000-0005-0000-0000-0000DA0A0000}"/>
    <cellStyle name="Check Cell 2 9" xfId="1683" xr:uid="{00000000-0005-0000-0000-0000DB0A0000}"/>
    <cellStyle name="Check Cell 20" xfId="13010" xr:uid="{00000000-0005-0000-0000-0000A2060000}"/>
    <cellStyle name="Check Cell 21" xfId="13011" xr:uid="{00000000-0005-0000-0000-0000A3060000}"/>
    <cellStyle name="Check Cell 22" xfId="13012" xr:uid="{00000000-0005-0000-0000-0000A4060000}"/>
    <cellStyle name="Check Cell 23" xfId="13013" xr:uid="{00000000-0005-0000-0000-0000A5060000}"/>
    <cellStyle name="Check Cell 24" xfId="13014" xr:uid="{00000000-0005-0000-0000-0000A6060000}"/>
    <cellStyle name="Check Cell 25" xfId="13015" xr:uid="{00000000-0005-0000-0000-0000A7060000}"/>
    <cellStyle name="Check Cell 26" xfId="13016" xr:uid="{00000000-0005-0000-0000-0000A8060000}"/>
    <cellStyle name="Check Cell 27" xfId="13017" xr:uid="{00000000-0005-0000-0000-0000A9060000}"/>
    <cellStyle name="Check Cell 28" xfId="13018" xr:uid="{00000000-0005-0000-0000-0000AA060000}"/>
    <cellStyle name="Check Cell 29" xfId="13019" xr:uid="{00000000-0005-0000-0000-0000AB060000}"/>
    <cellStyle name="Check Cell 3" xfId="1684" xr:uid="{00000000-0005-0000-0000-0000DC0A0000}"/>
    <cellStyle name="Check Cell 3 10" xfId="1685" xr:uid="{00000000-0005-0000-0000-0000DD0A0000}"/>
    <cellStyle name="Check Cell 3 11" xfId="1686" xr:uid="{00000000-0005-0000-0000-0000DE0A0000}"/>
    <cellStyle name="Check Cell 3 2" xfId="1687" xr:uid="{00000000-0005-0000-0000-0000DF0A0000}"/>
    <cellStyle name="Check Cell 3 3" xfId="1688" xr:uid="{00000000-0005-0000-0000-0000E00A0000}"/>
    <cellStyle name="Check Cell 3 4" xfId="1689" xr:uid="{00000000-0005-0000-0000-0000E10A0000}"/>
    <cellStyle name="Check Cell 3 5" xfId="1690" xr:uid="{00000000-0005-0000-0000-0000E20A0000}"/>
    <cellStyle name="Check Cell 3 6" xfId="1691" xr:uid="{00000000-0005-0000-0000-0000E30A0000}"/>
    <cellStyle name="Check Cell 3 7" xfId="1692" xr:uid="{00000000-0005-0000-0000-0000E40A0000}"/>
    <cellStyle name="Check Cell 3 8" xfId="1693" xr:uid="{00000000-0005-0000-0000-0000E50A0000}"/>
    <cellStyle name="Check Cell 3 9" xfId="1694" xr:uid="{00000000-0005-0000-0000-0000E60A0000}"/>
    <cellStyle name="Check Cell 30" xfId="13020" xr:uid="{00000000-0005-0000-0000-0000AD060000}"/>
    <cellStyle name="Check Cell 31" xfId="13021" xr:uid="{00000000-0005-0000-0000-0000AE060000}"/>
    <cellStyle name="Check Cell 32" xfId="13022" xr:uid="{00000000-0005-0000-0000-0000AF060000}"/>
    <cellStyle name="Check Cell 33" xfId="13023" xr:uid="{00000000-0005-0000-0000-0000B0060000}"/>
    <cellStyle name="Check Cell 34" xfId="13024" xr:uid="{00000000-0005-0000-0000-0000B1060000}"/>
    <cellStyle name="Check Cell 35" xfId="13025" xr:uid="{00000000-0005-0000-0000-0000B2060000}"/>
    <cellStyle name="Check Cell 36" xfId="13026" xr:uid="{00000000-0005-0000-0000-0000B3060000}"/>
    <cellStyle name="Check Cell 37" xfId="13027" xr:uid="{00000000-0005-0000-0000-0000B4060000}"/>
    <cellStyle name="Check Cell 38" xfId="13028" xr:uid="{00000000-0005-0000-0000-0000B5060000}"/>
    <cellStyle name="Check Cell 39" xfId="13029" xr:uid="{00000000-0005-0000-0000-0000B6060000}"/>
    <cellStyle name="Check Cell 4" xfId="1695" xr:uid="{00000000-0005-0000-0000-0000E70A0000}"/>
    <cellStyle name="Check Cell 4 10" xfId="1696" xr:uid="{00000000-0005-0000-0000-0000E80A0000}"/>
    <cellStyle name="Check Cell 4 11" xfId="1697" xr:uid="{00000000-0005-0000-0000-0000E90A0000}"/>
    <cellStyle name="Check Cell 4 2" xfId="1698" xr:uid="{00000000-0005-0000-0000-0000EA0A0000}"/>
    <cellStyle name="Check Cell 4 3" xfId="1699" xr:uid="{00000000-0005-0000-0000-0000EB0A0000}"/>
    <cellStyle name="Check Cell 4 4" xfId="1700" xr:uid="{00000000-0005-0000-0000-0000EC0A0000}"/>
    <cellStyle name="Check Cell 4 5" xfId="1701" xr:uid="{00000000-0005-0000-0000-0000ED0A0000}"/>
    <cellStyle name="Check Cell 4 6" xfId="1702" xr:uid="{00000000-0005-0000-0000-0000EE0A0000}"/>
    <cellStyle name="Check Cell 4 7" xfId="1703" xr:uid="{00000000-0005-0000-0000-0000EF0A0000}"/>
    <cellStyle name="Check Cell 4 8" xfId="1704" xr:uid="{00000000-0005-0000-0000-0000F00A0000}"/>
    <cellStyle name="Check Cell 4 9" xfId="1705" xr:uid="{00000000-0005-0000-0000-0000F10A0000}"/>
    <cellStyle name="Check Cell 40" xfId="13030" xr:uid="{00000000-0005-0000-0000-0000B9060000}"/>
    <cellStyle name="Check Cell 41" xfId="13031" xr:uid="{00000000-0005-0000-0000-0000BA060000}"/>
    <cellStyle name="Check Cell 42" xfId="13032" xr:uid="{00000000-0005-0000-0000-0000BB060000}"/>
    <cellStyle name="Check Cell 43" xfId="13033" xr:uid="{00000000-0005-0000-0000-0000BC060000}"/>
    <cellStyle name="Check Cell 5" xfId="1706" xr:uid="{00000000-0005-0000-0000-0000F20A0000}"/>
    <cellStyle name="Check Cell 5 10" xfId="1707" xr:uid="{00000000-0005-0000-0000-0000F30A0000}"/>
    <cellStyle name="Check Cell 5 11" xfId="1708" xr:uid="{00000000-0005-0000-0000-0000F40A0000}"/>
    <cellStyle name="Check Cell 5 2" xfId="1709" xr:uid="{00000000-0005-0000-0000-0000F50A0000}"/>
    <cellStyle name="Check Cell 5 3" xfId="1710" xr:uid="{00000000-0005-0000-0000-0000F60A0000}"/>
    <cellStyle name="Check Cell 5 4" xfId="1711" xr:uid="{00000000-0005-0000-0000-0000F70A0000}"/>
    <cellStyle name="Check Cell 5 5" xfId="1712" xr:uid="{00000000-0005-0000-0000-0000F80A0000}"/>
    <cellStyle name="Check Cell 5 6" xfId="1713" xr:uid="{00000000-0005-0000-0000-0000F90A0000}"/>
    <cellStyle name="Check Cell 5 7" xfId="1714" xr:uid="{00000000-0005-0000-0000-0000FA0A0000}"/>
    <cellStyle name="Check Cell 5 8" xfId="1715" xr:uid="{00000000-0005-0000-0000-0000FB0A0000}"/>
    <cellStyle name="Check Cell 5 9" xfId="1716" xr:uid="{00000000-0005-0000-0000-0000FC0A0000}"/>
    <cellStyle name="Check Cell 6" xfId="1717" xr:uid="{00000000-0005-0000-0000-0000FD0A0000}"/>
    <cellStyle name="Check Cell 6 10" xfId="1718" xr:uid="{00000000-0005-0000-0000-0000FE0A0000}"/>
    <cellStyle name="Check Cell 6 11" xfId="1719" xr:uid="{00000000-0005-0000-0000-0000FF0A0000}"/>
    <cellStyle name="Check Cell 6 2" xfId="1720" xr:uid="{00000000-0005-0000-0000-0000000B0000}"/>
    <cellStyle name="Check Cell 6 3" xfId="1721" xr:uid="{00000000-0005-0000-0000-0000010B0000}"/>
    <cellStyle name="Check Cell 6 4" xfId="1722" xr:uid="{00000000-0005-0000-0000-0000020B0000}"/>
    <cellStyle name="Check Cell 6 5" xfId="1723" xr:uid="{00000000-0005-0000-0000-0000030B0000}"/>
    <cellStyle name="Check Cell 6 6" xfId="1724" xr:uid="{00000000-0005-0000-0000-0000040B0000}"/>
    <cellStyle name="Check Cell 6 7" xfId="1725" xr:uid="{00000000-0005-0000-0000-0000050B0000}"/>
    <cellStyle name="Check Cell 6 8" xfId="1726" xr:uid="{00000000-0005-0000-0000-0000060B0000}"/>
    <cellStyle name="Check Cell 6 9" xfId="1727" xr:uid="{00000000-0005-0000-0000-0000070B0000}"/>
    <cellStyle name="Check Cell 7" xfId="1728" xr:uid="{00000000-0005-0000-0000-0000080B0000}"/>
    <cellStyle name="Check Cell 8" xfId="1729" xr:uid="{00000000-0005-0000-0000-0000090B0000}"/>
    <cellStyle name="Check Cell 9" xfId="1730" xr:uid="{00000000-0005-0000-0000-00000A0B0000}"/>
    <cellStyle name="Cím" xfId="71" xr:uid="{00000000-0005-0000-0000-00000B0B0000}"/>
    <cellStyle name="Címsor 1" xfId="72" xr:uid="{00000000-0005-0000-0000-00000C0B0000}"/>
    <cellStyle name="Címsor 2" xfId="73" xr:uid="{00000000-0005-0000-0000-00000D0B0000}"/>
    <cellStyle name="Címsor 3" xfId="74" xr:uid="{00000000-0005-0000-0000-00000E0B0000}"/>
    <cellStyle name="Címsor 4" xfId="75" xr:uid="{00000000-0005-0000-0000-00000F0B0000}"/>
    <cellStyle name="coin" xfId="1731" xr:uid="{00000000-0005-0000-0000-0000100B0000}"/>
    <cellStyle name="coin 2" xfId="13034" xr:uid="{00000000-0005-0000-0000-0000C4060000}"/>
    <cellStyle name="Colore 1" xfId="8811" xr:uid="{00000000-0005-0000-0000-0000110B0000}"/>
    <cellStyle name="Colore 2" xfId="8812" xr:uid="{00000000-0005-0000-0000-0000120B0000}"/>
    <cellStyle name="Colore 3" xfId="8813" xr:uid="{00000000-0005-0000-0000-0000130B0000}"/>
    <cellStyle name="Colore 4" xfId="8814" xr:uid="{00000000-0005-0000-0000-0000140B0000}"/>
    <cellStyle name="Colore 5" xfId="8815" xr:uid="{00000000-0005-0000-0000-0000150B0000}"/>
    <cellStyle name="Colore 6" xfId="8816" xr:uid="{00000000-0005-0000-0000-0000160B0000}"/>
    <cellStyle name="Comma [0] 2" xfId="8818" xr:uid="{00000000-0005-0000-0000-0000170B0000}"/>
    <cellStyle name="Comma [0] 2 10" xfId="7114" xr:uid="{00000000-0005-0000-0000-0000180B0000}"/>
    <cellStyle name="Comma [0] 2 10 2" xfId="9071" xr:uid="{00000000-0005-0000-0000-0000190B0000}"/>
    <cellStyle name="Comma [0] 2 10 2 2" xfId="11098" xr:uid="{00000000-0005-0000-0000-00002E0B0000}"/>
    <cellStyle name="Comma [0] 2 10 2 2 2" xfId="17155" xr:uid="{00000000-0005-0000-0000-00002E0B0000}"/>
    <cellStyle name="Comma [0] 2 10 2 3" xfId="13035" xr:uid="{00000000-0005-0000-0000-0000C6060000}"/>
    <cellStyle name="Comma [0] 2 10 3" xfId="9863" xr:uid="{00000000-0005-0000-0000-00002D0B0000}"/>
    <cellStyle name="Comma [0] 2 10 3 2" xfId="16110" xr:uid="{00000000-0005-0000-0000-00002D0B0000}"/>
    <cellStyle name="Comma [0] 2 10 4" xfId="11449" xr:uid="{00000000-0005-0000-0000-0000E62C0000}"/>
    <cellStyle name="Comma [0] 2 10 5" xfId="11766" xr:uid="{00000000-0005-0000-0000-0000C5060000}"/>
    <cellStyle name="Comma [0] 2 11" xfId="11395" xr:uid="{00000000-0005-0000-0000-00002C0B0000}"/>
    <cellStyle name="Comma [0] 2 11 2" xfId="17444" xr:uid="{00000000-0005-0000-0000-00002C0B0000}"/>
    <cellStyle name="Comma [0] 2 2" xfId="7115" xr:uid="{00000000-0005-0000-0000-00001A0B0000}"/>
    <cellStyle name="Comma [0] 2 2 2" xfId="9072" xr:uid="{00000000-0005-0000-0000-00001B0B0000}"/>
    <cellStyle name="Comma [0] 2 2 2 2" xfId="11099" xr:uid="{00000000-0005-0000-0000-0000300B0000}"/>
    <cellStyle name="Comma [0] 2 2 2 2 2" xfId="17156" xr:uid="{00000000-0005-0000-0000-0000300B0000}"/>
    <cellStyle name="Comma [0] 2 2 2 3" xfId="13036" xr:uid="{00000000-0005-0000-0000-0000C8060000}"/>
    <cellStyle name="Comma [0] 2 2 3" xfId="9864" xr:uid="{00000000-0005-0000-0000-00002F0B0000}"/>
    <cellStyle name="Comma [0] 2 2 3 2" xfId="16111" xr:uid="{00000000-0005-0000-0000-00002F0B0000}"/>
    <cellStyle name="Comma [0] 2 2 4" xfId="11450" xr:uid="{00000000-0005-0000-0000-0000E72C0000}"/>
    <cellStyle name="Comma [0] 2 2 5" xfId="11767" xr:uid="{00000000-0005-0000-0000-0000C7060000}"/>
    <cellStyle name="Comma [0] 2 3" xfId="7116" xr:uid="{00000000-0005-0000-0000-00001C0B0000}"/>
    <cellStyle name="Comma [0] 2 3 2" xfId="9073" xr:uid="{00000000-0005-0000-0000-00001D0B0000}"/>
    <cellStyle name="Comma [0] 2 3 2 2" xfId="11100" xr:uid="{00000000-0005-0000-0000-0000320B0000}"/>
    <cellStyle name="Comma [0] 2 3 2 2 2" xfId="17157" xr:uid="{00000000-0005-0000-0000-0000320B0000}"/>
    <cellStyle name="Comma [0] 2 3 2 3" xfId="13037" xr:uid="{00000000-0005-0000-0000-0000CA060000}"/>
    <cellStyle name="Comma [0] 2 3 3" xfId="9865" xr:uid="{00000000-0005-0000-0000-0000310B0000}"/>
    <cellStyle name="Comma [0] 2 3 3 2" xfId="16112" xr:uid="{00000000-0005-0000-0000-0000310B0000}"/>
    <cellStyle name="Comma [0] 2 3 4" xfId="11451" xr:uid="{00000000-0005-0000-0000-0000E82C0000}"/>
    <cellStyle name="Comma [0] 2 3 5" xfId="11768" xr:uid="{00000000-0005-0000-0000-0000C9060000}"/>
    <cellStyle name="Comma [0] 2 4" xfId="7117" xr:uid="{00000000-0005-0000-0000-00001E0B0000}"/>
    <cellStyle name="Comma [0] 2 4 2" xfId="9074" xr:uid="{00000000-0005-0000-0000-00001F0B0000}"/>
    <cellStyle name="Comma [0] 2 4 2 2" xfId="11101" xr:uid="{00000000-0005-0000-0000-0000340B0000}"/>
    <cellStyle name="Comma [0] 2 4 2 2 2" xfId="17158" xr:uid="{00000000-0005-0000-0000-0000340B0000}"/>
    <cellStyle name="Comma [0] 2 4 2 3" xfId="13038" xr:uid="{00000000-0005-0000-0000-0000CC060000}"/>
    <cellStyle name="Comma [0] 2 4 3" xfId="9866" xr:uid="{00000000-0005-0000-0000-0000330B0000}"/>
    <cellStyle name="Comma [0] 2 4 3 2" xfId="16113" xr:uid="{00000000-0005-0000-0000-0000330B0000}"/>
    <cellStyle name="Comma [0] 2 4 4" xfId="11452" xr:uid="{00000000-0005-0000-0000-0000E92C0000}"/>
    <cellStyle name="Comma [0] 2 4 5" xfId="11769" xr:uid="{00000000-0005-0000-0000-0000CB060000}"/>
    <cellStyle name="Comma [0] 2 5" xfId="7118" xr:uid="{00000000-0005-0000-0000-0000200B0000}"/>
    <cellStyle name="Comma [0] 2 5 2" xfId="9075" xr:uid="{00000000-0005-0000-0000-0000210B0000}"/>
    <cellStyle name="Comma [0] 2 5 2 2" xfId="11102" xr:uid="{00000000-0005-0000-0000-0000360B0000}"/>
    <cellStyle name="Comma [0] 2 5 2 2 2" xfId="17159" xr:uid="{00000000-0005-0000-0000-0000360B0000}"/>
    <cellStyle name="Comma [0] 2 5 2 3" xfId="13039" xr:uid="{00000000-0005-0000-0000-0000CE060000}"/>
    <cellStyle name="Comma [0] 2 5 3" xfId="9867" xr:uid="{00000000-0005-0000-0000-0000350B0000}"/>
    <cellStyle name="Comma [0] 2 5 3 2" xfId="16114" xr:uid="{00000000-0005-0000-0000-0000350B0000}"/>
    <cellStyle name="Comma [0] 2 5 4" xfId="11453" xr:uid="{00000000-0005-0000-0000-0000EA2C0000}"/>
    <cellStyle name="Comma [0] 2 5 5" xfId="11770" xr:uid="{00000000-0005-0000-0000-0000CD060000}"/>
    <cellStyle name="Comma [0] 2 6" xfId="7119" xr:uid="{00000000-0005-0000-0000-0000220B0000}"/>
    <cellStyle name="Comma [0] 2 6 2" xfId="9076" xr:uid="{00000000-0005-0000-0000-0000230B0000}"/>
    <cellStyle name="Comma [0] 2 6 2 2" xfId="11103" xr:uid="{00000000-0005-0000-0000-0000380B0000}"/>
    <cellStyle name="Comma [0] 2 6 2 2 2" xfId="17160" xr:uid="{00000000-0005-0000-0000-0000380B0000}"/>
    <cellStyle name="Comma [0] 2 6 2 3" xfId="13040" xr:uid="{00000000-0005-0000-0000-0000D0060000}"/>
    <cellStyle name="Comma [0] 2 6 3" xfId="9868" xr:uid="{00000000-0005-0000-0000-0000370B0000}"/>
    <cellStyle name="Comma [0] 2 6 3 2" xfId="16115" xr:uid="{00000000-0005-0000-0000-0000370B0000}"/>
    <cellStyle name="Comma [0] 2 6 4" xfId="11454" xr:uid="{00000000-0005-0000-0000-0000EB2C0000}"/>
    <cellStyle name="Comma [0] 2 6 5" xfId="11771" xr:uid="{00000000-0005-0000-0000-0000CF060000}"/>
    <cellStyle name="Comma [0] 2 7" xfId="7120" xr:uid="{00000000-0005-0000-0000-0000240B0000}"/>
    <cellStyle name="Comma [0] 2 7 2" xfId="9077" xr:uid="{00000000-0005-0000-0000-0000250B0000}"/>
    <cellStyle name="Comma [0] 2 7 2 2" xfId="11104" xr:uid="{00000000-0005-0000-0000-00003A0B0000}"/>
    <cellStyle name="Comma [0] 2 7 2 2 2" xfId="17161" xr:uid="{00000000-0005-0000-0000-00003A0B0000}"/>
    <cellStyle name="Comma [0] 2 7 2 3" xfId="13041" xr:uid="{00000000-0005-0000-0000-0000D2060000}"/>
    <cellStyle name="Comma [0] 2 7 3" xfId="9869" xr:uid="{00000000-0005-0000-0000-0000390B0000}"/>
    <cellStyle name="Comma [0] 2 7 3 2" xfId="16116" xr:uid="{00000000-0005-0000-0000-0000390B0000}"/>
    <cellStyle name="Comma [0] 2 7 4" xfId="11455" xr:uid="{00000000-0005-0000-0000-0000EC2C0000}"/>
    <cellStyle name="Comma [0] 2 7 5" xfId="11772" xr:uid="{00000000-0005-0000-0000-0000D1060000}"/>
    <cellStyle name="Comma [0] 2 8" xfId="7121" xr:uid="{00000000-0005-0000-0000-0000260B0000}"/>
    <cellStyle name="Comma [0] 2 8 2" xfId="9078" xr:uid="{00000000-0005-0000-0000-0000270B0000}"/>
    <cellStyle name="Comma [0] 2 8 2 2" xfId="11105" xr:uid="{00000000-0005-0000-0000-00003C0B0000}"/>
    <cellStyle name="Comma [0] 2 8 2 2 2" xfId="17162" xr:uid="{00000000-0005-0000-0000-00003C0B0000}"/>
    <cellStyle name="Comma [0] 2 8 2 3" xfId="13042" xr:uid="{00000000-0005-0000-0000-0000D4060000}"/>
    <cellStyle name="Comma [0] 2 8 3" xfId="9870" xr:uid="{00000000-0005-0000-0000-00003B0B0000}"/>
    <cellStyle name="Comma [0] 2 8 3 2" xfId="16117" xr:uid="{00000000-0005-0000-0000-00003B0B0000}"/>
    <cellStyle name="Comma [0] 2 8 4" xfId="11456" xr:uid="{00000000-0005-0000-0000-0000ED2C0000}"/>
    <cellStyle name="Comma [0] 2 8 5" xfId="11773" xr:uid="{00000000-0005-0000-0000-0000D3060000}"/>
    <cellStyle name="Comma [0] 2 9" xfId="7122" xr:uid="{00000000-0005-0000-0000-0000280B0000}"/>
    <cellStyle name="Comma [0] 2 9 2" xfId="9079" xr:uid="{00000000-0005-0000-0000-0000290B0000}"/>
    <cellStyle name="Comma [0] 2 9 2 2" xfId="11106" xr:uid="{00000000-0005-0000-0000-00003E0B0000}"/>
    <cellStyle name="Comma [0] 2 9 2 2 2" xfId="17163" xr:uid="{00000000-0005-0000-0000-00003E0B0000}"/>
    <cellStyle name="Comma [0] 2 9 2 3" xfId="13043" xr:uid="{00000000-0005-0000-0000-0000D6060000}"/>
    <cellStyle name="Comma [0] 2 9 3" xfId="9871" xr:uid="{00000000-0005-0000-0000-00003D0B0000}"/>
    <cellStyle name="Comma [0] 2 9 3 2" xfId="16118" xr:uid="{00000000-0005-0000-0000-00003D0B0000}"/>
    <cellStyle name="Comma [0] 2 9 4" xfId="11457" xr:uid="{00000000-0005-0000-0000-0000EE2C0000}"/>
    <cellStyle name="Comma [0] 2 9 5" xfId="11774" xr:uid="{00000000-0005-0000-0000-0000D5060000}"/>
    <cellStyle name="Comma 10" xfId="8273" xr:uid="{00000000-0005-0000-0000-00002A0B0000}"/>
    <cellStyle name="Comma 10 10" xfId="10103" xr:uid="{00000000-0005-0000-0000-00003F0B0000}"/>
    <cellStyle name="Comma 10 10 2" xfId="16326" xr:uid="{00000000-0005-0000-0000-00003F0B0000}"/>
    <cellStyle name="Comma 10 11" xfId="13044" xr:uid="{00000000-0005-0000-0000-0000D7060000}"/>
    <cellStyle name="Comma 10 12" xfId="17613" xr:uid="{B6A1AAA5-569B-4C1C-A5DA-7B8AB368517D}"/>
    <cellStyle name="Comma 10 2" xfId="7123" xr:uid="{00000000-0005-0000-0000-00002B0B0000}"/>
    <cellStyle name="Comma 10 2 10" xfId="7124" xr:uid="{00000000-0005-0000-0000-00002C0B0000}"/>
    <cellStyle name="Comma 10 2 10 2" xfId="9081" xr:uid="{00000000-0005-0000-0000-00002D0B0000}"/>
    <cellStyle name="Comma 10 2 10 2 2" xfId="11108" xr:uid="{00000000-0005-0000-0000-0000420B0000}"/>
    <cellStyle name="Comma 10 2 10 2 2 2" xfId="17165" xr:uid="{00000000-0005-0000-0000-0000420B0000}"/>
    <cellStyle name="Comma 10 2 10 2 3" xfId="13046" xr:uid="{00000000-0005-0000-0000-0000DA060000}"/>
    <cellStyle name="Comma 10 2 10 3" xfId="9873" xr:uid="{00000000-0005-0000-0000-0000410B0000}"/>
    <cellStyle name="Comma 10 2 10 3 2" xfId="16120" xr:uid="{00000000-0005-0000-0000-0000410B0000}"/>
    <cellStyle name="Comma 10 2 10 4" xfId="11459" xr:uid="{00000000-0005-0000-0000-0000F02C0000}"/>
    <cellStyle name="Comma 10 2 10 5" xfId="11776" xr:uid="{00000000-0005-0000-0000-0000D9060000}"/>
    <cellStyle name="Comma 10 2 11" xfId="7125" xr:uid="{00000000-0005-0000-0000-00002E0B0000}"/>
    <cellStyle name="Comma 10 2 11 2" xfId="9082" xr:uid="{00000000-0005-0000-0000-00002F0B0000}"/>
    <cellStyle name="Comma 10 2 11 2 2" xfId="11109" xr:uid="{00000000-0005-0000-0000-0000440B0000}"/>
    <cellStyle name="Comma 10 2 11 2 2 2" xfId="17166" xr:uid="{00000000-0005-0000-0000-0000440B0000}"/>
    <cellStyle name="Comma 10 2 11 2 3" xfId="13047" xr:uid="{00000000-0005-0000-0000-0000DC060000}"/>
    <cellStyle name="Comma 10 2 11 3" xfId="9874" xr:uid="{00000000-0005-0000-0000-0000430B0000}"/>
    <cellStyle name="Comma 10 2 11 3 2" xfId="16121" xr:uid="{00000000-0005-0000-0000-0000430B0000}"/>
    <cellStyle name="Comma 10 2 11 4" xfId="11460" xr:uid="{00000000-0005-0000-0000-0000F12C0000}"/>
    <cellStyle name="Comma 10 2 11 5" xfId="11777" xr:uid="{00000000-0005-0000-0000-0000DB060000}"/>
    <cellStyle name="Comma 10 2 12" xfId="7126" xr:uid="{00000000-0005-0000-0000-0000300B0000}"/>
    <cellStyle name="Comma 10 2 12 2" xfId="9083" xr:uid="{00000000-0005-0000-0000-0000310B0000}"/>
    <cellStyle name="Comma 10 2 12 2 2" xfId="11110" xr:uid="{00000000-0005-0000-0000-0000460B0000}"/>
    <cellStyle name="Comma 10 2 12 2 2 2" xfId="17167" xr:uid="{00000000-0005-0000-0000-0000460B0000}"/>
    <cellStyle name="Comma 10 2 12 2 3" xfId="13048" xr:uid="{00000000-0005-0000-0000-0000DE060000}"/>
    <cellStyle name="Comma 10 2 12 3" xfId="9875" xr:uid="{00000000-0005-0000-0000-0000450B0000}"/>
    <cellStyle name="Comma 10 2 12 3 2" xfId="16122" xr:uid="{00000000-0005-0000-0000-0000450B0000}"/>
    <cellStyle name="Comma 10 2 12 4" xfId="11461" xr:uid="{00000000-0005-0000-0000-0000F22C0000}"/>
    <cellStyle name="Comma 10 2 12 5" xfId="11778" xr:uid="{00000000-0005-0000-0000-0000DD060000}"/>
    <cellStyle name="Comma 10 2 13" xfId="7127" xr:uid="{00000000-0005-0000-0000-0000320B0000}"/>
    <cellStyle name="Comma 10 2 13 2" xfId="9084" xr:uid="{00000000-0005-0000-0000-0000330B0000}"/>
    <cellStyle name="Comma 10 2 13 2 2" xfId="11111" xr:uid="{00000000-0005-0000-0000-0000480B0000}"/>
    <cellStyle name="Comma 10 2 13 2 2 2" xfId="17168" xr:uid="{00000000-0005-0000-0000-0000480B0000}"/>
    <cellStyle name="Comma 10 2 13 2 3" xfId="13049" xr:uid="{00000000-0005-0000-0000-0000E0060000}"/>
    <cellStyle name="Comma 10 2 13 3" xfId="9876" xr:uid="{00000000-0005-0000-0000-0000470B0000}"/>
    <cellStyle name="Comma 10 2 13 3 2" xfId="16123" xr:uid="{00000000-0005-0000-0000-0000470B0000}"/>
    <cellStyle name="Comma 10 2 13 4" xfId="11462" xr:uid="{00000000-0005-0000-0000-0000F32C0000}"/>
    <cellStyle name="Comma 10 2 13 5" xfId="11779" xr:uid="{00000000-0005-0000-0000-0000DF060000}"/>
    <cellStyle name="Comma 10 2 14" xfId="7128" xr:uid="{00000000-0005-0000-0000-0000340B0000}"/>
    <cellStyle name="Comma 10 2 14 2" xfId="9085" xr:uid="{00000000-0005-0000-0000-0000350B0000}"/>
    <cellStyle name="Comma 10 2 14 2 2" xfId="11112" xr:uid="{00000000-0005-0000-0000-00004A0B0000}"/>
    <cellStyle name="Comma 10 2 14 2 2 2" xfId="17169" xr:uid="{00000000-0005-0000-0000-00004A0B0000}"/>
    <cellStyle name="Comma 10 2 14 2 3" xfId="13050" xr:uid="{00000000-0005-0000-0000-0000E2060000}"/>
    <cellStyle name="Comma 10 2 14 3" xfId="9877" xr:uid="{00000000-0005-0000-0000-0000490B0000}"/>
    <cellStyle name="Comma 10 2 14 3 2" xfId="16124" xr:uid="{00000000-0005-0000-0000-0000490B0000}"/>
    <cellStyle name="Comma 10 2 14 4" xfId="11463" xr:uid="{00000000-0005-0000-0000-0000F42C0000}"/>
    <cellStyle name="Comma 10 2 14 5" xfId="11780" xr:uid="{00000000-0005-0000-0000-0000E1060000}"/>
    <cellStyle name="Comma 10 2 15" xfId="7129" xr:uid="{00000000-0005-0000-0000-0000360B0000}"/>
    <cellStyle name="Comma 10 2 15 2" xfId="9086" xr:uid="{00000000-0005-0000-0000-0000370B0000}"/>
    <cellStyle name="Comma 10 2 15 2 2" xfId="11113" xr:uid="{00000000-0005-0000-0000-00004C0B0000}"/>
    <cellStyle name="Comma 10 2 15 2 2 2" xfId="17170" xr:uid="{00000000-0005-0000-0000-00004C0B0000}"/>
    <cellStyle name="Comma 10 2 15 2 3" xfId="13051" xr:uid="{00000000-0005-0000-0000-0000E4060000}"/>
    <cellStyle name="Comma 10 2 15 3" xfId="9878" xr:uid="{00000000-0005-0000-0000-00004B0B0000}"/>
    <cellStyle name="Comma 10 2 15 3 2" xfId="16125" xr:uid="{00000000-0005-0000-0000-00004B0B0000}"/>
    <cellStyle name="Comma 10 2 15 4" xfId="11464" xr:uid="{00000000-0005-0000-0000-0000F52C0000}"/>
    <cellStyle name="Comma 10 2 15 5" xfId="11781" xr:uid="{00000000-0005-0000-0000-0000E3060000}"/>
    <cellStyle name="Comma 10 2 16" xfId="7130" xr:uid="{00000000-0005-0000-0000-0000380B0000}"/>
    <cellStyle name="Comma 10 2 16 2" xfId="9087" xr:uid="{00000000-0005-0000-0000-0000390B0000}"/>
    <cellStyle name="Comma 10 2 16 2 2" xfId="11114" xr:uid="{00000000-0005-0000-0000-00004E0B0000}"/>
    <cellStyle name="Comma 10 2 16 2 2 2" xfId="17171" xr:uid="{00000000-0005-0000-0000-00004E0B0000}"/>
    <cellStyle name="Comma 10 2 16 2 3" xfId="13052" xr:uid="{00000000-0005-0000-0000-0000E6060000}"/>
    <cellStyle name="Comma 10 2 16 3" xfId="9879" xr:uid="{00000000-0005-0000-0000-00004D0B0000}"/>
    <cellStyle name="Comma 10 2 16 3 2" xfId="16126" xr:uid="{00000000-0005-0000-0000-00004D0B0000}"/>
    <cellStyle name="Comma 10 2 16 4" xfId="11465" xr:uid="{00000000-0005-0000-0000-0000F62C0000}"/>
    <cellStyle name="Comma 10 2 16 5" xfId="11782" xr:uid="{00000000-0005-0000-0000-0000E5060000}"/>
    <cellStyle name="Comma 10 2 17" xfId="7131" xr:uid="{00000000-0005-0000-0000-00003A0B0000}"/>
    <cellStyle name="Comma 10 2 17 2" xfId="9088" xr:uid="{00000000-0005-0000-0000-00003B0B0000}"/>
    <cellStyle name="Comma 10 2 17 2 2" xfId="11115" xr:uid="{00000000-0005-0000-0000-0000500B0000}"/>
    <cellStyle name="Comma 10 2 17 2 2 2" xfId="17172" xr:uid="{00000000-0005-0000-0000-0000500B0000}"/>
    <cellStyle name="Comma 10 2 17 2 3" xfId="13053" xr:uid="{00000000-0005-0000-0000-0000E8060000}"/>
    <cellStyle name="Comma 10 2 17 3" xfId="9880" xr:uid="{00000000-0005-0000-0000-00004F0B0000}"/>
    <cellStyle name="Comma 10 2 17 3 2" xfId="16127" xr:uid="{00000000-0005-0000-0000-00004F0B0000}"/>
    <cellStyle name="Comma 10 2 17 4" xfId="11466" xr:uid="{00000000-0005-0000-0000-0000F72C0000}"/>
    <cellStyle name="Comma 10 2 17 5" xfId="11783" xr:uid="{00000000-0005-0000-0000-0000E7060000}"/>
    <cellStyle name="Comma 10 2 18" xfId="9080" xr:uid="{00000000-0005-0000-0000-00003C0B0000}"/>
    <cellStyle name="Comma 10 2 18 2" xfId="11107" xr:uid="{00000000-0005-0000-0000-0000510B0000}"/>
    <cellStyle name="Comma 10 2 18 2 2" xfId="17164" xr:uid="{00000000-0005-0000-0000-0000510B0000}"/>
    <cellStyle name="Comma 10 2 18 3" xfId="13045" xr:uid="{00000000-0005-0000-0000-0000E9060000}"/>
    <cellStyle name="Comma 10 2 19" xfId="9872" xr:uid="{00000000-0005-0000-0000-0000400B0000}"/>
    <cellStyle name="Comma 10 2 19 2" xfId="16119" xr:uid="{00000000-0005-0000-0000-0000400B0000}"/>
    <cellStyle name="Comma 10 2 2" xfId="7132" xr:uid="{00000000-0005-0000-0000-00003D0B0000}"/>
    <cellStyle name="Comma 10 2 2 2" xfId="9089" xr:uid="{00000000-0005-0000-0000-00003E0B0000}"/>
    <cellStyle name="Comma 10 2 2 2 2" xfId="11116" xr:uid="{00000000-0005-0000-0000-0000530B0000}"/>
    <cellStyle name="Comma 10 2 2 2 2 2" xfId="17173" xr:uid="{00000000-0005-0000-0000-0000530B0000}"/>
    <cellStyle name="Comma 10 2 2 2 3" xfId="13054" xr:uid="{00000000-0005-0000-0000-0000EB060000}"/>
    <cellStyle name="Comma 10 2 2 3" xfId="9881" xr:uid="{00000000-0005-0000-0000-0000520B0000}"/>
    <cellStyle name="Comma 10 2 2 3 2" xfId="16128" xr:uid="{00000000-0005-0000-0000-0000520B0000}"/>
    <cellStyle name="Comma 10 2 2 4" xfId="11467" xr:uid="{00000000-0005-0000-0000-0000F82C0000}"/>
    <cellStyle name="Comma 10 2 2 5" xfId="11784" xr:uid="{00000000-0005-0000-0000-0000EA060000}"/>
    <cellStyle name="Comma 10 2 20" xfId="11458" xr:uid="{00000000-0005-0000-0000-0000EF2C0000}"/>
    <cellStyle name="Comma 10 2 21" xfId="11775" xr:uid="{00000000-0005-0000-0000-0000D8060000}"/>
    <cellStyle name="Comma 10 2 3" xfId="7133" xr:uid="{00000000-0005-0000-0000-00003F0B0000}"/>
    <cellStyle name="Comma 10 2 3 2" xfId="9090" xr:uid="{00000000-0005-0000-0000-0000400B0000}"/>
    <cellStyle name="Comma 10 2 3 2 2" xfId="11117" xr:uid="{00000000-0005-0000-0000-0000550B0000}"/>
    <cellStyle name="Comma 10 2 3 2 2 2" xfId="17174" xr:uid="{00000000-0005-0000-0000-0000550B0000}"/>
    <cellStyle name="Comma 10 2 3 2 3" xfId="13055" xr:uid="{00000000-0005-0000-0000-0000ED060000}"/>
    <cellStyle name="Comma 10 2 3 3" xfId="9882" xr:uid="{00000000-0005-0000-0000-0000540B0000}"/>
    <cellStyle name="Comma 10 2 3 3 2" xfId="16129" xr:uid="{00000000-0005-0000-0000-0000540B0000}"/>
    <cellStyle name="Comma 10 2 3 4" xfId="11468" xr:uid="{00000000-0005-0000-0000-0000F92C0000}"/>
    <cellStyle name="Comma 10 2 3 5" xfId="11785" xr:uid="{00000000-0005-0000-0000-0000EC060000}"/>
    <cellStyle name="Comma 10 2 4" xfId="7134" xr:uid="{00000000-0005-0000-0000-0000410B0000}"/>
    <cellStyle name="Comma 10 2 4 2" xfId="9091" xr:uid="{00000000-0005-0000-0000-0000420B0000}"/>
    <cellStyle name="Comma 10 2 4 2 2" xfId="11118" xr:uid="{00000000-0005-0000-0000-0000570B0000}"/>
    <cellStyle name="Comma 10 2 4 2 2 2" xfId="17175" xr:uid="{00000000-0005-0000-0000-0000570B0000}"/>
    <cellStyle name="Comma 10 2 4 2 3" xfId="13056" xr:uid="{00000000-0005-0000-0000-0000EF060000}"/>
    <cellStyle name="Comma 10 2 4 3" xfId="9883" xr:uid="{00000000-0005-0000-0000-0000560B0000}"/>
    <cellStyle name="Comma 10 2 4 3 2" xfId="16130" xr:uid="{00000000-0005-0000-0000-0000560B0000}"/>
    <cellStyle name="Comma 10 2 4 4" xfId="11469" xr:uid="{00000000-0005-0000-0000-0000FA2C0000}"/>
    <cellStyle name="Comma 10 2 4 5" xfId="11786" xr:uid="{00000000-0005-0000-0000-0000EE060000}"/>
    <cellStyle name="Comma 10 2 5" xfId="7135" xr:uid="{00000000-0005-0000-0000-0000430B0000}"/>
    <cellStyle name="Comma 10 2 5 2" xfId="9092" xr:uid="{00000000-0005-0000-0000-0000440B0000}"/>
    <cellStyle name="Comma 10 2 5 2 2" xfId="11119" xr:uid="{00000000-0005-0000-0000-0000590B0000}"/>
    <cellStyle name="Comma 10 2 5 2 2 2" xfId="17176" xr:uid="{00000000-0005-0000-0000-0000590B0000}"/>
    <cellStyle name="Comma 10 2 5 2 3" xfId="13057" xr:uid="{00000000-0005-0000-0000-0000F1060000}"/>
    <cellStyle name="Comma 10 2 5 3" xfId="9884" xr:uid="{00000000-0005-0000-0000-0000580B0000}"/>
    <cellStyle name="Comma 10 2 5 3 2" xfId="16131" xr:uid="{00000000-0005-0000-0000-0000580B0000}"/>
    <cellStyle name="Comma 10 2 5 4" xfId="11470" xr:uid="{00000000-0005-0000-0000-0000FB2C0000}"/>
    <cellStyle name="Comma 10 2 5 5" xfId="11787" xr:uid="{00000000-0005-0000-0000-0000F0060000}"/>
    <cellStyle name="Comma 10 2 6" xfId="7136" xr:uid="{00000000-0005-0000-0000-0000450B0000}"/>
    <cellStyle name="Comma 10 2 6 2" xfId="9093" xr:uid="{00000000-0005-0000-0000-0000460B0000}"/>
    <cellStyle name="Comma 10 2 6 2 2" xfId="11120" xr:uid="{00000000-0005-0000-0000-00005B0B0000}"/>
    <cellStyle name="Comma 10 2 6 2 2 2" xfId="17177" xr:uid="{00000000-0005-0000-0000-00005B0B0000}"/>
    <cellStyle name="Comma 10 2 6 2 3" xfId="13058" xr:uid="{00000000-0005-0000-0000-0000F3060000}"/>
    <cellStyle name="Comma 10 2 6 3" xfId="9885" xr:uid="{00000000-0005-0000-0000-00005A0B0000}"/>
    <cellStyle name="Comma 10 2 6 3 2" xfId="16132" xr:uid="{00000000-0005-0000-0000-00005A0B0000}"/>
    <cellStyle name="Comma 10 2 6 4" xfId="11471" xr:uid="{00000000-0005-0000-0000-0000FC2C0000}"/>
    <cellStyle name="Comma 10 2 6 5" xfId="11788" xr:uid="{00000000-0005-0000-0000-0000F2060000}"/>
    <cellStyle name="Comma 10 2 7" xfId="7137" xr:uid="{00000000-0005-0000-0000-0000470B0000}"/>
    <cellStyle name="Comma 10 2 7 2" xfId="9094" xr:uid="{00000000-0005-0000-0000-0000480B0000}"/>
    <cellStyle name="Comma 10 2 7 2 2" xfId="11121" xr:uid="{00000000-0005-0000-0000-00005D0B0000}"/>
    <cellStyle name="Comma 10 2 7 2 2 2" xfId="17178" xr:uid="{00000000-0005-0000-0000-00005D0B0000}"/>
    <cellStyle name="Comma 10 2 7 2 3" xfId="13059" xr:uid="{00000000-0005-0000-0000-0000F5060000}"/>
    <cellStyle name="Comma 10 2 7 3" xfId="9886" xr:uid="{00000000-0005-0000-0000-00005C0B0000}"/>
    <cellStyle name="Comma 10 2 7 3 2" xfId="16133" xr:uid="{00000000-0005-0000-0000-00005C0B0000}"/>
    <cellStyle name="Comma 10 2 7 4" xfId="11472" xr:uid="{00000000-0005-0000-0000-0000FD2C0000}"/>
    <cellStyle name="Comma 10 2 7 5" xfId="11789" xr:uid="{00000000-0005-0000-0000-0000F4060000}"/>
    <cellStyle name="Comma 10 2 8" xfId="7138" xr:uid="{00000000-0005-0000-0000-0000490B0000}"/>
    <cellStyle name="Comma 10 2 8 2" xfId="9095" xr:uid="{00000000-0005-0000-0000-00004A0B0000}"/>
    <cellStyle name="Comma 10 2 8 2 2" xfId="11122" xr:uid="{00000000-0005-0000-0000-00005F0B0000}"/>
    <cellStyle name="Comma 10 2 8 2 2 2" xfId="17179" xr:uid="{00000000-0005-0000-0000-00005F0B0000}"/>
    <cellStyle name="Comma 10 2 8 2 3" xfId="13060" xr:uid="{00000000-0005-0000-0000-0000F7060000}"/>
    <cellStyle name="Comma 10 2 8 3" xfId="9887" xr:uid="{00000000-0005-0000-0000-00005E0B0000}"/>
    <cellStyle name="Comma 10 2 8 3 2" xfId="16134" xr:uid="{00000000-0005-0000-0000-00005E0B0000}"/>
    <cellStyle name="Comma 10 2 8 4" xfId="11473" xr:uid="{00000000-0005-0000-0000-0000FE2C0000}"/>
    <cellStyle name="Comma 10 2 8 5" xfId="11790" xr:uid="{00000000-0005-0000-0000-0000F6060000}"/>
    <cellStyle name="Comma 10 2 9" xfId="7139" xr:uid="{00000000-0005-0000-0000-00004B0B0000}"/>
    <cellStyle name="Comma 10 2 9 2" xfId="9096" xr:uid="{00000000-0005-0000-0000-00004C0B0000}"/>
    <cellStyle name="Comma 10 2 9 2 2" xfId="11123" xr:uid="{00000000-0005-0000-0000-0000610B0000}"/>
    <cellStyle name="Comma 10 2 9 2 2 2" xfId="17180" xr:uid="{00000000-0005-0000-0000-0000610B0000}"/>
    <cellStyle name="Comma 10 2 9 2 3" xfId="13061" xr:uid="{00000000-0005-0000-0000-0000F9060000}"/>
    <cellStyle name="Comma 10 2 9 3" xfId="9888" xr:uid="{00000000-0005-0000-0000-0000600B0000}"/>
    <cellStyle name="Comma 10 2 9 3 2" xfId="16135" xr:uid="{00000000-0005-0000-0000-0000600B0000}"/>
    <cellStyle name="Comma 10 2 9 4" xfId="11474" xr:uid="{00000000-0005-0000-0000-0000FF2C0000}"/>
    <cellStyle name="Comma 10 2 9 5" xfId="11791" xr:uid="{00000000-0005-0000-0000-0000F8060000}"/>
    <cellStyle name="Comma 10 3" xfId="7140" xr:uid="{00000000-0005-0000-0000-00004D0B0000}"/>
    <cellStyle name="Comma 10 3 10" xfId="7141" xr:uid="{00000000-0005-0000-0000-00004E0B0000}"/>
    <cellStyle name="Comma 10 3 10 2" xfId="9098" xr:uid="{00000000-0005-0000-0000-00004F0B0000}"/>
    <cellStyle name="Comma 10 3 10 2 2" xfId="11125" xr:uid="{00000000-0005-0000-0000-0000640B0000}"/>
    <cellStyle name="Comma 10 3 10 2 2 2" xfId="17182" xr:uid="{00000000-0005-0000-0000-0000640B0000}"/>
    <cellStyle name="Comma 10 3 10 2 3" xfId="13063" xr:uid="{00000000-0005-0000-0000-0000FC060000}"/>
    <cellStyle name="Comma 10 3 10 3" xfId="9890" xr:uid="{00000000-0005-0000-0000-0000630B0000}"/>
    <cellStyle name="Comma 10 3 10 3 2" xfId="16137" xr:uid="{00000000-0005-0000-0000-0000630B0000}"/>
    <cellStyle name="Comma 10 3 10 4" xfId="11476" xr:uid="{00000000-0005-0000-0000-0000012D0000}"/>
    <cellStyle name="Comma 10 3 10 5" xfId="11793" xr:uid="{00000000-0005-0000-0000-0000FB060000}"/>
    <cellStyle name="Comma 10 3 11" xfId="7142" xr:uid="{00000000-0005-0000-0000-0000500B0000}"/>
    <cellStyle name="Comma 10 3 11 2" xfId="9099" xr:uid="{00000000-0005-0000-0000-0000510B0000}"/>
    <cellStyle name="Comma 10 3 11 2 2" xfId="11126" xr:uid="{00000000-0005-0000-0000-0000660B0000}"/>
    <cellStyle name="Comma 10 3 11 2 2 2" xfId="17183" xr:uid="{00000000-0005-0000-0000-0000660B0000}"/>
    <cellStyle name="Comma 10 3 11 2 3" xfId="13064" xr:uid="{00000000-0005-0000-0000-0000FE060000}"/>
    <cellStyle name="Comma 10 3 11 3" xfId="9891" xr:uid="{00000000-0005-0000-0000-0000650B0000}"/>
    <cellStyle name="Comma 10 3 11 3 2" xfId="16138" xr:uid="{00000000-0005-0000-0000-0000650B0000}"/>
    <cellStyle name="Comma 10 3 11 4" xfId="11477" xr:uid="{00000000-0005-0000-0000-0000022D0000}"/>
    <cellStyle name="Comma 10 3 11 5" xfId="11794" xr:uid="{00000000-0005-0000-0000-0000FD060000}"/>
    <cellStyle name="Comma 10 3 12" xfId="7143" xr:uid="{00000000-0005-0000-0000-0000520B0000}"/>
    <cellStyle name="Comma 10 3 12 2" xfId="9100" xr:uid="{00000000-0005-0000-0000-0000530B0000}"/>
    <cellStyle name="Comma 10 3 12 2 2" xfId="11127" xr:uid="{00000000-0005-0000-0000-0000680B0000}"/>
    <cellStyle name="Comma 10 3 12 2 2 2" xfId="17184" xr:uid="{00000000-0005-0000-0000-0000680B0000}"/>
    <cellStyle name="Comma 10 3 12 2 3" xfId="13065" xr:uid="{00000000-0005-0000-0000-000000070000}"/>
    <cellStyle name="Comma 10 3 12 3" xfId="9892" xr:uid="{00000000-0005-0000-0000-0000670B0000}"/>
    <cellStyle name="Comma 10 3 12 3 2" xfId="16139" xr:uid="{00000000-0005-0000-0000-0000670B0000}"/>
    <cellStyle name="Comma 10 3 12 4" xfId="11478" xr:uid="{00000000-0005-0000-0000-0000032D0000}"/>
    <cellStyle name="Comma 10 3 12 5" xfId="11795" xr:uid="{00000000-0005-0000-0000-0000FF060000}"/>
    <cellStyle name="Comma 10 3 13" xfId="7144" xr:uid="{00000000-0005-0000-0000-0000540B0000}"/>
    <cellStyle name="Comma 10 3 13 2" xfId="9101" xr:uid="{00000000-0005-0000-0000-0000550B0000}"/>
    <cellStyle name="Comma 10 3 13 2 2" xfId="11128" xr:uid="{00000000-0005-0000-0000-00006A0B0000}"/>
    <cellStyle name="Comma 10 3 13 2 2 2" xfId="17185" xr:uid="{00000000-0005-0000-0000-00006A0B0000}"/>
    <cellStyle name="Comma 10 3 13 2 3" xfId="13066" xr:uid="{00000000-0005-0000-0000-000002070000}"/>
    <cellStyle name="Comma 10 3 13 3" xfId="9893" xr:uid="{00000000-0005-0000-0000-0000690B0000}"/>
    <cellStyle name="Comma 10 3 13 3 2" xfId="16140" xr:uid="{00000000-0005-0000-0000-0000690B0000}"/>
    <cellStyle name="Comma 10 3 13 4" xfId="11479" xr:uid="{00000000-0005-0000-0000-0000042D0000}"/>
    <cellStyle name="Comma 10 3 13 5" xfId="11796" xr:uid="{00000000-0005-0000-0000-000001070000}"/>
    <cellStyle name="Comma 10 3 14" xfId="7145" xr:uid="{00000000-0005-0000-0000-0000560B0000}"/>
    <cellStyle name="Comma 10 3 14 2" xfId="9102" xr:uid="{00000000-0005-0000-0000-0000570B0000}"/>
    <cellStyle name="Comma 10 3 14 2 2" xfId="11129" xr:uid="{00000000-0005-0000-0000-00006C0B0000}"/>
    <cellStyle name="Comma 10 3 14 2 2 2" xfId="17186" xr:uid="{00000000-0005-0000-0000-00006C0B0000}"/>
    <cellStyle name="Comma 10 3 14 2 3" xfId="13067" xr:uid="{00000000-0005-0000-0000-000004070000}"/>
    <cellStyle name="Comma 10 3 14 3" xfId="9894" xr:uid="{00000000-0005-0000-0000-00006B0B0000}"/>
    <cellStyle name="Comma 10 3 14 3 2" xfId="16141" xr:uid="{00000000-0005-0000-0000-00006B0B0000}"/>
    <cellStyle name="Comma 10 3 14 4" xfId="11480" xr:uid="{00000000-0005-0000-0000-0000052D0000}"/>
    <cellStyle name="Comma 10 3 14 5" xfId="11797" xr:uid="{00000000-0005-0000-0000-000003070000}"/>
    <cellStyle name="Comma 10 3 15" xfId="7146" xr:uid="{00000000-0005-0000-0000-0000580B0000}"/>
    <cellStyle name="Comma 10 3 15 2" xfId="9103" xr:uid="{00000000-0005-0000-0000-0000590B0000}"/>
    <cellStyle name="Comma 10 3 15 2 2" xfId="11130" xr:uid="{00000000-0005-0000-0000-00006E0B0000}"/>
    <cellStyle name="Comma 10 3 15 2 2 2" xfId="17187" xr:uid="{00000000-0005-0000-0000-00006E0B0000}"/>
    <cellStyle name="Comma 10 3 15 2 3" xfId="13068" xr:uid="{00000000-0005-0000-0000-000006070000}"/>
    <cellStyle name="Comma 10 3 15 3" xfId="9895" xr:uid="{00000000-0005-0000-0000-00006D0B0000}"/>
    <cellStyle name="Comma 10 3 15 3 2" xfId="16142" xr:uid="{00000000-0005-0000-0000-00006D0B0000}"/>
    <cellStyle name="Comma 10 3 15 4" xfId="11481" xr:uid="{00000000-0005-0000-0000-0000062D0000}"/>
    <cellStyle name="Comma 10 3 15 5" xfId="11798" xr:uid="{00000000-0005-0000-0000-000005070000}"/>
    <cellStyle name="Comma 10 3 16" xfId="7147" xr:uid="{00000000-0005-0000-0000-00005A0B0000}"/>
    <cellStyle name="Comma 10 3 16 2" xfId="9104" xr:uid="{00000000-0005-0000-0000-00005B0B0000}"/>
    <cellStyle name="Comma 10 3 16 2 2" xfId="11131" xr:uid="{00000000-0005-0000-0000-0000700B0000}"/>
    <cellStyle name="Comma 10 3 16 2 2 2" xfId="17188" xr:uid="{00000000-0005-0000-0000-0000700B0000}"/>
    <cellStyle name="Comma 10 3 16 2 3" xfId="13069" xr:uid="{00000000-0005-0000-0000-000008070000}"/>
    <cellStyle name="Comma 10 3 16 3" xfId="9896" xr:uid="{00000000-0005-0000-0000-00006F0B0000}"/>
    <cellStyle name="Comma 10 3 16 3 2" xfId="16143" xr:uid="{00000000-0005-0000-0000-00006F0B0000}"/>
    <cellStyle name="Comma 10 3 16 4" xfId="11482" xr:uid="{00000000-0005-0000-0000-0000072D0000}"/>
    <cellStyle name="Comma 10 3 16 5" xfId="11799" xr:uid="{00000000-0005-0000-0000-000007070000}"/>
    <cellStyle name="Comma 10 3 17" xfId="7148" xr:uid="{00000000-0005-0000-0000-00005C0B0000}"/>
    <cellStyle name="Comma 10 3 17 2" xfId="9105" xr:uid="{00000000-0005-0000-0000-00005D0B0000}"/>
    <cellStyle name="Comma 10 3 17 2 2" xfId="11132" xr:uid="{00000000-0005-0000-0000-0000720B0000}"/>
    <cellStyle name="Comma 10 3 17 2 2 2" xfId="17189" xr:uid="{00000000-0005-0000-0000-0000720B0000}"/>
    <cellStyle name="Comma 10 3 17 2 3" xfId="13070" xr:uid="{00000000-0005-0000-0000-00000A070000}"/>
    <cellStyle name="Comma 10 3 17 3" xfId="9897" xr:uid="{00000000-0005-0000-0000-0000710B0000}"/>
    <cellStyle name="Comma 10 3 17 3 2" xfId="16144" xr:uid="{00000000-0005-0000-0000-0000710B0000}"/>
    <cellStyle name="Comma 10 3 17 4" xfId="11483" xr:uid="{00000000-0005-0000-0000-0000082D0000}"/>
    <cellStyle name="Comma 10 3 17 5" xfId="11800" xr:uid="{00000000-0005-0000-0000-000009070000}"/>
    <cellStyle name="Comma 10 3 18" xfId="9097" xr:uid="{00000000-0005-0000-0000-00005E0B0000}"/>
    <cellStyle name="Comma 10 3 18 2" xfId="11124" xr:uid="{00000000-0005-0000-0000-0000730B0000}"/>
    <cellStyle name="Comma 10 3 18 2 2" xfId="17181" xr:uid="{00000000-0005-0000-0000-0000730B0000}"/>
    <cellStyle name="Comma 10 3 18 3" xfId="13062" xr:uid="{00000000-0005-0000-0000-00000B070000}"/>
    <cellStyle name="Comma 10 3 19" xfId="9889" xr:uid="{00000000-0005-0000-0000-0000620B0000}"/>
    <cellStyle name="Comma 10 3 19 2" xfId="16136" xr:uid="{00000000-0005-0000-0000-0000620B0000}"/>
    <cellStyle name="Comma 10 3 2" xfId="7149" xr:uid="{00000000-0005-0000-0000-00005F0B0000}"/>
    <cellStyle name="Comma 10 3 2 2" xfId="9106" xr:uid="{00000000-0005-0000-0000-0000600B0000}"/>
    <cellStyle name="Comma 10 3 2 2 2" xfId="11133" xr:uid="{00000000-0005-0000-0000-0000750B0000}"/>
    <cellStyle name="Comma 10 3 2 2 2 2" xfId="17190" xr:uid="{00000000-0005-0000-0000-0000750B0000}"/>
    <cellStyle name="Comma 10 3 2 2 3" xfId="13071" xr:uid="{00000000-0005-0000-0000-00000D070000}"/>
    <cellStyle name="Comma 10 3 2 3" xfId="9898" xr:uid="{00000000-0005-0000-0000-0000740B0000}"/>
    <cellStyle name="Comma 10 3 2 3 2" xfId="16145" xr:uid="{00000000-0005-0000-0000-0000740B0000}"/>
    <cellStyle name="Comma 10 3 2 4" xfId="11484" xr:uid="{00000000-0005-0000-0000-0000092D0000}"/>
    <cellStyle name="Comma 10 3 2 5" xfId="11801" xr:uid="{00000000-0005-0000-0000-00000C070000}"/>
    <cellStyle name="Comma 10 3 20" xfId="11475" xr:uid="{00000000-0005-0000-0000-0000002D0000}"/>
    <cellStyle name="Comma 10 3 21" xfId="11792" xr:uid="{00000000-0005-0000-0000-0000FA060000}"/>
    <cellStyle name="Comma 10 3 3" xfId="7150" xr:uid="{00000000-0005-0000-0000-0000610B0000}"/>
    <cellStyle name="Comma 10 3 3 2" xfId="9107" xr:uid="{00000000-0005-0000-0000-0000620B0000}"/>
    <cellStyle name="Comma 10 3 3 2 2" xfId="11134" xr:uid="{00000000-0005-0000-0000-0000770B0000}"/>
    <cellStyle name="Comma 10 3 3 2 2 2" xfId="17191" xr:uid="{00000000-0005-0000-0000-0000770B0000}"/>
    <cellStyle name="Comma 10 3 3 2 3" xfId="13072" xr:uid="{00000000-0005-0000-0000-00000F070000}"/>
    <cellStyle name="Comma 10 3 3 3" xfId="9899" xr:uid="{00000000-0005-0000-0000-0000760B0000}"/>
    <cellStyle name="Comma 10 3 3 3 2" xfId="16146" xr:uid="{00000000-0005-0000-0000-0000760B0000}"/>
    <cellStyle name="Comma 10 3 3 4" xfId="11485" xr:uid="{00000000-0005-0000-0000-00000A2D0000}"/>
    <cellStyle name="Comma 10 3 3 5" xfId="11802" xr:uid="{00000000-0005-0000-0000-00000E070000}"/>
    <cellStyle name="Comma 10 3 4" xfId="7151" xr:uid="{00000000-0005-0000-0000-0000630B0000}"/>
    <cellStyle name="Comma 10 3 4 2" xfId="9108" xr:uid="{00000000-0005-0000-0000-0000640B0000}"/>
    <cellStyle name="Comma 10 3 4 2 2" xfId="11135" xr:uid="{00000000-0005-0000-0000-0000790B0000}"/>
    <cellStyle name="Comma 10 3 4 2 2 2" xfId="17192" xr:uid="{00000000-0005-0000-0000-0000790B0000}"/>
    <cellStyle name="Comma 10 3 4 2 3" xfId="13073" xr:uid="{00000000-0005-0000-0000-000011070000}"/>
    <cellStyle name="Comma 10 3 4 3" xfId="9900" xr:uid="{00000000-0005-0000-0000-0000780B0000}"/>
    <cellStyle name="Comma 10 3 4 3 2" xfId="16147" xr:uid="{00000000-0005-0000-0000-0000780B0000}"/>
    <cellStyle name="Comma 10 3 4 4" xfId="11486" xr:uid="{00000000-0005-0000-0000-00000B2D0000}"/>
    <cellStyle name="Comma 10 3 4 5" xfId="11803" xr:uid="{00000000-0005-0000-0000-000010070000}"/>
    <cellStyle name="Comma 10 3 5" xfId="7152" xr:uid="{00000000-0005-0000-0000-0000650B0000}"/>
    <cellStyle name="Comma 10 3 5 2" xfId="9109" xr:uid="{00000000-0005-0000-0000-0000660B0000}"/>
    <cellStyle name="Comma 10 3 5 2 2" xfId="11136" xr:uid="{00000000-0005-0000-0000-00007B0B0000}"/>
    <cellStyle name="Comma 10 3 5 2 2 2" xfId="17193" xr:uid="{00000000-0005-0000-0000-00007B0B0000}"/>
    <cellStyle name="Comma 10 3 5 2 3" xfId="13074" xr:uid="{00000000-0005-0000-0000-000013070000}"/>
    <cellStyle name="Comma 10 3 5 3" xfId="9901" xr:uid="{00000000-0005-0000-0000-00007A0B0000}"/>
    <cellStyle name="Comma 10 3 5 3 2" xfId="16148" xr:uid="{00000000-0005-0000-0000-00007A0B0000}"/>
    <cellStyle name="Comma 10 3 5 4" xfId="11487" xr:uid="{00000000-0005-0000-0000-00000C2D0000}"/>
    <cellStyle name="Comma 10 3 5 5" xfId="11804" xr:uid="{00000000-0005-0000-0000-000012070000}"/>
    <cellStyle name="Comma 10 3 6" xfId="7153" xr:uid="{00000000-0005-0000-0000-0000670B0000}"/>
    <cellStyle name="Comma 10 3 6 2" xfId="9110" xr:uid="{00000000-0005-0000-0000-0000680B0000}"/>
    <cellStyle name="Comma 10 3 6 2 2" xfId="11137" xr:uid="{00000000-0005-0000-0000-00007D0B0000}"/>
    <cellStyle name="Comma 10 3 6 2 2 2" xfId="17194" xr:uid="{00000000-0005-0000-0000-00007D0B0000}"/>
    <cellStyle name="Comma 10 3 6 2 3" xfId="13075" xr:uid="{00000000-0005-0000-0000-000015070000}"/>
    <cellStyle name="Comma 10 3 6 3" xfId="9902" xr:uid="{00000000-0005-0000-0000-00007C0B0000}"/>
    <cellStyle name="Comma 10 3 6 3 2" xfId="16149" xr:uid="{00000000-0005-0000-0000-00007C0B0000}"/>
    <cellStyle name="Comma 10 3 6 4" xfId="11488" xr:uid="{00000000-0005-0000-0000-00000D2D0000}"/>
    <cellStyle name="Comma 10 3 6 5" xfId="11805" xr:uid="{00000000-0005-0000-0000-000014070000}"/>
    <cellStyle name="Comma 10 3 7" xfId="7154" xr:uid="{00000000-0005-0000-0000-0000690B0000}"/>
    <cellStyle name="Comma 10 3 7 2" xfId="9111" xr:uid="{00000000-0005-0000-0000-00006A0B0000}"/>
    <cellStyle name="Comma 10 3 7 2 2" xfId="11138" xr:uid="{00000000-0005-0000-0000-00007F0B0000}"/>
    <cellStyle name="Comma 10 3 7 2 2 2" xfId="17195" xr:uid="{00000000-0005-0000-0000-00007F0B0000}"/>
    <cellStyle name="Comma 10 3 7 2 3" xfId="13076" xr:uid="{00000000-0005-0000-0000-000017070000}"/>
    <cellStyle name="Comma 10 3 7 3" xfId="9903" xr:uid="{00000000-0005-0000-0000-00007E0B0000}"/>
    <cellStyle name="Comma 10 3 7 3 2" xfId="16150" xr:uid="{00000000-0005-0000-0000-00007E0B0000}"/>
    <cellStyle name="Comma 10 3 7 4" xfId="11489" xr:uid="{00000000-0005-0000-0000-00000E2D0000}"/>
    <cellStyle name="Comma 10 3 7 5" xfId="11806" xr:uid="{00000000-0005-0000-0000-000016070000}"/>
    <cellStyle name="Comma 10 3 8" xfId="7155" xr:uid="{00000000-0005-0000-0000-00006B0B0000}"/>
    <cellStyle name="Comma 10 3 8 2" xfId="9112" xr:uid="{00000000-0005-0000-0000-00006C0B0000}"/>
    <cellStyle name="Comma 10 3 8 2 2" xfId="11139" xr:uid="{00000000-0005-0000-0000-0000810B0000}"/>
    <cellStyle name="Comma 10 3 8 2 2 2" xfId="17196" xr:uid="{00000000-0005-0000-0000-0000810B0000}"/>
    <cellStyle name="Comma 10 3 8 2 3" xfId="13077" xr:uid="{00000000-0005-0000-0000-000019070000}"/>
    <cellStyle name="Comma 10 3 8 3" xfId="9904" xr:uid="{00000000-0005-0000-0000-0000800B0000}"/>
    <cellStyle name="Comma 10 3 8 3 2" xfId="16151" xr:uid="{00000000-0005-0000-0000-0000800B0000}"/>
    <cellStyle name="Comma 10 3 8 4" xfId="11490" xr:uid="{00000000-0005-0000-0000-00000F2D0000}"/>
    <cellStyle name="Comma 10 3 8 5" xfId="11807" xr:uid="{00000000-0005-0000-0000-000018070000}"/>
    <cellStyle name="Comma 10 3 9" xfId="7156" xr:uid="{00000000-0005-0000-0000-00006D0B0000}"/>
    <cellStyle name="Comma 10 3 9 2" xfId="9113" xr:uid="{00000000-0005-0000-0000-00006E0B0000}"/>
    <cellStyle name="Comma 10 3 9 2 2" xfId="11140" xr:uid="{00000000-0005-0000-0000-0000830B0000}"/>
    <cellStyle name="Comma 10 3 9 2 2 2" xfId="17197" xr:uid="{00000000-0005-0000-0000-0000830B0000}"/>
    <cellStyle name="Comma 10 3 9 2 3" xfId="13078" xr:uid="{00000000-0005-0000-0000-00001B070000}"/>
    <cellStyle name="Comma 10 3 9 3" xfId="9905" xr:uid="{00000000-0005-0000-0000-0000820B0000}"/>
    <cellStyle name="Comma 10 3 9 3 2" xfId="16152" xr:uid="{00000000-0005-0000-0000-0000820B0000}"/>
    <cellStyle name="Comma 10 3 9 4" xfId="11491" xr:uid="{00000000-0005-0000-0000-0000102D0000}"/>
    <cellStyle name="Comma 10 3 9 5" xfId="11808" xr:uid="{00000000-0005-0000-0000-00001A070000}"/>
    <cellStyle name="Comma 10 4" xfId="7157" xr:uid="{00000000-0005-0000-0000-00006F0B0000}"/>
    <cellStyle name="Comma 10 4 10" xfId="7158" xr:uid="{00000000-0005-0000-0000-0000700B0000}"/>
    <cellStyle name="Comma 10 4 10 2" xfId="9115" xr:uid="{00000000-0005-0000-0000-0000710B0000}"/>
    <cellStyle name="Comma 10 4 10 2 2" xfId="11142" xr:uid="{00000000-0005-0000-0000-0000860B0000}"/>
    <cellStyle name="Comma 10 4 10 2 2 2" xfId="17199" xr:uid="{00000000-0005-0000-0000-0000860B0000}"/>
    <cellStyle name="Comma 10 4 10 2 3" xfId="13080" xr:uid="{00000000-0005-0000-0000-00001E070000}"/>
    <cellStyle name="Comma 10 4 10 3" xfId="9907" xr:uid="{00000000-0005-0000-0000-0000850B0000}"/>
    <cellStyle name="Comma 10 4 10 3 2" xfId="16154" xr:uid="{00000000-0005-0000-0000-0000850B0000}"/>
    <cellStyle name="Comma 10 4 10 4" xfId="11493" xr:uid="{00000000-0005-0000-0000-0000122D0000}"/>
    <cellStyle name="Comma 10 4 10 5" xfId="11810" xr:uid="{00000000-0005-0000-0000-00001D070000}"/>
    <cellStyle name="Comma 10 4 11" xfId="7159" xr:uid="{00000000-0005-0000-0000-0000720B0000}"/>
    <cellStyle name="Comma 10 4 11 2" xfId="9116" xr:uid="{00000000-0005-0000-0000-0000730B0000}"/>
    <cellStyle name="Comma 10 4 11 2 2" xfId="11143" xr:uid="{00000000-0005-0000-0000-0000880B0000}"/>
    <cellStyle name="Comma 10 4 11 2 2 2" xfId="17200" xr:uid="{00000000-0005-0000-0000-0000880B0000}"/>
    <cellStyle name="Comma 10 4 11 2 3" xfId="13081" xr:uid="{00000000-0005-0000-0000-000020070000}"/>
    <cellStyle name="Comma 10 4 11 3" xfId="9908" xr:uid="{00000000-0005-0000-0000-0000870B0000}"/>
    <cellStyle name="Comma 10 4 11 3 2" xfId="16155" xr:uid="{00000000-0005-0000-0000-0000870B0000}"/>
    <cellStyle name="Comma 10 4 11 4" xfId="11494" xr:uid="{00000000-0005-0000-0000-0000132D0000}"/>
    <cellStyle name="Comma 10 4 11 5" xfId="11811" xr:uid="{00000000-0005-0000-0000-00001F070000}"/>
    <cellStyle name="Comma 10 4 12" xfId="7160" xr:uid="{00000000-0005-0000-0000-0000740B0000}"/>
    <cellStyle name="Comma 10 4 12 2" xfId="9117" xr:uid="{00000000-0005-0000-0000-0000750B0000}"/>
    <cellStyle name="Comma 10 4 12 2 2" xfId="11144" xr:uid="{00000000-0005-0000-0000-00008A0B0000}"/>
    <cellStyle name="Comma 10 4 12 2 2 2" xfId="17201" xr:uid="{00000000-0005-0000-0000-00008A0B0000}"/>
    <cellStyle name="Comma 10 4 12 2 3" xfId="13082" xr:uid="{00000000-0005-0000-0000-000022070000}"/>
    <cellStyle name="Comma 10 4 12 3" xfId="9909" xr:uid="{00000000-0005-0000-0000-0000890B0000}"/>
    <cellStyle name="Comma 10 4 12 3 2" xfId="16156" xr:uid="{00000000-0005-0000-0000-0000890B0000}"/>
    <cellStyle name="Comma 10 4 12 4" xfId="11495" xr:uid="{00000000-0005-0000-0000-0000142D0000}"/>
    <cellStyle name="Comma 10 4 12 5" xfId="11812" xr:uid="{00000000-0005-0000-0000-000021070000}"/>
    <cellStyle name="Comma 10 4 13" xfId="7161" xr:uid="{00000000-0005-0000-0000-0000760B0000}"/>
    <cellStyle name="Comma 10 4 13 2" xfId="9118" xr:uid="{00000000-0005-0000-0000-0000770B0000}"/>
    <cellStyle name="Comma 10 4 13 2 2" xfId="11145" xr:uid="{00000000-0005-0000-0000-00008C0B0000}"/>
    <cellStyle name="Comma 10 4 13 2 2 2" xfId="17202" xr:uid="{00000000-0005-0000-0000-00008C0B0000}"/>
    <cellStyle name="Comma 10 4 13 2 3" xfId="13083" xr:uid="{00000000-0005-0000-0000-000024070000}"/>
    <cellStyle name="Comma 10 4 13 3" xfId="9910" xr:uid="{00000000-0005-0000-0000-00008B0B0000}"/>
    <cellStyle name="Comma 10 4 13 3 2" xfId="16157" xr:uid="{00000000-0005-0000-0000-00008B0B0000}"/>
    <cellStyle name="Comma 10 4 13 4" xfId="11496" xr:uid="{00000000-0005-0000-0000-0000152D0000}"/>
    <cellStyle name="Comma 10 4 13 5" xfId="11813" xr:uid="{00000000-0005-0000-0000-000023070000}"/>
    <cellStyle name="Comma 10 4 14" xfId="7162" xr:uid="{00000000-0005-0000-0000-0000780B0000}"/>
    <cellStyle name="Comma 10 4 14 2" xfId="9119" xr:uid="{00000000-0005-0000-0000-0000790B0000}"/>
    <cellStyle name="Comma 10 4 14 2 2" xfId="11146" xr:uid="{00000000-0005-0000-0000-00008E0B0000}"/>
    <cellStyle name="Comma 10 4 14 2 2 2" xfId="17203" xr:uid="{00000000-0005-0000-0000-00008E0B0000}"/>
    <cellStyle name="Comma 10 4 14 2 3" xfId="13084" xr:uid="{00000000-0005-0000-0000-000026070000}"/>
    <cellStyle name="Comma 10 4 14 3" xfId="9911" xr:uid="{00000000-0005-0000-0000-00008D0B0000}"/>
    <cellStyle name="Comma 10 4 14 3 2" xfId="16158" xr:uid="{00000000-0005-0000-0000-00008D0B0000}"/>
    <cellStyle name="Comma 10 4 14 4" xfId="11497" xr:uid="{00000000-0005-0000-0000-0000162D0000}"/>
    <cellStyle name="Comma 10 4 14 5" xfId="11814" xr:uid="{00000000-0005-0000-0000-000025070000}"/>
    <cellStyle name="Comma 10 4 15" xfId="7163" xr:uid="{00000000-0005-0000-0000-00007A0B0000}"/>
    <cellStyle name="Comma 10 4 15 2" xfId="9120" xr:uid="{00000000-0005-0000-0000-00007B0B0000}"/>
    <cellStyle name="Comma 10 4 15 2 2" xfId="11147" xr:uid="{00000000-0005-0000-0000-0000900B0000}"/>
    <cellStyle name="Comma 10 4 15 2 2 2" xfId="17204" xr:uid="{00000000-0005-0000-0000-0000900B0000}"/>
    <cellStyle name="Comma 10 4 15 2 3" xfId="13085" xr:uid="{00000000-0005-0000-0000-000028070000}"/>
    <cellStyle name="Comma 10 4 15 3" xfId="9912" xr:uid="{00000000-0005-0000-0000-00008F0B0000}"/>
    <cellStyle name="Comma 10 4 15 3 2" xfId="16159" xr:uid="{00000000-0005-0000-0000-00008F0B0000}"/>
    <cellStyle name="Comma 10 4 15 4" xfId="11498" xr:uid="{00000000-0005-0000-0000-0000172D0000}"/>
    <cellStyle name="Comma 10 4 15 5" xfId="11815" xr:uid="{00000000-0005-0000-0000-000027070000}"/>
    <cellStyle name="Comma 10 4 16" xfId="7164" xr:uid="{00000000-0005-0000-0000-00007C0B0000}"/>
    <cellStyle name="Comma 10 4 16 2" xfId="9121" xr:uid="{00000000-0005-0000-0000-00007D0B0000}"/>
    <cellStyle name="Comma 10 4 16 2 2" xfId="11148" xr:uid="{00000000-0005-0000-0000-0000920B0000}"/>
    <cellStyle name="Comma 10 4 16 2 2 2" xfId="17205" xr:uid="{00000000-0005-0000-0000-0000920B0000}"/>
    <cellStyle name="Comma 10 4 16 2 3" xfId="13086" xr:uid="{00000000-0005-0000-0000-00002A070000}"/>
    <cellStyle name="Comma 10 4 16 3" xfId="9913" xr:uid="{00000000-0005-0000-0000-0000910B0000}"/>
    <cellStyle name="Comma 10 4 16 3 2" xfId="16160" xr:uid="{00000000-0005-0000-0000-0000910B0000}"/>
    <cellStyle name="Comma 10 4 16 4" xfId="11499" xr:uid="{00000000-0005-0000-0000-0000182D0000}"/>
    <cellStyle name="Comma 10 4 16 5" xfId="11816" xr:uid="{00000000-0005-0000-0000-000029070000}"/>
    <cellStyle name="Comma 10 4 17" xfId="7165" xr:uid="{00000000-0005-0000-0000-00007E0B0000}"/>
    <cellStyle name="Comma 10 4 17 2" xfId="9122" xr:uid="{00000000-0005-0000-0000-00007F0B0000}"/>
    <cellStyle name="Comma 10 4 17 2 2" xfId="11149" xr:uid="{00000000-0005-0000-0000-0000940B0000}"/>
    <cellStyle name="Comma 10 4 17 2 2 2" xfId="17206" xr:uid="{00000000-0005-0000-0000-0000940B0000}"/>
    <cellStyle name="Comma 10 4 17 2 3" xfId="13087" xr:uid="{00000000-0005-0000-0000-00002C070000}"/>
    <cellStyle name="Comma 10 4 17 3" xfId="9914" xr:uid="{00000000-0005-0000-0000-0000930B0000}"/>
    <cellStyle name="Comma 10 4 17 3 2" xfId="16161" xr:uid="{00000000-0005-0000-0000-0000930B0000}"/>
    <cellStyle name="Comma 10 4 17 4" xfId="11500" xr:uid="{00000000-0005-0000-0000-0000192D0000}"/>
    <cellStyle name="Comma 10 4 17 5" xfId="11817" xr:uid="{00000000-0005-0000-0000-00002B070000}"/>
    <cellStyle name="Comma 10 4 18" xfId="9114" xr:uid="{00000000-0005-0000-0000-0000800B0000}"/>
    <cellStyle name="Comma 10 4 18 2" xfId="11141" xr:uid="{00000000-0005-0000-0000-0000950B0000}"/>
    <cellStyle name="Comma 10 4 18 2 2" xfId="17198" xr:uid="{00000000-0005-0000-0000-0000950B0000}"/>
    <cellStyle name="Comma 10 4 18 3" xfId="13079" xr:uid="{00000000-0005-0000-0000-00002D070000}"/>
    <cellStyle name="Comma 10 4 19" xfId="9906" xr:uid="{00000000-0005-0000-0000-0000840B0000}"/>
    <cellStyle name="Comma 10 4 19 2" xfId="16153" xr:uid="{00000000-0005-0000-0000-0000840B0000}"/>
    <cellStyle name="Comma 10 4 2" xfId="7166" xr:uid="{00000000-0005-0000-0000-0000810B0000}"/>
    <cellStyle name="Comma 10 4 2 2" xfId="9123" xr:uid="{00000000-0005-0000-0000-0000820B0000}"/>
    <cellStyle name="Comma 10 4 2 2 2" xfId="11150" xr:uid="{00000000-0005-0000-0000-0000970B0000}"/>
    <cellStyle name="Comma 10 4 2 2 2 2" xfId="17207" xr:uid="{00000000-0005-0000-0000-0000970B0000}"/>
    <cellStyle name="Comma 10 4 2 2 3" xfId="13088" xr:uid="{00000000-0005-0000-0000-00002F070000}"/>
    <cellStyle name="Comma 10 4 2 3" xfId="9915" xr:uid="{00000000-0005-0000-0000-0000960B0000}"/>
    <cellStyle name="Comma 10 4 2 3 2" xfId="16162" xr:uid="{00000000-0005-0000-0000-0000960B0000}"/>
    <cellStyle name="Comma 10 4 2 4" xfId="11501" xr:uid="{00000000-0005-0000-0000-00001A2D0000}"/>
    <cellStyle name="Comma 10 4 2 5" xfId="11818" xr:uid="{00000000-0005-0000-0000-00002E070000}"/>
    <cellStyle name="Comma 10 4 20" xfId="11492" xr:uid="{00000000-0005-0000-0000-0000112D0000}"/>
    <cellStyle name="Comma 10 4 21" xfId="11809" xr:uid="{00000000-0005-0000-0000-00001C070000}"/>
    <cellStyle name="Comma 10 4 3" xfId="7167" xr:uid="{00000000-0005-0000-0000-0000830B0000}"/>
    <cellStyle name="Comma 10 4 3 2" xfId="9124" xr:uid="{00000000-0005-0000-0000-0000840B0000}"/>
    <cellStyle name="Comma 10 4 3 2 2" xfId="11151" xr:uid="{00000000-0005-0000-0000-0000990B0000}"/>
    <cellStyle name="Comma 10 4 3 2 2 2" xfId="17208" xr:uid="{00000000-0005-0000-0000-0000990B0000}"/>
    <cellStyle name="Comma 10 4 3 2 3" xfId="13089" xr:uid="{00000000-0005-0000-0000-000031070000}"/>
    <cellStyle name="Comma 10 4 3 3" xfId="9916" xr:uid="{00000000-0005-0000-0000-0000980B0000}"/>
    <cellStyle name="Comma 10 4 3 3 2" xfId="16163" xr:uid="{00000000-0005-0000-0000-0000980B0000}"/>
    <cellStyle name="Comma 10 4 3 4" xfId="11502" xr:uid="{00000000-0005-0000-0000-00001B2D0000}"/>
    <cellStyle name="Comma 10 4 3 5" xfId="11819" xr:uid="{00000000-0005-0000-0000-000030070000}"/>
    <cellStyle name="Comma 10 4 4" xfId="7168" xr:uid="{00000000-0005-0000-0000-0000850B0000}"/>
    <cellStyle name="Comma 10 4 4 2" xfId="9125" xr:uid="{00000000-0005-0000-0000-0000860B0000}"/>
    <cellStyle name="Comma 10 4 4 2 2" xfId="11152" xr:uid="{00000000-0005-0000-0000-00009B0B0000}"/>
    <cellStyle name="Comma 10 4 4 2 2 2" xfId="17209" xr:uid="{00000000-0005-0000-0000-00009B0B0000}"/>
    <cellStyle name="Comma 10 4 4 2 3" xfId="13090" xr:uid="{00000000-0005-0000-0000-000033070000}"/>
    <cellStyle name="Comma 10 4 4 3" xfId="9917" xr:uid="{00000000-0005-0000-0000-00009A0B0000}"/>
    <cellStyle name="Comma 10 4 4 3 2" xfId="16164" xr:uid="{00000000-0005-0000-0000-00009A0B0000}"/>
    <cellStyle name="Comma 10 4 4 4" xfId="11503" xr:uid="{00000000-0005-0000-0000-00001C2D0000}"/>
    <cellStyle name="Comma 10 4 4 5" xfId="11820" xr:uid="{00000000-0005-0000-0000-000032070000}"/>
    <cellStyle name="Comma 10 4 5" xfId="7169" xr:uid="{00000000-0005-0000-0000-0000870B0000}"/>
    <cellStyle name="Comma 10 4 5 2" xfId="9126" xr:uid="{00000000-0005-0000-0000-0000880B0000}"/>
    <cellStyle name="Comma 10 4 5 2 2" xfId="11153" xr:uid="{00000000-0005-0000-0000-00009D0B0000}"/>
    <cellStyle name="Comma 10 4 5 2 2 2" xfId="17210" xr:uid="{00000000-0005-0000-0000-00009D0B0000}"/>
    <cellStyle name="Comma 10 4 5 2 3" xfId="13091" xr:uid="{00000000-0005-0000-0000-000035070000}"/>
    <cellStyle name="Comma 10 4 5 3" xfId="9918" xr:uid="{00000000-0005-0000-0000-00009C0B0000}"/>
    <cellStyle name="Comma 10 4 5 3 2" xfId="16165" xr:uid="{00000000-0005-0000-0000-00009C0B0000}"/>
    <cellStyle name="Comma 10 4 5 4" xfId="11504" xr:uid="{00000000-0005-0000-0000-00001D2D0000}"/>
    <cellStyle name="Comma 10 4 5 5" xfId="11821" xr:uid="{00000000-0005-0000-0000-000034070000}"/>
    <cellStyle name="Comma 10 4 6" xfId="7170" xr:uid="{00000000-0005-0000-0000-0000890B0000}"/>
    <cellStyle name="Comma 10 4 6 2" xfId="9127" xr:uid="{00000000-0005-0000-0000-00008A0B0000}"/>
    <cellStyle name="Comma 10 4 6 2 2" xfId="11154" xr:uid="{00000000-0005-0000-0000-00009F0B0000}"/>
    <cellStyle name="Comma 10 4 6 2 2 2" xfId="17211" xr:uid="{00000000-0005-0000-0000-00009F0B0000}"/>
    <cellStyle name="Comma 10 4 6 2 3" xfId="13092" xr:uid="{00000000-0005-0000-0000-000037070000}"/>
    <cellStyle name="Comma 10 4 6 3" xfId="9919" xr:uid="{00000000-0005-0000-0000-00009E0B0000}"/>
    <cellStyle name="Comma 10 4 6 3 2" xfId="16166" xr:uid="{00000000-0005-0000-0000-00009E0B0000}"/>
    <cellStyle name="Comma 10 4 6 4" xfId="11505" xr:uid="{00000000-0005-0000-0000-00001E2D0000}"/>
    <cellStyle name="Comma 10 4 6 5" xfId="11822" xr:uid="{00000000-0005-0000-0000-000036070000}"/>
    <cellStyle name="Comma 10 4 7" xfId="7171" xr:uid="{00000000-0005-0000-0000-00008B0B0000}"/>
    <cellStyle name="Comma 10 4 7 2" xfId="9128" xr:uid="{00000000-0005-0000-0000-00008C0B0000}"/>
    <cellStyle name="Comma 10 4 7 2 2" xfId="11155" xr:uid="{00000000-0005-0000-0000-0000A10B0000}"/>
    <cellStyle name="Comma 10 4 7 2 2 2" xfId="17212" xr:uid="{00000000-0005-0000-0000-0000A10B0000}"/>
    <cellStyle name="Comma 10 4 7 2 3" xfId="13093" xr:uid="{00000000-0005-0000-0000-000039070000}"/>
    <cellStyle name="Comma 10 4 7 3" xfId="9920" xr:uid="{00000000-0005-0000-0000-0000A00B0000}"/>
    <cellStyle name="Comma 10 4 7 3 2" xfId="16167" xr:uid="{00000000-0005-0000-0000-0000A00B0000}"/>
    <cellStyle name="Comma 10 4 7 4" xfId="11506" xr:uid="{00000000-0005-0000-0000-00001F2D0000}"/>
    <cellStyle name="Comma 10 4 7 5" xfId="11823" xr:uid="{00000000-0005-0000-0000-000038070000}"/>
    <cellStyle name="Comma 10 4 8" xfId="7172" xr:uid="{00000000-0005-0000-0000-00008D0B0000}"/>
    <cellStyle name="Comma 10 4 8 2" xfId="9129" xr:uid="{00000000-0005-0000-0000-00008E0B0000}"/>
    <cellStyle name="Comma 10 4 8 2 2" xfId="11156" xr:uid="{00000000-0005-0000-0000-0000A30B0000}"/>
    <cellStyle name="Comma 10 4 8 2 2 2" xfId="17213" xr:uid="{00000000-0005-0000-0000-0000A30B0000}"/>
    <cellStyle name="Comma 10 4 8 2 3" xfId="13094" xr:uid="{00000000-0005-0000-0000-00003B070000}"/>
    <cellStyle name="Comma 10 4 8 3" xfId="9921" xr:uid="{00000000-0005-0000-0000-0000A20B0000}"/>
    <cellStyle name="Comma 10 4 8 3 2" xfId="16168" xr:uid="{00000000-0005-0000-0000-0000A20B0000}"/>
    <cellStyle name="Comma 10 4 8 4" xfId="11507" xr:uid="{00000000-0005-0000-0000-0000202D0000}"/>
    <cellStyle name="Comma 10 4 8 5" xfId="11824" xr:uid="{00000000-0005-0000-0000-00003A070000}"/>
    <cellStyle name="Comma 10 4 9" xfId="7173" xr:uid="{00000000-0005-0000-0000-00008F0B0000}"/>
    <cellStyle name="Comma 10 4 9 2" xfId="9130" xr:uid="{00000000-0005-0000-0000-0000900B0000}"/>
    <cellStyle name="Comma 10 4 9 2 2" xfId="11157" xr:uid="{00000000-0005-0000-0000-0000A50B0000}"/>
    <cellStyle name="Comma 10 4 9 2 2 2" xfId="17214" xr:uid="{00000000-0005-0000-0000-0000A50B0000}"/>
    <cellStyle name="Comma 10 4 9 2 3" xfId="13095" xr:uid="{00000000-0005-0000-0000-00003D070000}"/>
    <cellStyle name="Comma 10 4 9 3" xfId="9922" xr:uid="{00000000-0005-0000-0000-0000A40B0000}"/>
    <cellStyle name="Comma 10 4 9 3 2" xfId="16169" xr:uid="{00000000-0005-0000-0000-0000A40B0000}"/>
    <cellStyle name="Comma 10 4 9 4" xfId="11508" xr:uid="{00000000-0005-0000-0000-0000212D0000}"/>
    <cellStyle name="Comma 10 4 9 5" xfId="11825" xr:uid="{00000000-0005-0000-0000-00003C070000}"/>
    <cellStyle name="Comma 10 5" xfId="7174" xr:uid="{00000000-0005-0000-0000-0000910B0000}"/>
    <cellStyle name="Comma 10 5 10" xfId="7175" xr:uid="{00000000-0005-0000-0000-0000920B0000}"/>
    <cellStyle name="Comma 10 5 10 2" xfId="9132" xr:uid="{00000000-0005-0000-0000-0000930B0000}"/>
    <cellStyle name="Comma 10 5 10 2 2" xfId="11159" xr:uid="{00000000-0005-0000-0000-0000A80B0000}"/>
    <cellStyle name="Comma 10 5 10 2 2 2" xfId="17216" xr:uid="{00000000-0005-0000-0000-0000A80B0000}"/>
    <cellStyle name="Comma 10 5 10 2 3" xfId="13097" xr:uid="{00000000-0005-0000-0000-000040070000}"/>
    <cellStyle name="Comma 10 5 10 3" xfId="9924" xr:uid="{00000000-0005-0000-0000-0000A70B0000}"/>
    <cellStyle name="Comma 10 5 10 3 2" xfId="16171" xr:uid="{00000000-0005-0000-0000-0000A70B0000}"/>
    <cellStyle name="Comma 10 5 10 4" xfId="11510" xr:uid="{00000000-0005-0000-0000-0000232D0000}"/>
    <cellStyle name="Comma 10 5 10 5" xfId="11827" xr:uid="{00000000-0005-0000-0000-00003F070000}"/>
    <cellStyle name="Comma 10 5 11" xfId="7176" xr:uid="{00000000-0005-0000-0000-0000940B0000}"/>
    <cellStyle name="Comma 10 5 11 2" xfId="9133" xr:uid="{00000000-0005-0000-0000-0000950B0000}"/>
    <cellStyle name="Comma 10 5 11 2 2" xfId="11160" xr:uid="{00000000-0005-0000-0000-0000AA0B0000}"/>
    <cellStyle name="Comma 10 5 11 2 2 2" xfId="17217" xr:uid="{00000000-0005-0000-0000-0000AA0B0000}"/>
    <cellStyle name="Comma 10 5 11 2 3" xfId="13098" xr:uid="{00000000-0005-0000-0000-000042070000}"/>
    <cellStyle name="Comma 10 5 11 3" xfId="9925" xr:uid="{00000000-0005-0000-0000-0000A90B0000}"/>
    <cellStyle name="Comma 10 5 11 3 2" xfId="16172" xr:uid="{00000000-0005-0000-0000-0000A90B0000}"/>
    <cellStyle name="Comma 10 5 11 4" xfId="11511" xr:uid="{00000000-0005-0000-0000-0000242D0000}"/>
    <cellStyle name="Comma 10 5 11 5" xfId="11828" xr:uid="{00000000-0005-0000-0000-000041070000}"/>
    <cellStyle name="Comma 10 5 12" xfId="7177" xr:uid="{00000000-0005-0000-0000-0000960B0000}"/>
    <cellStyle name="Comma 10 5 12 2" xfId="9134" xr:uid="{00000000-0005-0000-0000-0000970B0000}"/>
    <cellStyle name="Comma 10 5 12 2 2" xfId="11161" xr:uid="{00000000-0005-0000-0000-0000AC0B0000}"/>
    <cellStyle name="Comma 10 5 12 2 2 2" xfId="17218" xr:uid="{00000000-0005-0000-0000-0000AC0B0000}"/>
    <cellStyle name="Comma 10 5 12 2 3" xfId="13099" xr:uid="{00000000-0005-0000-0000-000044070000}"/>
    <cellStyle name="Comma 10 5 12 3" xfId="9926" xr:uid="{00000000-0005-0000-0000-0000AB0B0000}"/>
    <cellStyle name="Comma 10 5 12 3 2" xfId="16173" xr:uid="{00000000-0005-0000-0000-0000AB0B0000}"/>
    <cellStyle name="Comma 10 5 12 4" xfId="11512" xr:uid="{00000000-0005-0000-0000-0000252D0000}"/>
    <cellStyle name="Comma 10 5 12 5" xfId="11829" xr:uid="{00000000-0005-0000-0000-000043070000}"/>
    <cellStyle name="Comma 10 5 13" xfId="7178" xr:uid="{00000000-0005-0000-0000-0000980B0000}"/>
    <cellStyle name="Comma 10 5 13 2" xfId="9135" xr:uid="{00000000-0005-0000-0000-0000990B0000}"/>
    <cellStyle name="Comma 10 5 13 2 2" xfId="11162" xr:uid="{00000000-0005-0000-0000-0000AE0B0000}"/>
    <cellStyle name="Comma 10 5 13 2 2 2" xfId="17219" xr:uid="{00000000-0005-0000-0000-0000AE0B0000}"/>
    <cellStyle name="Comma 10 5 13 2 3" xfId="13100" xr:uid="{00000000-0005-0000-0000-000046070000}"/>
    <cellStyle name="Comma 10 5 13 3" xfId="9927" xr:uid="{00000000-0005-0000-0000-0000AD0B0000}"/>
    <cellStyle name="Comma 10 5 13 3 2" xfId="16174" xr:uid="{00000000-0005-0000-0000-0000AD0B0000}"/>
    <cellStyle name="Comma 10 5 13 4" xfId="11513" xr:uid="{00000000-0005-0000-0000-0000262D0000}"/>
    <cellStyle name="Comma 10 5 13 5" xfId="11830" xr:uid="{00000000-0005-0000-0000-000045070000}"/>
    <cellStyle name="Comma 10 5 14" xfId="7179" xr:uid="{00000000-0005-0000-0000-00009A0B0000}"/>
    <cellStyle name="Comma 10 5 14 2" xfId="9136" xr:uid="{00000000-0005-0000-0000-00009B0B0000}"/>
    <cellStyle name="Comma 10 5 14 2 2" xfId="11163" xr:uid="{00000000-0005-0000-0000-0000B00B0000}"/>
    <cellStyle name="Comma 10 5 14 2 2 2" xfId="17220" xr:uid="{00000000-0005-0000-0000-0000B00B0000}"/>
    <cellStyle name="Comma 10 5 14 2 3" xfId="13101" xr:uid="{00000000-0005-0000-0000-000048070000}"/>
    <cellStyle name="Comma 10 5 14 3" xfId="9928" xr:uid="{00000000-0005-0000-0000-0000AF0B0000}"/>
    <cellStyle name="Comma 10 5 14 3 2" xfId="16175" xr:uid="{00000000-0005-0000-0000-0000AF0B0000}"/>
    <cellStyle name="Comma 10 5 14 4" xfId="11514" xr:uid="{00000000-0005-0000-0000-0000272D0000}"/>
    <cellStyle name="Comma 10 5 14 5" xfId="11831" xr:uid="{00000000-0005-0000-0000-000047070000}"/>
    <cellStyle name="Comma 10 5 15" xfId="7180" xr:uid="{00000000-0005-0000-0000-00009C0B0000}"/>
    <cellStyle name="Comma 10 5 15 2" xfId="9137" xr:uid="{00000000-0005-0000-0000-00009D0B0000}"/>
    <cellStyle name="Comma 10 5 15 2 2" xfId="11164" xr:uid="{00000000-0005-0000-0000-0000B20B0000}"/>
    <cellStyle name="Comma 10 5 15 2 2 2" xfId="17221" xr:uid="{00000000-0005-0000-0000-0000B20B0000}"/>
    <cellStyle name="Comma 10 5 15 2 3" xfId="13102" xr:uid="{00000000-0005-0000-0000-00004A070000}"/>
    <cellStyle name="Comma 10 5 15 3" xfId="9929" xr:uid="{00000000-0005-0000-0000-0000B10B0000}"/>
    <cellStyle name="Comma 10 5 15 3 2" xfId="16176" xr:uid="{00000000-0005-0000-0000-0000B10B0000}"/>
    <cellStyle name="Comma 10 5 15 4" xfId="11515" xr:uid="{00000000-0005-0000-0000-0000282D0000}"/>
    <cellStyle name="Comma 10 5 15 5" xfId="11832" xr:uid="{00000000-0005-0000-0000-000049070000}"/>
    <cellStyle name="Comma 10 5 16" xfId="7181" xr:uid="{00000000-0005-0000-0000-00009E0B0000}"/>
    <cellStyle name="Comma 10 5 16 2" xfId="9138" xr:uid="{00000000-0005-0000-0000-00009F0B0000}"/>
    <cellStyle name="Comma 10 5 16 2 2" xfId="11165" xr:uid="{00000000-0005-0000-0000-0000B40B0000}"/>
    <cellStyle name="Comma 10 5 16 2 2 2" xfId="17222" xr:uid="{00000000-0005-0000-0000-0000B40B0000}"/>
    <cellStyle name="Comma 10 5 16 2 3" xfId="13103" xr:uid="{00000000-0005-0000-0000-00004C070000}"/>
    <cellStyle name="Comma 10 5 16 3" xfId="9930" xr:uid="{00000000-0005-0000-0000-0000B30B0000}"/>
    <cellStyle name="Comma 10 5 16 3 2" xfId="16177" xr:uid="{00000000-0005-0000-0000-0000B30B0000}"/>
    <cellStyle name="Comma 10 5 16 4" xfId="11516" xr:uid="{00000000-0005-0000-0000-0000292D0000}"/>
    <cellStyle name="Comma 10 5 16 5" xfId="11833" xr:uid="{00000000-0005-0000-0000-00004B070000}"/>
    <cellStyle name="Comma 10 5 17" xfId="7182" xr:uid="{00000000-0005-0000-0000-0000A00B0000}"/>
    <cellStyle name="Comma 10 5 17 2" xfId="9139" xr:uid="{00000000-0005-0000-0000-0000A10B0000}"/>
    <cellStyle name="Comma 10 5 17 2 2" xfId="11166" xr:uid="{00000000-0005-0000-0000-0000B60B0000}"/>
    <cellStyle name="Comma 10 5 17 2 2 2" xfId="17223" xr:uid="{00000000-0005-0000-0000-0000B60B0000}"/>
    <cellStyle name="Comma 10 5 17 2 3" xfId="13104" xr:uid="{00000000-0005-0000-0000-00004E070000}"/>
    <cellStyle name="Comma 10 5 17 3" xfId="9931" xr:uid="{00000000-0005-0000-0000-0000B50B0000}"/>
    <cellStyle name="Comma 10 5 17 3 2" xfId="16178" xr:uid="{00000000-0005-0000-0000-0000B50B0000}"/>
    <cellStyle name="Comma 10 5 17 4" xfId="11517" xr:uid="{00000000-0005-0000-0000-00002A2D0000}"/>
    <cellStyle name="Comma 10 5 17 5" xfId="11834" xr:uid="{00000000-0005-0000-0000-00004D070000}"/>
    <cellStyle name="Comma 10 5 18" xfId="9131" xr:uid="{00000000-0005-0000-0000-0000A20B0000}"/>
    <cellStyle name="Comma 10 5 18 2" xfId="11158" xr:uid="{00000000-0005-0000-0000-0000B70B0000}"/>
    <cellStyle name="Comma 10 5 18 2 2" xfId="17215" xr:uid="{00000000-0005-0000-0000-0000B70B0000}"/>
    <cellStyle name="Comma 10 5 18 3" xfId="13096" xr:uid="{00000000-0005-0000-0000-00004F070000}"/>
    <cellStyle name="Comma 10 5 19" xfId="9923" xr:uid="{00000000-0005-0000-0000-0000A60B0000}"/>
    <cellStyle name="Comma 10 5 19 2" xfId="16170" xr:uid="{00000000-0005-0000-0000-0000A60B0000}"/>
    <cellStyle name="Comma 10 5 2" xfId="7183" xr:uid="{00000000-0005-0000-0000-0000A30B0000}"/>
    <cellStyle name="Comma 10 5 2 2" xfId="9140" xr:uid="{00000000-0005-0000-0000-0000A40B0000}"/>
    <cellStyle name="Comma 10 5 2 2 2" xfId="11167" xr:uid="{00000000-0005-0000-0000-0000B90B0000}"/>
    <cellStyle name="Comma 10 5 2 2 2 2" xfId="17224" xr:uid="{00000000-0005-0000-0000-0000B90B0000}"/>
    <cellStyle name="Comma 10 5 2 2 3" xfId="13105" xr:uid="{00000000-0005-0000-0000-000051070000}"/>
    <cellStyle name="Comma 10 5 2 3" xfId="9932" xr:uid="{00000000-0005-0000-0000-0000B80B0000}"/>
    <cellStyle name="Comma 10 5 2 3 2" xfId="16179" xr:uid="{00000000-0005-0000-0000-0000B80B0000}"/>
    <cellStyle name="Comma 10 5 2 4" xfId="11518" xr:uid="{00000000-0005-0000-0000-00002B2D0000}"/>
    <cellStyle name="Comma 10 5 2 5" xfId="11835" xr:uid="{00000000-0005-0000-0000-000050070000}"/>
    <cellStyle name="Comma 10 5 20" xfId="11509" xr:uid="{00000000-0005-0000-0000-0000222D0000}"/>
    <cellStyle name="Comma 10 5 21" xfId="11826" xr:uid="{00000000-0005-0000-0000-00003E070000}"/>
    <cellStyle name="Comma 10 5 3" xfId="7184" xr:uid="{00000000-0005-0000-0000-0000A50B0000}"/>
    <cellStyle name="Comma 10 5 3 2" xfId="9141" xr:uid="{00000000-0005-0000-0000-0000A60B0000}"/>
    <cellStyle name="Comma 10 5 3 2 2" xfId="11168" xr:uid="{00000000-0005-0000-0000-0000BB0B0000}"/>
    <cellStyle name="Comma 10 5 3 2 2 2" xfId="17225" xr:uid="{00000000-0005-0000-0000-0000BB0B0000}"/>
    <cellStyle name="Comma 10 5 3 2 3" xfId="13106" xr:uid="{00000000-0005-0000-0000-000053070000}"/>
    <cellStyle name="Comma 10 5 3 3" xfId="9933" xr:uid="{00000000-0005-0000-0000-0000BA0B0000}"/>
    <cellStyle name="Comma 10 5 3 3 2" xfId="16180" xr:uid="{00000000-0005-0000-0000-0000BA0B0000}"/>
    <cellStyle name="Comma 10 5 3 4" xfId="11519" xr:uid="{00000000-0005-0000-0000-00002C2D0000}"/>
    <cellStyle name="Comma 10 5 3 5" xfId="11836" xr:uid="{00000000-0005-0000-0000-000052070000}"/>
    <cellStyle name="Comma 10 5 4" xfId="7185" xr:uid="{00000000-0005-0000-0000-0000A70B0000}"/>
    <cellStyle name="Comma 10 5 4 2" xfId="9142" xr:uid="{00000000-0005-0000-0000-0000A80B0000}"/>
    <cellStyle name="Comma 10 5 4 2 2" xfId="11169" xr:uid="{00000000-0005-0000-0000-0000BD0B0000}"/>
    <cellStyle name="Comma 10 5 4 2 2 2" xfId="17226" xr:uid="{00000000-0005-0000-0000-0000BD0B0000}"/>
    <cellStyle name="Comma 10 5 4 2 3" xfId="13107" xr:uid="{00000000-0005-0000-0000-000055070000}"/>
    <cellStyle name="Comma 10 5 4 3" xfId="9934" xr:uid="{00000000-0005-0000-0000-0000BC0B0000}"/>
    <cellStyle name="Comma 10 5 4 3 2" xfId="16181" xr:uid="{00000000-0005-0000-0000-0000BC0B0000}"/>
    <cellStyle name="Comma 10 5 4 4" xfId="11520" xr:uid="{00000000-0005-0000-0000-00002D2D0000}"/>
    <cellStyle name="Comma 10 5 4 5" xfId="11837" xr:uid="{00000000-0005-0000-0000-000054070000}"/>
    <cellStyle name="Comma 10 5 5" xfId="7186" xr:uid="{00000000-0005-0000-0000-0000A90B0000}"/>
    <cellStyle name="Comma 10 5 5 2" xfId="9143" xr:uid="{00000000-0005-0000-0000-0000AA0B0000}"/>
    <cellStyle name="Comma 10 5 5 2 2" xfId="11170" xr:uid="{00000000-0005-0000-0000-0000BF0B0000}"/>
    <cellStyle name="Comma 10 5 5 2 2 2" xfId="17227" xr:uid="{00000000-0005-0000-0000-0000BF0B0000}"/>
    <cellStyle name="Comma 10 5 5 2 3" xfId="13108" xr:uid="{00000000-0005-0000-0000-000057070000}"/>
    <cellStyle name="Comma 10 5 5 3" xfId="9935" xr:uid="{00000000-0005-0000-0000-0000BE0B0000}"/>
    <cellStyle name="Comma 10 5 5 3 2" xfId="16182" xr:uid="{00000000-0005-0000-0000-0000BE0B0000}"/>
    <cellStyle name="Comma 10 5 5 4" xfId="11521" xr:uid="{00000000-0005-0000-0000-00002E2D0000}"/>
    <cellStyle name="Comma 10 5 5 5" xfId="11838" xr:uid="{00000000-0005-0000-0000-000056070000}"/>
    <cellStyle name="Comma 10 5 6" xfId="7187" xr:uid="{00000000-0005-0000-0000-0000AB0B0000}"/>
    <cellStyle name="Comma 10 5 6 2" xfId="9144" xr:uid="{00000000-0005-0000-0000-0000AC0B0000}"/>
    <cellStyle name="Comma 10 5 6 2 2" xfId="11171" xr:uid="{00000000-0005-0000-0000-0000C10B0000}"/>
    <cellStyle name="Comma 10 5 6 2 2 2" xfId="17228" xr:uid="{00000000-0005-0000-0000-0000C10B0000}"/>
    <cellStyle name="Comma 10 5 6 2 3" xfId="13109" xr:uid="{00000000-0005-0000-0000-000059070000}"/>
    <cellStyle name="Comma 10 5 6 3" xfId="9936" xr:uid="{00000000-0005-0000-0000-0000C00B0000}"/>
    <cellStyle name="Comma 10 5 6 3 2" xfId="16183" xr:uid="{00000000-0005-0000-0000-0000C00B0000}"/>
    <cellStyle name="Comma 10 5 6 4" xfId="11522" xr:uid="{00000000-0005-0000-0000-00002F2D0000}"/>
    <cellStyle name="Comma 10 5 6 5" xfId="11839" xr:uid="{00000000-0005-0000-0000-000058070000}"/>
    <cellStyle name="Comma 10 5 7" xfId="7188" xr:uid="{00000000-0005-0000-0000-0000AD0B0000}"/>
    <cellStyle name="Comma 10 5 7 2" xfId="9145" xr:uid="{00000000-0005-0000-0000-0000AE0B0000}"/>
    <cellStyle name="Comma 10 5 7 2 2" xfId="11172" xr:uid="{00000000-0005-0000-0000-0000C30B0000}"/>
    <cellStyle name="Comma 10 5 7 2 2 2" xfId="17229" xr:uid="{00000000-0005-0000-0000-0000C30B0000}"/>
    <cellStyle name="Comma 10 5 7 2 3" xfId="13110" xr:uid="{00000000-0005-0000-0000-00005B070000}"/>
    <cellStyle name="Comma 10 5 7 3" xfId="9937" xr:uid="{00000000-0005-0000-0000-0000C20B0000}"/>
    <cellStyle name="Comma 10 5 7 3 2" xfId="16184" xr:uid="{00000000-0005-0000-0000-0000C20B0000}"/>
    <cellStyle name="Comma 10 5 7 4" xfId="11523" xr:uid="{00000000-0005-0000-0000-0000302D0000}"/>
    <cellStyle name="Comma 10 5 7 5" xfId="11840" xr:uid="{00000000-0005-0000-0000-00005A070000}"/>
    <cellStyle name="Comma 10 5 8" xfId="7189" xr:uid="{00000000-0005-0000-0000-0000AF0B0000}"/>
    <cellStyle name="Comma 10 5 8 2" xfId="9146" xr:uid="{00000000-0005-0000-0000-0000B00B0000}"/>
    <cellStyle name="Comma 10 5 8 2 2" xfId="11173" xr:uid="{00000000-0005-0000-0000-0000C50B0000}"/>
    <cellStyle name="Comma 10 5 8 2 2 2" xfId="17230" xr:uid="{00000000-0005-0000-0000-0000C50B0000}"/>
    <cellStyle name="Comma 10 5 8 2 3" xfId="13111" xr:uid="{00000000-0005-0000-0000-00005D070000}"/>
    <cellStyle name="Comma 10 5 8 3" xfId="9938" xr:uid="{00000000-0005-0000-0000-0000C40B0000}"/>
    <cellStyle name="Comma 10 5 8 3 2" xfId="16185" xr:uid="{00000000-0005-0000-0000-0000C40B0000}"/>
    <cellStyle name="Comma 10 5 8 4" xfId="11524" xr:uid="{00000000-0005-0000-0000-0000312D0000}"/>
    <cellStyle name="Comma 10 5 8 5" xfId="11841" xr:uid="{00000000-0005-0000-0000-00005C070000}"/>
    <cellStyle name="Comma 10 5 9" xfId="7190" xr:uid="{00000000-0005-0000-0000-0000B10B0000}"/>
    <cellStyle name="Comma 10 5 9 2" xfId="9147" xr:uid="{00000000-0005-0000-0000-0000B20B0000}"/>
    <cellStyle name="Comma 10 5 9 2 2" xfId="11174" xr:uid="{00000000-0005-0000-0000-0000C70B0000}"/>
    <cellStyle name="Comma 10 5 9 2 2 2" xfId="17231" xr:uid="{00000000-0005-0000-0000-0000C70B0000}"/>
    <cellStyle name="Comma 10 5 9 2 3" xfId="13112" xr:uid="{00000000-0005-0000-0000-00005F070000}"/>
    <cellStyle name="Comma 10 5 9 3" xfId="9939" xr:uid="{00000000-0005-0000-0000-0000C60B0000}"/>
    <cellStyle name="Comma 10 5 9 3 2" xfId="16186" xr:uid="{00000000-0005-0000-0000-0000C60B0000}"/>
    <cellStyle name="Comma 10 5 9 4" xfId="11525" xr:uid="{00000000-0005-0000-0000-0000322D0000}"/>
    <cellStyle name="Comma 10 5 9 5" xfId="11842" xr:uid="{00000000-0005-0000-0000-00005E070000}"/>
    <cellStyle name="Comma 10 6" xfId="7191" xr:uid="{00000000-0005-0000-0000-0000B30B0000}"/>
    <cellStyle name="Comma 10 6 10" xfId="7192" xr:uid="{00000000-0005-0000-0000-0000B40B0000}"/>
    <cellStyle name="Comma 10 6 10 2" xfId="9149" xr:uid="{00000000-0005-0000-0000-0000B50B0000}"/>
    <cellStyle name="Comma 10 6 10 2 2" xfId="11176" xr:uid="{00000000-0005-0000-0000-0000CA0B0000}"/>
    <cellStyle name="Comma 10 6 10 2 2 2" xfId="17233" xr:uid="{00000000-0005-0000-0000-0000CA0B0000}"/>
    <cellStyle name="Comma 10 6 10 2 3" xfId="13114" xr:uid="{00000000-0005-0000-0000-000062070000}"/>
    <cellStyle name="Comma 10 6 10 3" xfId="9941" xr:uid="{00000000-0005-0000-0000-0000C90B0000}"/>
    <cellStyle name="Comma 10 6 10 3 2" xfId="16188" xr:uid="{00000000-0005-0000-0000-0000C90B0000}"/>
    <cellStyle name="Comma 10 6 10 4" xfId="11527" xr:uid="{00000000-0005-0000-0000-0000342D0000}"/>
    <cellStyle name="Comma 10 6 10 5" xfId="11844" xr:uid="{00000000-0005-0000-0000-000061070000}"/>
    <cellStyle name="Comma 10 6 11" xfId="7193" xr:uid="{00000000-0005-0000-0000-0000B60B0000}"/>
    <cellStyle name="Comma 10 6 11 2" xfId="9150" xr:uid="{00000000-0005-0000-0000-0000B70B0000}"/>
    <cellStyle name="Comma 10 6 11 2 2" xfId="11177" xr:uid="{00000000-0005-0000-0000-0000CC0B0000}"/>
    <cellStyle name="Comma 10 6 11 2 2 2" xfId="17234" xr:uid="{00000000-0005-0000-0000-0000CC0B0000}"/>
    <cellStyle name="Comma 10 6 11 2 3" xfId="13115" xr:uid="{00000000-0005-0000-0000-000064070000}"/>
    <cellStyle name="Comma 10 6 11 3" xfId="9942" xr:uid="{00000000-0005-0000-0000-0000CB0B0000}"/>
    <cellStyle name="Comma 10 6 11 3 2" xfId="16189" xr:uid="{00000000-0005-0000-0000-0000CB0B0000}"/>
    <cellStyle name="Comma 10 6 11 4" xfId="11528" xr:uid="{00000000-0005-0000-0000-0000352D0000}"/>
    <cellStyle name="Comma 10 6 11 5" xfId="11845" xr:uid="{00000000-0005-0000-0000-000063070000}"/>
    <cellStyle name="Comma 10 6 12" xfId="7194" xr:uid="{00000000-0005-0000-0000-0000B80B0000}"/>
    <cellStyle name="Comma 10 6 12 2" xfId="9151" xr:uid="{00000000-0005-0000-0000-0000B90B0000}"/>
    <cellStyle name="Comma 10 6 12 2 2" xfId="11178" xr:uid="{00000000-0005-0000-0000-0000CE0B0000}"/>
    <cellStyle name="Comma 10 6 12 2 2 2" xfId="17235" xr:uid="{00000000-0005-0000-0000-0000CE0B0000}"/>
    <cellStyle name="Comma 10 6 12 2 3" xfId="13116" xr:uid="{00000000-0005-0000-0000-000066070000}"/>
    <cellStyle name="Comma 10 6 12 3" xfId="9943" xr:uid="{00000000-0005-0000-0000-0000CD0B0000}"/>
    <cellStyle name="Comma 10 6 12 3 2" xfId="16190" xr:uid="{00000000-0005-0000-0000-0000CD0B0000}"/>
    <cellStyle name="Comma 10 6 12 4" xfId="11529" xr:uid="{00000000-0005-0000-0000-0000362D0000}"/>
    <cellStyle name="Comma 10 6 12 5" xfId="11846" xr:uid="{00000000-0005-0000-0000-000065070000}"/>
    <cellStyle name="Comma 10 6 13" xfId="7195" xr:uid="{00000000-0005-0000-0000-0000BA0B0000}"/>
    <cellStyle name="Comma 10 6 13 2" xfId="9152" xr:uid="{00000000-0005-0000-0000-0000BB0B0000}"/>
    <cellStyle name="Comma 10 6 13 2 2" xfId="11179" xr:uid="{00000000-0005-0000-0000-0000D00B0000}"/>
    <cellStyle name="Comma 10 6 13 2 2 2" xfId="17236" xr:uid="{00000000-0005-0000-0000-0000D00B0000}"/>
    <cellStyle name="Comma 10 6 13 2 3" xfId="13117" xr:uid="{00000000-0005-0000-0000-000068070000}"/>
    <cellStyle name="Comma 10 6 13 3" xfId="9944" xr:uid="{00000000-0005-0000-0000-0000CF0B0000}"/>
    <cellStyle name="Comma 10 6 13 3 2" xfId="16191" xr:uid="{00000000-0005-0000-0000-0000CF0B0000}"/>
    <cellStyle name="Comma 10 6 13 4" xfId="11530" xr:uid="{00000000-0005-0000-0000-0000372D0000}"/>
    <cellStyle name="Comma 10 6 13 5" xfId="11847" xr:uid="{00000000-0005-0000-0000-000067070000}"/>
    <cellStyle name="Comma 10 6 14" xfId="7196" xr:uid="{00000000-0005-0000-0000-0000BC0B0000}"/>
    <cellStyle name="Comma 10 6 14 2" xfId="9153" xr:uid="{00000000-0005-0000-0000-0000BD0B0000}"/>
    <cellStyle name="Comma 10 6 14 2 2" xfId="11180" xr:uid="{00000000-0005-0000-0000-0000D20B0000}"/>
    <cellStyle name="Comma 10 6 14 2 2 2" xfId="17237" xr:uid="{00000000-0005-0000-0000-0000D20B0000}"/>
    <cellStyle name="Comma 10 6 14 2 3" xfId="13118" xr:uid="{00000000-0005-0000-0000-00006A070000}"/>
    <cellStyle name="Comma 10 6 14 3" xfId="9945" xr:uid="{00000000-0005-0000-0000-0000D10B0000}"/>
    <cellStyle name="Comma 10 6 14 3 2" xfId="16192" xr:uid="{00000000-0005-0000-0000-0000D10B0000}"/>
    <cellStyle name="Comma 10 6 14 4" xfId="11531" xr:uid="{00000000-0005-0000-0000-0000382D0000}"/>
    <cellStyle name="Comma 10 6 14 5" xfId="11848" xr:uid="{00000000-0005-0000-0000-000069070000}"/>
    <cellStyle name="Comma 10 6 15" xfId="7197" xr:uid="{00000000-0005-0000-0000-0000BE0B0000}"/>
    <cellStyle name="Comma 10 6 15 2" xfId="9154" xr:uid="{00000000-0005-0000-0000-0000BF0B0000}"/>
    <cellStyle name="Comma 10 6 15 2 2" xfId="11181" xr:uid="{00000000-0005-0000-0000-0000D40B0000}"/>
    <cellStyle name="Comma 10 6 15 2 2 2" xfId="17238" xr:uid="{00000000-0005-0000-0000-0000D40B0000}"/>
    <cellStyle name="Comma 10 6 15 2 3" xfId="13119" xr:uid="{00000000-0005-0000-0000-00006C070000}"/>
    <cellStyle name="Comma 10 6 15 3" xfId="9946" xr:uid="{00000000-0005-0000-0000-0000D30B0000}"/>
    <cellStyle name="Comma 10 6 15 3 2" xfId="16193" xr:uid="{00000000-0005-0000-0000-0000D30B0000}"/>
    <cellStyle name="Comma 10 6 15 4" xfId="11532" xr:uid="{00000000-0005-0000-0000-0000392D0000}"/>
    <cellStyle name="Comma 10 6 15 5" xfId="11849" xr:uid="{00000000-0005-0000-0000-00006B070000}"/>
    <cellStyle name="Comma 10 6 16" xfId="7198" xr:uid="{00000000-0005-0000-0000-0000C00B0000}"/>
    <cellStyle name="Comma 10 6 16 2" xfId="9155" xr:uid="{00000000-0005-0000-0000-0000C10B0000}"/>
    <cellStyle name="Comma 10 6 16 2 2" xfId="11182" xr:uid="{00000000-0005-0000-0000-0000D60B0000}"/>
    <cellStyle name="Comma 10 6 16 2 2 2" xfId="17239" xr:uid="{00000000-0005-0000-0000-0000D60B0000}"/>
    <cellStyle name="Comma 10 6 16 2 3" xfId="13120" xr:uid="{00000000-0005-0000-0000-00006E070000}"/>
    <cellStyle name="Comma 10 6 16 3" xfId="9947" xr:uid="{00000000-0005-0000-0000-0000D50B0000}"/>
    <cellStyle name="Comma 10 6 16 3 2" xfId="16194" xr:uid="{00000000-0005-0000-0000-0000D50B0000}"/>
    <cellStyle name="Comma 10 6 16 4" xfId="11533" xr:uid="{00000000-0005-0000-0000-00003A2D0000}"/>
    <cellStyle name="Comma 10 6 16 5" xfId="11850" xr:uid="{00000000-0005-0000-0000-00006D070000}"/>
    <cellStyle name="Comma 10 6 17" xfId="7199" xr:uid="{00000000-0005-0000-0000-0000C20B0000}"/>
    <cellStyle name="Comma 10 6 17 2" xfId="9156" xr:uid="{00000000-0005-0000-0000-0000C30B0000}"/>
    <cellStyle name="Comma 10 6 17 2 2" xfId="11183" xr:uid="{00000000-0005-0000-0000-0000D80B0000}"/>
    <cellStyle name="Comma 10 6 17 2 2 2" xfId="17240" xr:uid="{00000000-0005-0000-0000-0000D80B0000}"/>
    <cellStyle name="Comma 10 6 17 2 3" xfId="13121" xr:uid="{00000000-0005-0000-0000-000070070000}"/>
    <cellStyle name="Comma 10 6 17 3" xfId="9948" xr:uid="{00000000-0005-0000-0000-0000D70B0000}"/>
    <cellStyle name="Comma 10 6 17 3 2" xfId="16195" xr:uid="{00000000-0005-0000-0000-0000D70B0000}"/>
    <cellStyle name="Comma 10 6 17 4" xfId="11534" xr:uid="{00000000-0005-0000-0000-00003B2D0000}"/>
    <cellStyle name="Comma 10 6 17 5" xfId="11851" xr:uid="{00000000-0005-0000-0000-00006F070000}"/>
    <cellStyle name="Comma 10 6 18" xfId="9148" xr:uid="{00000000-0005-0000-0000-0000C40B0000}"/>
    <cellStyle name="Comma 10 6 18 2" xfId="11175" xr:uid="{00000000-0005-0000-0000-0000D90B0000}"/>
    <cellStyle name="Comma 10 6 18 2 2" xfId="17232" xr:uid="{00000000-0005-0000-0000-0000D90B0000}"/>
    <cellStyle name="Comma 10 6 18 3" xfId="13113" xr:uid="{00000000-0005-0000-0000-000071070000}"/>
    <cellStyle name="Comma 10 6 19" xfId="9940" xr:uid="{00000000-0005-0000-0000-0000C80B0000}"/>
    <cellStyle name="Comma 10 6 19 2" xfId="16187" xr:uid="{00000000-0005-0000-0000-0000C80B0000}"/>
    <cellStyle name="Comma 10 6 2" xfId="7200" xr:uid="{00000000-0005-0000-0000-0000C50B0000}"/>
    <cellStyle name="Comma 10 6 2 2" xfId="9157" xr:uid="{00000000-0005-0000-0000-0000C60B0000}"/>
    <cellStyle name="Comma 10 6 2 2 2" xfId="11184" xr:uid="{00000000-0005-0000-0000-0000DB0B0000}"/>
    <cellStyle name="Comma 10 6 2 2 2 2" xfId="17241" xr:uid="{00000000-0005-0000-0000-0000DB0B0000}"/>
    <cellStyle name="Comma 10 6 2 2 3" xfId="13122" xr:uid="{00000000-0005-0000-0000-000073070000}"/>
    <cellStyle name="Comma 10 6 2 3" xfId="9949" xr:uid="{00000000-0005-0000-0000-0000DA0B0000}"/>
    <cellStyle name="Comma 10 6 2 3 2" xfId="16196" xr:uid="{00000000-0005-0000-0000-0000DA0B0000}"/>
    <cellStyle name="Comma 10 6 2 4" xfId="11535" xr:uid="{00000000-0005-0000-0000-00003C2D0000}"/>
    <cellStyle name="Comma 10 6 2 5" xfId="11852" xr:uid="{00000000-0005-0000-0000-000072070000}"/>
    <cellStyle name="Comma 10 6 20" xfId="11526" xr:uid="{00000000-0005-0000-0000-0000332D0000}"/>
    <cellStyle name="Comma 10 6 21" xfId="11843" xr:uid="{00000000-0005-0000-0000-000060070000}"/>
    <cellStyle name="Comma 10 6 3" xfId="7201" xr:uid="{00000000-0005-0000-0000-0000C70B0000}"/>
    <cellStyle name="Comma 10 6 3 2" xfId="9158" xr:uid="{00000000-0005-0000-0000-0000C80B0000}"/>
    <cellStyle name="Comma 10 6 3 2 2" xfId="11185" xr:uid="{00000000-0005-0000-0000-0000DD0B0000}"/>
    <cellStyle name="Comma 10 6 3 2 2 2" xfId="17242" xr:uid="{00000000-0005-0000-0000-0000DD0B0000}"/>
    <cellStyle name="Comma 10 6 3 2 3" xfId="13123" xr:uid="{00000000-0005-0000-0000-000075070000}"/>
    <cellStyle name="Comma 10 6 3 3" xfId="9950" xr:uid="{00000000-0005-0000-0000-0000DC0B0000}"/>
    <cellStyle name="Comma 10 6 3 3 2" xfId="16197" xr:uid="{00000000-0005-0000-0000-0000DC0B0000}"/>
    <cellStyle name="Comma 10 6 3 4" xfId="11536" xr:uid="{00000000-0005-0000-0000-00003D2D0000}"/>
    <cellStyle name="Comma 10 6 3 5" xfId="11853" xr:uid="{00000000-0005-0000-0000-000074070000}"/>
    <cellStyle name="Comma 10 6 4" xfId="7202" xr:uid="{00000000-0005-0000-0000-0000C90B0000}"/>
    <cellStyle name="Comma 10 6 4 2" xfId="9159" xr:uid="{00000000-0005-0000-0000-0000CA0B0000}"/>
    <cellStyle name="Comma 10 6 4 2 2" xfId="11186" xr:uid="{00000000-0005-0000-0000-0000DF0B0000}"/>
    <cellStyle name="Comma 10 6 4 2 2 2" xfId="17243" xr:uid="{00000000-0005-0000-0000-0000DF0B0000}"/>
    <cellStyle name="Comma 10 6 4 2 3" xfId="13124" xr:uid="{00000000-0005-0000-0000-000077070000}"/>
    <cellStyle name="Comma 10 6 4 3" xfId="9951" xr:uid="{00000000-0005-0000-0000-0000DE0B0000}"/>
    <cellStyle name="Comma 10 6 4 3 2" xfId="16198" xr:uid="{00000000-0005-0000-0000-0000DE0B0000}"/>
    <cellStyle name="Comma 10 6 4 4" xfId="11537" xr:uid="{00000000-0005-0000-0000-00003E2D0000}"/>
    <cellStyle name="Comma 10 6 4 5" xfId="11854" xr:uid="{00000000-0005-0000-0000-000076070000}"/>
    <cellStyle name="Comma 10 6 5" xfId="7203" xr:uid="{00000000-0005-0000-0000-0000CB0B0000}"/>
    <cellStyle name="Comma 10 6 5 2" xfId="9160" xr:uid="{00000000-0005-0000-0000-0000CC0B0000}"/>
    <cellStyle name="Comma 10 6 5 2 2" xfId="11187" xr:uid="{00000000-0005-0000-0000-0000E10B0000}"/>
    <cellStyle name="Comma 10 6 5 2 2 2" xfId="17244" xr:uid="{00000000-0005-0000-0000-0000E10B0000}"/>
    <cellStyle name="Comma 10 6 5 2 3" xfId="13125" xr:uid="{00000000-0005-0000-0000-000079070000}"/>
    <cellStyle name="Comma 10 6 5 3" xfId="9952" xr:uid="{00000000-0005-0000-0000-0000E00B0000}"/>
    <cellStyle name="Comma 10 6 5 3 2" xfId="16199" xr:uid="{00000000-0005-0000-0000-0000E00B0000}"/>
    <cellStyle name="Comma 10 6 5 4" xfId="11538" xr:uid="{00000000-0005-0000-0000-00003F2D0000}"/>
    <cellStyle name="Comma 10 6 5 5" xfId="11855" xr:uid="{00000000-0005-0000-0000-000078070000}"/>
    <cellStyle name="Comma 10 6 6" xfId="7204" xr:uid="{00000000-0005-0000-0000-0000CD0B0000}"/>
    <cellStyle name="Comma 10 6 6 2" xfId="9161" xr:uid="{00000000-0005-0000-0000-0000CE0B0000}"/>
    <cellStyle name="Comma 10 6 6 2 2" xfId="11188" xr:uid="{00000000-0005-0000-0000-0000E30B0000}"/>
    <cellStyle name="Comma 10 6 6 2 2 2" xfId="17245" xr:uid="{00000000-0005-0000-0000-0000E30B0000}"/>
    <cellStyle name="Comma 10 6 6 2 3" xfId="13126" xr:uid="{00000000-0005-0000-0000-00007B070000}"/>
    <cellStyle name="Comma 10 6 6 3" xfId="9953" xr:uid="{00000000-0005-0000-0000-0000E20B0000}"/>
    <cellStyle name="Comma 10 6 6 3 2" xfId="16200" xr:uid="{00000000-0005-0000-0000-0000E20B0000}"/>
    <cellStyle name="Comma 10 6 6 4" xfId="11539" xr:uid="{00000000-0005-0000-0000-0000402D0000}"/>
    <cellStyle name="Comma 10 6 6 5" xfId="11856" xr:uid="{00000000-0005-0000-0000-00007A070000}"/>
    <cellStyle name="Comma 10 6 7" xfId="7205" xr:uid="{00000000-0005-0000-0000-0000CF0B0000}"/>
    <cellStyle name="Comma 10 6 7 2" xfId="9162" xr:uid="{00000000-0005-0000-0000-0000D00B0000}"/>
    <cellStyle name="Comma 10 6 7 2 2" xfId="11189" xr:uid="{00000000-0005-0000-0000-0000E50B0000}"/>
    <cellStyle name="Comma 10 6 7 2 2 2" xfId="17246" xr:uid="{00000000-0005-0000-0000-0000E50B0000}"/>
    <cellStyle name="Comma 10 6 7 2 3" xfId="13127" xr:uid="{00000000-0005-0000-0000-00007D070000}"/>
    <cellStyle name="Comma 10 6 7 3" xfId="9954" xr:uid="{00000000-0005-0000-0000-0000E40B0000}"/>
    <cellStyle name="Comma 10 6 7 3 2" xfId="16201" xr:uid="{00000000-0005-0000-0000-0000E40B0000}"/>
    <cellStyle name="Comma 10 6 7 4" xfId="11540" xr:uid="{00000000-0005-0000-0000-0000412D0000}"/>
    <cellStyle name="Comma 10 6 7 5" xfId="11857" xr:uid="{00000000-0005-0000-0000-00007C070000}"/>
    <cellStyle name="Comma 10 6 8" xfId="7206" xr:uid="{00000000-0005-0000-0000-0000D10B0000}"/>
    <cellStyle name="Comma 10 6 8 2" xfId="9163" xr:uid="{00000000-0005-0000-0000-0000D20B0000}"/>
    <cellStyle name="Comma 10 6 8 2 2" xfId="11190" xr:uid="{00000000-0005-0000-0000-0000E70B0000}"/>
    <cellStyle name="Comma 10 6 8 2 2 2" xfId="17247" xr:uid="{00000000-0005-0000-0000-0000E70B0000}"/>
    <cellStyle name="Comma 10 6 8 2 3" xfId="13128" xr:uid="{00000000-0005-0000-0000-00007F070000}"/>
    <cellStyle name="Comma 10 6 8 3" xfId="9955" xr:uid="{00000000-0005-0000-0000-0000E60B0000}"/>
    <cellStyle name="Comma 10 6 8 3 2" xfId="16202" xr:uid="{00000000-0005-0000-0000-0000E60B0000}"/>
    <cellStyle name="Comma 10 6 8 4" xfId="11541" xr:uid="{00000000-0005-0000-0000-0000422D0000}"/>
    <cellStyle name="Comma 10 6 8 5" xfId="11858" xr:uid="{00000000-0005-0000-0000-00007E070000}"/>
    <cellStyle name="Comma 10 6 9" xfId="7207" xr:uid="{00000000-0005-0000-0000-0000D30B0000}"/>
    <cellStyle name="Comma 10 6 9 2" xfId="9164" xr:uid="{00000000-0005-0000-0000-0000D40B0000}"/>
    <cellStyle name="Comma 10 6 9 2 2" xfId="11191" xr:uid="{00000000-0005-0000-0000-0000E90B0000}"/>
    <cellStyle name="Comma 10 6 9 2 2 2" xfId="17248" xr:uid="{00000000-0005-0000-0000-0000E90B0000}"/>
    <cellStyle name="Comma 10 6 9 2 3" xfId="13129" xr:uid="{00000000-0005-0000-0000-000081070000}"/>
    <cellStyle name="Comma 10 6 9 3" xfId="9956" xr:uid="{00000000-0005-0000-0000-0000E80B0000}"/>
    <cellStyle name="Comma 10 6 9 3 2" xfId="16203" xr:uid="{00000000-0005-0000-0000-0000E80B0000}"/>
    <cellStyle name="Comma 10 6 9 4" xfId="11542" xr:uid="{00000000-0005-0000-0000-0000432D0000}"/>
    <cellStyle name="Comma 10 6 9 5" xfId="11859" xr:uid="{00000000-0005-0000-0000-000080070000}"/>
    <cellStyle name="Comma 10 7" xfId="7208" xr:uid="{00000000-0005-0000-0000-0000D50B0000}"/>
    <cellStyle name="Comma 10 7 10" xfId="7209" xr:uid="{00000000-0005-0000-0000-0000D60B0000}"/>
    <cellStyle name="Comma 10 7 10 2" xfId="9166" xr:uid="{00000000-0005-0000-0000-0000D70B0000}"/>
    <cellStyle name="Comma 10 7 10 2 2" xfId="11193" xr:uid="{00000000-0005-0000-0000-0000EC0B0000}"/>
    <cellStyle name="Comma 10 7 10 2 2 2" xfId="17250" xr:uid="{00000000-0005-0000-0000-0000EC0B0000}"/>
    <cellStyle name="Comma 10 7 10 2 3" xfId="13131" xr:uid="{00000000-0005-0000-0000-000084070000}"/>
    <cellStyle name="Comma 10 7 10 3" xfId="9958" xr:uid="{00000000-0005-0000-0000-0000EB0B0000}"/>
    <cellStyle name="Comma 10 7 10 3 2" xfId="16205" xr:uid="{00000000-0005-0000-0000-0000EB0B0000}"/>
    <cellStyle name="Comma 10 7 10 4" xfId="11544" xr:uid="{00000000-0005-0000-0000-0000452D0000}"/>
    <cellStyle name="Comma 10 7 10 5" xfId="11861" xr:uid="{00000000-0005-0000-0000-000083070000}"/>
    <cellStyle name="Comma 10 7 11" xfId="7210" xr:uid="{00000000-0005-0000-0000-0000D80B0000}"/>
    <cellStyle name="Comma 10 7 11 2" xfId="9167" xr:uid="{00000000-0005-0000-0000-0000D90B0000}"/>
    <cellStyle name="Comma 10 7 11 2 2" xfId="11194" xr:uid="{00000000-0005-0000-0000-0000EE0B0000}"/>
    <cellStyle name="Comma 10 7 11 2 2 2" xfId="17251" xr:uid="{00000000-0005-0000-0000-0000EE0B0000}"/>
    <cellStyle name="Comma 10 7 11 2 3" xfId="13132" xr:uid="{00000000-0005-0000-0000-000086070000}"/>
    <cellStyle name="Comma 10 7 11 3" xfId="9959" xr:uid="{00000000-0005-0000-0000-0000ED0B0000}"/>
    <cellStyle name="Comma 10 7 11 3 2" xfId="16206" xr:uid="{00000000-0005-0000-0000-0000ED0B0000}"/>
    <cellStyle name="Comma 10 7 11 4" xfId="11545" xr:uid="{00000000-0005-0000-0000-0000462D0000}"/>
    <cellStyle name="Comma 10 7 11 5" xfId="11862" xr:uid="{00000000-0005-0000-0000-000085070000}"/>
    <cellStyle name="Comma 10 7 12" xfId="7211" xr:uid="{00000000-0005-0000-0000-0000DA0B0000}"/>
    <cellStyle name="Comma 10 7 12 2" xfId="9168" xr:uid="{00000000-0005-0000-0000-0000DB0B0000}"/>
    <cellStyle name="Comma 10 7 12 2 2" xfId="11195" xr:uid="{00000000-0005-0000-0000-0000F00B0000}"/>
    <cellStyle name="Comma 10 7 12 2 2 2" xfId="17252" xr:uid="{00000000-0005-0000-0000-0000F00B0000}"/>
    <cellStyle name="Comma 10 7 12 2 3" xfId="13133" xr:uid="{00000000-0005-0000-0000-000088070000}"/>
    <cellStyle name="Comma 10 7 12 3" xfId="9960" xr:uid="{00000000-0005-0000-0000-0000EF0B0000}"/>
    <cellStyle name="Comma 10 7 12 3 2" xfId="16207" xr:uid="{00000000-0005-0000-0000-0000EF0B0000}"/>
    <cellStyle name="Comma 10 7 12 4" xfId="11546" xr:uid="{00000000-0005-0000-0000-0000472D0000}"/>
    <cellStyle name="Comma 10 7 12 5" xfId="11863" xr:uid="{00000000-0005-0000-0000-000087070000}"/>
    <cellStyle name="Comma 10 7 13" xfId="7212" xr:uid="{00000000-0005-0000-0000-0000DC0B0000}"/>
    <cellStyle name="Comma 10 7 13 2" xfId="9169" xr:uid="{00000000-0005-0000-0000-0000DD0B0000}"/>
    <cellStyle name="Comma 10 7 13 2 2" xfId="11196" xr:uid="{00000000-0005-0000-0000-0000F20B0000}"/>
    <cellStyle name="Comma 10 7 13 2 2 2" xfId="17253" xr:uid="{00000000-0005-0000-0000-0000F20B0000}"/>
    <cellStyle name="Comma 10 7 13 2 3" xfId="13134" xr:uid="{00000000-0005-0000-0000-00008A070000}"/>
    <cellStyle name="Comma 10 7 13 3" xfId="9961" xr:uid="{00000000-0005-0000-0000-0000F10B0000}"/>
    <cellStyle name="Comma 10 7 13 3 2" xfId="16208" xr:uid="{00000000-0005-0000-0000-0000F10B0000}"/>
    <cellStyle name="Comma 10 7 13 4" xfId="11547" xr:uid="{00000000-0005-0000-0000-0000482D0000}"/>
    <cellStyle name="Comma 10 7 13 5" xfId="11864" xr:uid="{00000000-0005-0000-0000-000089070000}"/>
    <cellStyle name="Comma 10 7 14" xfId="7213" xr:uid="{00000000-0005-0000-0000-0000DE0B0000}"/>
    <cellStyle name="Comma 10 7 14 2" xfId="9170" xr:uid="{00000000-0005-0000-0000-0000DF0B0000}"/>
    <cellStyle name="Comma 10 7 14 2 2" xfId="11197" xr:uid="{00000000-0005-0000-0000-0000F40B0000}"/>
    <cellStyle name="Comma 10 7 14 2 2 2" xfId="17254" xr:uid="{00000000-0005-0000-0000-0000F40B0000}"/>
    <cellStyle name="Comma 10 7 14 2 3" xfId="13135" xr:uid="{00000000-0005-0000-0000-00008C070000}"/>
    <cellStyle name="Comma 10 7 14 3" xfId="9962" xr:uid="{00000000-0005-0000-0000-0000F30B0000}"/>
    <cellStyle name="Comma 10 7 14 3 2" xfId="16209" xr:uid="{00000000-0005-0000-0000-0000F30B0000}"/>
    <cellStyle name="Comma 10 7 14 4" xfId="11548" xr:uid="{00000000-0005-0000-0000-0000492D0000}"/>
    <cellStyle name="Comma 10 7 14 5" xfId="11865" xr:uid="{00000000-0005-0000-0000-00008B070000}"/>
    <cellStyle name="Comma 10 7 15" xfId="7214" xr:uid="{00000000-0005-0000-0000-0000E00B0000}"/>
    <cellStyle name="Comma 10 7 15 2" xfId="9171" xr:uid="{00000000-0005-0000-0000-0000E10B0000}"/>
    <cellStyle name="Comma 10 7 15 2 2" xfId="11198" xr:uid="{00000000-0005-0000-0000-0000F60B0000}"/>
    <cellStyle name="Comma 10 7 15 2 2 2" xfId="17255" xr:uid="{00000000-0005-0000-0000-0000F60B0000}"/>
    <cellStyle name="Comma 10 7 15 2 3" xfId="13136" xr:uid="{00000000-0005-0000-0000-00008E070000}"/>
    <cellStyle name="Comma 10 7 15 3" xfId="9963" xr:uid="{00000000-0005-0000-0000-0000F50B0000}"/>
    <cellStyle name="Comma 10 7 15 3 2" xfId="16210" xr:uid="{00000000-0005-0000-0000-0000F50B0000}"/>
    <cellStyle name="Comma 10 7 15 4" xfId="11549" xr:uid="{00000000-0005-0000-0000-00004A2D0000}"/>
    <cellStyle name="Comma 10 7 15 5" xfId="11866" xr:uid="{00000000-0005-0000-0000-00008D070000}"/>
    <cellStyle name="Comma 10 7 16" xfId="7215" xr:uid="{00000000-0005-0000-0000-0000E20B0000}"/>
    <cellStyle name="Comma 10 7 16 2" xfId="9172" xr:uid="{00000000-0005-0000-0000-0000E30B0000}"/>
    <cellStyle name="Comma 10 7 16 2 2" xfId="11199" xr:uid="{00000000-0005-0000-0000-0000F80B0000}"/>
    <cellStyle name="Comma 10 7 16 2 2 2" xfId="17256" xr:uid="{00000000-0005-0000-0000-0000F80B0000}"/>
    <cellStyle name="Comma 10 7 16 2 3" xfId="13137" xr:uid="{00000000-0005-0000-0000-000090070000}"/>
    <cellStyle name="Comma 10 7 16 3" xfId="9964" xr:uid="{00000000-0005-0000-0000-0000F70B0000}"/>
    <cellStyle name="Comma 10 7 16 3 2" xfId="16211" xr:uid="{00000000-0005-0000-0000-0000F70B0000}"/>
    <cellStyle name="Comma 10 7 16 4" xfId="11550" xr:uid="{00000000-0005-0000-0000-00004B2D0000}"/>
    <cellStyle name="Comma 10 7 16 5" xfId="11867" xr:uid="{00000000-0005-0000-0000-00008F070000}"/>
    <cellStyle name="Comma 10 7 17" xfId="7216" xr:uid="{00000000-0005-0000-0000-0000E40B0000}"/>
    <cellStyle name="Comma 10 7 17 2" xfId="9173" xr:uid="{00000000-0005-0000-0000-0000E50B0000}"/>
    <cellStyle name="Comma 10 7 17 2 2" xfId="11200" xr:uid="{00000000-0005-0000-0000-0000FA0B0000}"/>
    <cellStyle name="Comma 10 7 17 2 2 2" xfId="17257" xr:uid="{00000000-0005-0000-0000-0000FA0B0000}"/>
    <cellStyle name="Comma 10 7 17 2 3" xfId="13138" xr:uid="{00000000-0005-0000-0000-000092070000}"/>
    <cellStyle name="Comma 10 7 17 3" xfId="9965" xr:uid="{00000000-0005-0000-0000-0000F90B0000}"/>
    <cellStyle name="Comma 10 7 17 3 2" xfId="16212" xr:uid="{00000000-0005-0000-0000-0000F90B0000}"/>
    <cellStyle name="Comma 10 7 17 4" xfId="11551" xr:uid="{00000000-0005-0000-0000-00004C2D0000}"/>
    <cellStyle name="Comma 10 7 17 5" xfId="11868" xr:uid="{00000000-0005-0000-0000-000091070000}"/>
    <cellStyle name="Comma 10 7 18" xfId="9165" xr:uid="{00000000-0005-0000-0000-0000E60B0000}"/>
    <cellStyle name="Comma 10 7 18 2" xfId="11192" xr:uid="{00000000-0005-0000-0000-0000FB0B0000}"/>
    <cellStyle name="Comma 10 7 18 2 2" xfId="17249" xr:uid="{00000000-0005-0000-0000-0000FB0B0000}"/>
    <cellStyle name="Comma 10 7 18 3" xfId="13130" xr:uid="{00000000-0005-0000-0000-000093070000}"/>
    <cellStyle name="Comma 10 7 19" xfId="9957" xr:uid="{00000000-0005-0000-0000-0000EA0B0000}"/>
    <cellStyle name="Comma 10 7 19 2" xfId="16204" xr:uid="{00000000-0005-0000-0000-0000EA0B0000}"/>
    <cellStyle name="Comma 10 7 2" xfId="7217" xr:uid="{00000000-0005-0000-0000-0000E70B0000}"/>
    <cellStyle name="Comma 10 7 2 2" xfId="9174" xr:uid="{00000000-0005-0000-0000-0000E80B0000}"/>
    <cellStyle name="Comma 10 7 2 2 2" xfId="11201" xr:uid="{00000000-0005-0000-0000-0000FD0B0000}"/>
    <cellStyle name="Comma 10 7 2 2 2 2" xfId="17258" xr:uid="{00000000-0005-0000-0000-0000FD0B0000}"/>
    <cellStyle name="Comma 10 7 2 2 3" xfId="13139" xr:uid="{00000000-0005-0000-0000-000095070000}"/>
    <cellStyle name="Comma 10 7 2 3" xfId="9966" xr:uid="{00000000-0005-0000-0000-0000FC0B0000}"/>
    <cellStyle name="Comma 10 7 2 3 2" xfId="16213" xr:uid="{00000000-0005-0000-0000-0000FC0B0000}"/>
    <cellStyle name="Comma 10 7 2 4" xfId="11552" xr:uid="{00000000-0005-0000-0000-00004D2D0000}"/>
    <cellStyle name="Comma 10 7 2 5" xfId="11869" xr:uid="{00000000-0005-0000-0000-000094070000}"/>
    <cellStyle name="Comma 10 7 20" xfId="11543" xr:uid="{00000000-0005-0000-0000-0000442D0000}"/>
    <cellStyle name="Comma 10 7 21" xfId="11860" xr:uid="{00000000-0005-0000-0000-000082070000}"/>
    <cellStyle name="Comma 10 7 3" xfId="7218" xr:uid="{00000000-0005-0000-0000-0000E90B0000}"/>
    <cellStyle name="Comma 10 7 3 2" xfId="9175" xr:uid="{00000000-0005-0000-0000-0000EA0B0000}"/>
    <cellStyle name="Comma 10 7 3 2 2" xfId="11202" xr:uid="{00000000-0005-0000-0000-0000FF0B0000}"/>
    <cellStyle name="Comma 10 7 3 2 2 2" xfId="17259" xr:uid="{00000000-0005-0000-0000-0000FF0B0000}"/>
    <cellStyle name="Comma 10 7 3 2 3" xfId="13140" xr:uid="{00000000-0005-0000-0000-000097070000}"/>
    <cellStyle name="Comma 10 7 3 3" xfId="9967" xr:uid="{00000000-0005-0000-0000-0000FE0B0000}"/>
    <cellStyle name="Comma 10 7 3 3 2" xfId="16214" xr:uid="{00000000-0005-0000-0000-0000FE0B0000}"/>
    <cellStyle name="Comma 10 7 3 4" xfId="11553" xr:uid="{00000000-0005-0000-0000-00004E2D0000}"/>
    <cellStyle name="Comma 10 7 3 5" xfId="11870" xr:uid="{00000000-0005-0000-0000-000096070000}"/>
    <cellStyle name="Comma 10 7 4" xfId="7219" xr:uid="{00000000-0005-0000-0000-0000EB0B0000}"/>
    <cellStyle name="Comma 10 7 4 2" xfId="9176" xr:uid="{00000000-0005-0000-0000-0000EC0B0000}"/>
    <cellStyle name="Comma 10 7 4 2 2" xfId="11203" xr:uid="{00000000-0005-0000-0000-0000010C0000}"/>
    <cellStyle name="Comma 10 7 4 2 2 2" xfId="17260" xr:uid="{00000000-0005-0000-0000-0000010C0000}"/>
    <cellStyle name="Comma 10 7 4 2 3" xfId="13141" xr:uid="{00000000-0005-0000-0000-000099070000}"/>
    <cellStyle name="Comma 10 7 4 3" xfId="9968" xr:uid="{00000000-0005-0000-0000-0000000C0000}"/>
    <cellStyle name="Comma 10 7 4 3 2" xfId="16215" xr:uid="{00000000-0005-0000-0000-0000000C0000}"/>
    <cellStyle name="Comma 10 7 4 4" xfId="11554" xr:uid="{00000000-0005-0000-0000-00004F2D0000}"/>
    <cellStyle name="Comma 10 7 4 5" xfId="11871" xr:uid="{00000000-0005-0000-0000-000098070000}"/>
    <cellStyle name="Comma 10 7 5" xfId="7220" xr:uid="{00000000-0005-0000-0000-0000ED0B0000}"/>
    <cellStyle name="Comma 10 7 5 2" xfId="9177" xr:uid="{00000000-0005-0000-0000-0000EE0B0000}"/>
    <cellStyle name="Comma 10 7 5 2 2" xfId="11204" xr:uid="{00000000-0005-0000-0000-0000030C0000}"/>
    <cellStyle name="Comma 10 7 5 2 2 2" xfId="17261" xr:uid="{00000000-0005-0000-0000-0000030C0000}"/>
    <cellStyle name="Comma 10 7 5 2 3" xfId="13142" xr:uid="{00000000-0005-0000-0000-00009B070000}"/>
    <cellStyle name="Comma 10 7 5 3" xfId="9969" xr:uid="{00000000-0005-0000-0000-0000020C0000}"/>
    <cellStyle name="Comma 10 7 5 3 2" xfId="16216" xr:uid="{00000000-0005-0000-0000-0000020C0000}"/>
    <cellStyle name="Comma 10 7 5 4" xfId="11555" xr:uid="{00000000-0005-0000-0000-0000502D0000}"/>
    <cellStyle name="Comma 10 7 5 5" xfId="11872" xr:uid="{00000000-0005-0000-0000-00009A070000}"/>
    <cellStyle name="Comma 10 7 6" xfId="7221" xr:uid="{00000000-0005-0000-0000-0000EF0B0000}"/>
    <cellStyle name="Comma 10 7 6 2" xfId="9178" xr:uid="{00000000-0005-0000-0000-0000F00B0000}"/>
    <cellStyle name="Comma 10 7 6 2 2" xfId="11205" xr:uid="{00000000-0005-0000-0000-0000050C0000}"/>
    <cellStyle name="Comma 10 7 6 2 2 2" xfId="17262" xr:uid="{00000000-0005-0000-0000-0000050C0000}"/>
    <cellStyle name="Comma 10 7 6 2 3" xfId="13143" xr:uid="{00000000-0005-0000-0000-00009D070000}"/>
    <cellStyle name="Comma 10 7 6 3" xfId="9970" xr:uid="{00000000-0005-0000-0000-0000040C0000}"/>
    <cellStyle name="Comma 10 7 6 3 2" xfId="16217" xr:uid="{00000000-0005-0000-0000-0000040C0000}"/>
    <cellStyle name="Comma 10 7 6 4" xfId="11556" xr:uid="{00000000-0005-0000-0000-0000512D0000}"/>
    <cellStyle name="Comma 10 7 6 5" xfId="11873" xr:uid="{00000000-0005-0000-0000-00009C070000}"/>
    <cellStyle name="Comma 10 7 7" xfId="7222" xr:uid="{00000000-0005-0000-0000-0000F10B0000}"/>
    <cellStyle name="Comma 10 7 7 2" xfId="9179" xr:uid="{00000000-0005-0000-0000-0000F20B0000}"/>
    <cellStyle name="Comma 10 7 7 2 2" xfId="11206" xr:uid="{00000000-0005-0000-0000-0000070C0000}"/>
    <cellStyle name="Comma 10 7 7 2 2 2" xfId="17263" xr:uid="{00000000-0005-0000-0000-0000070C0000}"/>
    <cellStyle name="Comma 10 7 7 2 3" xfId="13144" xr:uid="{00000000-0005-0000-0000-00009F070000}"/>
    <cellStyle name="Comma 10 7 7 3" xfId="9971" xr:uid="{00000000-0005-0000-0000-0000060C0000}"/>
    <cellStyle name="Comma 10 7 7 3 2" xfId="16218" xr:uid="{00000000-0005-0000-0000-0000060C0000}"/>
    <cellStyle name="Comma 10 7 7 4" xfId="11557" xr:uid="{00000000-0005-0000-0000-0000522D0000}"/>
    <cellStyle name="Comma 10 7 7 5" xfId="11874" xr:uid="{00000000-0005-0000-0000-00009E070000}"/>
    <cellStyle name="Comma 10 7 8" xfId="7223" xr:uid="{00000000-0005-0000-0000-0000F30B0000}"/>
    <cellStyle name="Comma 10 7 8 2" xfId="9180" xr:uid="{00000000-0005-0000-0000-0000F40B0000}"/>
    <cellStyle name="Comma 10 7 8 2 2" xfId="11207" xr:uid="{00000000-0005-0000-0000-0000090C0000}"/>
    <cellStyle name="Comma 10 7 8 2 2 2" xfId="17264" xr:uid="{00000000-0005-0000-0000-0000090C0000}"/>
    <cellStyle name="Comma 10 7 8 2 3" xfId="13145" xr:uid="{00000000-0005-0000-0000-0000A1070000}"/>
    <cellStyle name="Comma 10 7 8 3" xfId="9972" xr:uid="{00000000-0005-0000-0000-0000080C0000}"/>
    <cellStyle name="Comma 10 7 8 3 2" xfId="16219" xr:uid="{00000000-0005-0000-0000-0000080C0000}"/>
    <cellStyle name="Comma 10 7 8 4" xfId="11558" xr:uid="{00000000-0005-0000-0000-0000532D0000}"/>
    <cellStyle name="Comma 10 7 8 5" xfId="11875" xr:uid="{00000000-0005-0000-0000-0000A0070000}"/>
    <cellStyle name="Comma 10 7 9" xfId="7224" xr:uid="{00000000-0005-0000-0000-0000F50B0000}"/>
    <cellStyle name="Comma 10 7 9 2" xfId="9181" xr:uid="{00000000-0005-0000-0000-0000F60B0000}"/>
    <cellStyle name="Comma 10 7 9 2 2" xfId="11208" xr:uid="{00000000-0005-0000-0000-00000B0C0000}"/>
    <cellStyle name="Comma 10 7 9 2 2 2" xfId="17265" xr:uid="{00000000-0005-0000-0000-00000B0C0000}"/>
    <cellStyle name="Comma 10 7 9 2 3" xfId="13146" xr:uid="{00000000-0005-0000-0000-0000A3070000}"/>
    <cellStyle name="Comma 10 7 9 3" xfId="9973" xr:uid="{00000000-0005-0000-0000-00000A0C0000}"/>
    <cellStyle name="Comma 10 7 9 3 2" xfId="16220" xr:uid="{00000000-0005-0000-0000-00000A0C0000}"/>
    <cellStyle name="Comma 10 7 9 4" xfId="11559" xr:uid="{00000000-0005-0000-0000-0000542D0000}"/>
    <cellStyle name="Comma 10 7 9 5" xfId="11876" xr:uid="{00000000-0005-0000-0000-0000A2070000}"/>
    <cellStyle name="Comma 10 8" xfId="7225" xr:uid="{00000000-0005-0000-0000-0000F70B0000}"/>
    <cellStyle name="Comma 10 8 10" xfId="7226" xr:uid="{00000000-0005-0000-0000-0000F80B0000}"/>
    <cellStyle name="Comma 10 8 10 2" xfId="9183" xr:uid="{00000000-0005-0000-0000-0000F90B0000}"/>
    <cellStyle name="Comma 10 8 10 2 2" xfId="11210" xr:uid="{00000000-0005-0000-0000-00000E0C0000}"/>
    <cellStyle name="Comma 10 8 10 2 2 2" xfId="17267" xr:uid="{00000000-0005-0000-0000-00000E0C0000}"/>
    <cellStyle name="Comma 10 8 10 2 3" xfId="13148" xr:uid="{00000000-0005-0000-0000-0000A6070000}"/>
    <cellStyle name="Comma 10 8 10 3" xfId="9975" xr:uid="{00000000-0005-0000-0000-00000D0C0000}"/>
    <cellStyle name="Comma 10 8 10 3 2" xfId="16222" xr:uid="{00000000-0005-0000-0000-00000D0C0000}"/>
    <cellStyle name="Comma 10 8 10 4" xfId="11561" xr:uid="{00000000-0005-0000-0000-0000562D0000}"/>
    <cellStyle name="Comma 10 8 10 5" xfId="11878" xr:uid="{00000000-0005-0000-0000-0000A5070000}"/>
    <cellStyle name="Comma 10 8 11" xfId="7227" xr:uid="{00000000-0005-0000-0000-0000FA0B0000}"/>
    <cellStyle name="Comma 10 8 11 2" xfId="9184" xr:uid="{00000000-0005-0000-0000-0000FB0B0000}"/>
    <cellStyle name="Comma 10 8 11 2 2" xfId="11211" xr:uid="{00000000-0005-0000-0000-0000100C0000}"/>
    <cellStyle name="Comma 10 8 11 2 2 2" xfId="17268" xr:uid="{00000000-0005-0000-0000-0000100C0000}"/>
    <cellStyle name="Comma 10 8 11 2 3" xfId="13149" xr:uid="{00000000-0005-0000-0000-0000A8070000}"/>
    <cellStyle name="Comma 10 8 11 3" xfId="9976" xr:uid="{00000000-0005-0000-0000-00000F0C0000}"/>
    <cellStyle name="Comma 10 8 11 3 2" xfId="16223" xr:uid="{00000000-0005-0000-0000-00000F0C0000}"/>
    <cellStyle name="Comma 10 8 11 4" xfId="11562" xr:uid="{00000000-0005-0000-0000-0000572D0000}"/>
    <cellStyle name="Comma 10 8 11 5" xfId="11879" xr:uid="{00000000-0005-0000-0000-0000A7070000}"/>
    <cellStyle name="Comma 10 8 12" xfId="7228" xr:uid="{00000000-0005-0000-0000-0000FC0B0000}"/>
    <cellStyle name="Comma 10 8 12 2" xfId="9185" xr:uid="{00000000-0005-0000-0000-0000FD0B0000}"/>
    <cellStyle name="Comma 10 8 12 2 2" xfId="11212" xr:uid="{00000000-0005-0000-0000-0000120C0000}"/>
    <cellStyle name="Comma 10 8 12 2 2 2" xfId="17269" xr:uid="{00000000-0005-0000-0000-0000120C0000}"/>
    <cellStyle name="Comma 10 8 12 2 3" xfId="13150" xr:uid="{00000000-0005-0000-0000-0000AA070000}"/>
    <cellStyle name="Comma 10 8 12 3" xfId="9977" xr:uid="{00000000-0005-0000-0000-0000110C0000}"/>
    <cellStyle name="Comma 10 8 12 3 2" xfId="16224" xr:uid="{00000000-0005-0000-0000-0000110C0000}"/>
    <cellStyle name="Comma 10 8 12 4" xfId="11563" xr:uid="{00000000-0005-0000-0000-0000582D0000}"/>
    <cellStyle name="Comma 10 8 12 5" xfId="11880" xr:uid="{00000000-0005-0000-0000-0000A9070000}"/>
    <cellStyle name="Comma 10 8 13" xfId="7229" xr:uid="{00000000-0005-0000-0000-0000FE0B0000}"/>
    <cellStyle name="Comma 10 8 13 2" xfId="9186" xr:uid="{00000000-0005-0000-0000-0000FF0B0000}"/>
    <cellStyle name="Comma 10 8 13 2 2" xfId="11213" xr:uid="{00000000-0005-0000-0000-0000140C0000}"/>
    <cellStyle name="Comma 10 8 13 2 2 2" xfId="17270" xr:uid="{00000000-0005-0000-0000-0000140C0000}"/>
    <cellStyle name="Comma 10 8 13 2 3" xfId="13151" xr:uid="{00000000-0005-0000-0000-0000AC070000}"/>
    <cellStyle name="Comma 10 8 13 3" xfId="9978" xr:uid="{00000000-0005-0000-0000-0000130C0000}"/>
    <cellStyle name="Comma 10 8 13 3 2" xfId="16225" xr:uid="{00000000-0005-0000-0000-0000130C0000}"/>
    <cellStyle name="Comma 10 8 13 4" xfId="11564" xr:uid="{00000000-0005-0000-0000-0000592D0000}"/>
    <cellStyle name="Comma 10 8 13 5" xfId="11881" xr:uid="{00000000-0005-0000-0000-0000AB070000}"/>
    <cellStyle name="Comma 10 8 14" xfId="7230" xr:uid="{00000000-0005-0000-0000-0000000C0000}"/>
    <cellStyle name="Comma 10 8 14 2" xfId="9187" xr:uid="{00000000-0005-0000-0000-0000010C0000}"/>
    <cellStyle name="Comma 10 8 14 2 2" xfId="11214" xr:uid="{00000000-0005-0000-0000-0000160C0000}"/>
    <cellStyle name="Comma 10 8 14 2 2 2" xfId="17271" xr:uid="{00000000-0005-0000-0000-0000160C0000}"/>
    <cellStyle name="Comma 10 8 14 2 3" xfId="13152" xr:uid="{00000000-0005-0000-0000-0000AE070000}"/>
    <cellStyle name="Comma 10 8 14 3" xfId="9979" xr:uid="{00000000-0005-0000-0000-0000150C0000}"/>
    <cellStyle name="Comma 10 8 14 3 2" xfId="16226" xr:uid="{00000000-0005-0000-0000-0000150C0000}"/>
    <cellStyle name="Comma 10 8 14 4" xfId="11565" xr:uid="{00000000-0005-0000-0000-00005A2D0000}"/>
    <cellStyle name="Comma 10 8 14 5" xfId="11882" xr:uid="{00000000-0005-0000-0000-0000AD070000}"/>
    <cellStyle name="Comma 10 8 15" xfId="7231" xr:uid="{00000000-0005-0000-0000-0000020C0000}"/>
    <cellStyle name="Comma 10 8 15 2" xfId="9188" xr:uid="{00000000-0005-0000-0000-0000030C0000}"/>
    <cellStyle name="Comma 10 8 15 2 2" xfId="11215" xr:uid="{00000000-0005-0000-0000-0000180C0000}"/>
    <cellStyle name="Comma 10 8 15 2 2 2" xfId="17272" xr:uid="{00000000-0005-0000-0000-0000180C0000}"/>
    <cellStyle name="Comma 10 8 15 2 3" xfId="13153" xr:uid="{00000000-0005-0000-0000-0000B0070000}"/>
    <cellStyle name="Comma 10 8 15 3" xfId="9980" xr:uid="{00000000-0005-0000-0000-0000170C0000}"/>
    <cellStyle name="Comma 10 8 15 3 2" xfId="16227" xr:uid="{00000000-0005-0000-0000-0000170C0000}"/>
    <cellStyle name="Comma 10 8 15 4" xfId="11566" xr:uid="{00000000-0005-0000-0000-00005B2D0000}"/>
    <cellStyle name="Comma 10 8 15 5" xfId="11883" xr:uid="{00000000-0005-0000-0000-0000AF070000}"/>
    <cellStyle name="Comma 10 8 16" xfId="7232" xr:uid="{00000000-0005-0000-0000-0000040C0000}"/>
    <cellStyle name="Comma 10 8 16 2" xfId="9189" xr:uid="{00000000-0005-0000-0000-0000050C0000}"/>
    <cellStyle name="Comma 10 8 16 2 2" xfId="11216" xr:uid="{00000000-0005-0000-0000-00001A0C0000}"/>
    <cellStyle name="Comma 10 8 16 2 2 2" xfId="17273" xr:uid="{00000000-0005-0000-0000-00001A0C0000}"/>
    <cellStyle name="Comma 10 8 16 2 3" xfId="13154" xr:uid="{00000000-0005-0000-0000-0000B2070000}"/>
    <cellStyle name="Comma 10 8 16 3" xfId="9981" xr:uid="{00000000-0005-0000-0000-0000190C0000}"/>
    <cellStyle name="Comma 10 8 16 3 2" xfId="16228" xr:uid="{00000000-0005-0000-0000-0000190C0000}"/>
    <cellStyle name="Comma 10 8 16 4" xfId="11567" xr:uid="{00000000-0005-0000-0000-00005C2D0000}"/>
    <cellStyle name="Comma 10 8 16 5" xfId="11884" xr:uid="{00000000-0005-0000-0000-0000B1070000}"/>
    <cellStyle name="Comma 10 8 17" xfId="7233" xr:uid="{00000000-0005-0000-0000-0000060C0000}"/>
    <cellStyle name="Comma 10 8 17 2" xfId="9190" xr:uid="{00000000-0005-0000-0000-0000070C0000}"/>
    <cellStyle name="Comma 10 8 17 2 2" xfId="11217" xr:uid="{00000000-0005-0000-0000-00001C0C0000}"/>
    <cellStyle name="Comma 10 8 17 2 2 2" xfId="17274" xr:uid="{00000000-0005-0000-0000-00001C0C0000}"/>
    <cellStyle name="Comma 10 8 17 2 3" xfId="13155" xr:uid="{00000000-0005-0000-0000-0000B4070000}"/>
    <cellStyle name="Comma 10 8 17 3" xfId="9982" xr:uid="{00000000-0005-0000-0000-00001B0C0000}"/>
    <cellStyle name="Comma 10 8 17 3 2" xfId="16229" xr:uid="{00000000-0005-0000-0000-00001B0C0000}"/>
    <cellStyle name="Comma 10 8 17 4" xfId="11568" xr:uid="{00000000-0005-0000-0000-00005D2D0000}"/>
    <cellStyle name="Comma 10 8 17 5" xfId="11885" xr:uid="{00000000-0005-0000-0000-0000B3070000}"/>
    <cellStyle name="Comma 10 8 18" xfId="9182" xr:uid="{00000000-0005-0000-0000-0000080C0000}"/>
    <cellStyle name="Comma 10 8 18 2" xfId="11209" xr:uid="{00000000-0005-0000-0000-00001D0C0000}"/>
    <cellStyle name="Comma 10 8 18 2 2" xfId="17266" xr:uid="{00000000-0005-0000-0000-00001D0C0000}"/>
    <cellStyle name="Comma 10 8 18 3" xfId="13147" xr:uid="{00000000-0005-0000-0000-0000B5070000}"/>
    <cellStyle name="Comma 10 8 19" xfId="9974" xr:uid="{00000000-0005-0000-0000-00000C0C0000}"/>
    <cellStyle name="Comma 10 8 19 2" xfId="16221" xr:uid="{00000000-0005-0000-0000-00000C0C0000}"/>
    <cellStyle name="Comma 10 8 2" xfId="7234" xr:uid="{00000000-0005-0000-0000-0000090C0000}"/>
    <cellStyle name="Comma 10 8 2 2" xfId="9191" xr:uid="{00000000-0005-0000-0000-00000A0C0000}"/>
    <cellStyle name="Comma 10 8 2 2 2" xfId="11218" xr:uid="{00000000-0005-0000-0000-00001F0C0000}"/>
    <cellStyle name="Comma 10 8 2 2 2 2" xfId="17275" xr:uid="{00000000-0005-0000-0000-00001F0C0000}"/>
    <cellStyle name="Comma 10 8 2 2 3" xfId="13156" xr:uid="{00000000-0005-0000-0000-0000B7070000}"/>
    <cellStyle name="Comma 10 8 2 3" xfId="9983" xr:uid="{00000000-0005-0000-0000-00001E0C0000}"/>
    <cellStyle name="Comma 10 8 2 3 2" xfId="16230" xr:uid="{00000000-0005-0000-0000-00001E0C0000}"/>
    <cellStyle name="Comma 10 8 2 4" xfId="11569" xr:uid="{00000000-0005-0000-0000-00005E2D0000}"/>
    <cellStyle name="Comma 10 8 2 5" xfId="11886" xr:uid="{00000000-0005-0000-0000-0000B6070000}"/>
    <cellStyle name="Comma 10 8 20" xfId="11560" xr:uid="{00000000-0005-0000-0000-0000552D0000}"/>
    <cellStyle name="Comma 10 8 21" xfId="11877" xr:uid="{00000000-0005-0000-0000-0000A4070000}"/>
    <cellStyle name="Comma 10 8 3" xfId="7235" xr:uid="{00000000-0005-0000-0000-00000B0C0000}"/>
    <cellStyle name="Comma 10 8 3 2" xfId="9192" xr:uid="{00000000-0005-0000-0000-00000C0C0000}"/>
    <cellStyle name="Comma 10 8 3 2 2" xfId="11219" xr:uid="{00000000-0005-0000-0000-0000210C0000}"/>
    <cellStyle name="Comma 10 8 3 2 2 2" xfId="17276" xr:uid="{00000000-0005-0000-0000-0000210C0000}"/>
    <cellStyle name="Comma 10 8 3 2 3" xfId="13157" xr:uid="{00000000-0005-0000-0000-0000B9070000}"/>
    <cellStyle name="Comma 10 8 3 3" xfId="9984" xr:uid="{00000000-0005-0000-0000-0000200C0000}"/>
    <cellStyle name="Comma 10 8 3 3 2" xfId="16231" xr:uid="{00000000-0005-0000-0000-0000200C0000}"/>
    <cellStyle name="Comma 10 8 3 4" xfId="11570" xr:uid="{00000000-0005-0000-0000-00005F2D0000}"/>
    <cellStyle name="Comma 10 8 3 5" xfId="11887" xr:uid="{00000000-0005-0000-0000-0000B8070000}"/>
    <cellStyle name="Comma 10 8 4" xfId="7236" xr:uid="{00000000-0005-0000-0000-00000D0C0000}"/>
    <cellStyle name="Comma 10 8 4 2" xfId="9193" xr:uid="{00000000-0005-0000-0000-00000E0C0000}"/>
    <cellStyle name="Comma 10 8 4 2 2" xfId="11220" xr:uid="{00000000-0005-0000-0000-0000230C0000}"/>
    <cellStyle name="Comma 10 8 4 2 2 2" xfId="17277" xr:uid="{00000000-0005-0000-0000-0000230C0000}"/>
    <cellStyle name="Comma 10 8 4 2 3" xfId="13158" xr:uid="{00000000-0005-0000-0000-0000BB070000}"/>
    <cellStyle name="Comma 10 8 4 3" xfId="9985" xr:uid="{00000000-0005-0000-0000-0000220C0000}"/>
    <cellStyle name="Comma 10 8 4 3 2" xfId="16232" xr:uid="{00000000-0005-0000-0000-0000220C0000}"/>
    <cellStyle name="Comma 10 8 4 4" xfId="11571" xr:uid="{00000000-0005-0000-0000-0000602D0000}"/>
    <cellStyle name="Comma 10 8 4 5" xfId="11888" xr:uid="{00000000-0005-0000-0000-0000BA070000}"/>
    <cellStyle name="Comma 10 8 5" xfId="7237" xr:uid="{00000000-0005-0000-0000-00000F0C0000}"/>
    <cellStyle name="Comma 10 8 5 2" xfId="9194" xr:uid="{00000000-0005-0000-0000-0000100C0000}"/>
    <cellStyle name="Comma 10 8 5 2 2" xfId="11221" xr:uid="{00000000-0005-0000-0000-0000250C0000}"/>
    <cellStyle name="Comma 10 8 5 2 2 2" xfId="17278" xr:uid="{00000000-0005-0000-0000-0000250C0000}"/>
    <cellStyle name="Comma 10 8 5 2 3" xfId="13159" xr:uid="{00000000-0005-0000-0000-0000BD070000}"/>
    <cellStyle name="Comma 10 8 5 3" xfId="9986" xr:uid="{00000000-0005-0000-0000-0000240C0000}"/>
    <cellStyle name="Comma 10 8 5 3 2" xfId="16233" xr:uid="{00000000-0005-0000-0000-0000240C0000}"/>
    <cellStyle name="Comma 10 8 5 4" xfId="11572" xr:uid="{00000000-0005-0000-0000-0000612D0000}"/>
    <cellStyle name="Comma 10 8 5 5" xfId="11889" xr:uid="{00000000-0005-0000-0000-0000BC070000}"/>
    <cellStyle name="Comma 10 8 6" xfId="7238" xr:uid="{00000000-0005-0000-0000-0000110C0000}"/>
    <cellStyle name="Comma 10 8 6 2" xfId="9195" xr:uid="{00000000-0005-0000-0000-0000120C0000}"/>
    <cellStyle name="Comma 10 8 6 2 2" xfId="11222" xr:uid="{00000000-0005-0000-0000-0000270C0000}"/>
    <cellStyle name="Comma 10 8 6 2 2 2" xfId="17279" xr:uid="{00000000-0005-0000-0000-0000270C0000}"/>
    <cellStyle name="Comma 10 8 6 2 3" xfId="13160" xr:uid="{00000000-0005-0000-0000-0000BF070000}"/>
    <cellStyle name="Comma 10 8 6 3" xfId="9987" xr:uid="{00000000-0005-0000-0000-0000260C0000}"/>
    <cellStyle name="Comma 10 8 6 3 2" xfId="16234" xr:uid="{00000000-0005-0000-0000-0000260C0000}"/>
    <cellStyle name="Comma 10 8 6 4" xfId="11573" xr:uid="{00000000-0005-0000-0000-0000622D0000}"/>
    <cellStyle name="Comma 10 8 6 5" xfId="11890" xr:uid="{00000000-0005-0000-0000-0000BE070000}"/>
    <cellStyle name="Comma 10 8 7" xfId="7239" xr:uid="{00000000-0005-0000-0000-0000130C0000}"/>
    <cellStyle name="Comma 10 8 7 2" xfId="9196" xr:uid="{00000000-0005-0000-0000-0000140C0000}"/>
    <cellStyle name="Comma 10 8 7 2 2" xfId="11223" xr:uid="{00000000-0005-0000-0000-0000290C0000}"/>
    <cellStyle name="Comma 10 8 7 2 2 2" xfId="17280" xr:uid="{00000000-0005-0000-0000-0000290C0000}"/>
    <cellStyle name="Comma 10 8 7 2 3" xfId="13161" xr:uid="{00000000-0005-0000-0000-0000C1070000}"/>
    <cellStyle name="Comma 10 8 7 3" xfId="9988" xr:uid="{00000000-0005-0000-0000-0000280C0000}"/>
    <cellStyle name="Comma 10 8 7 3 2" xfId="16235" xr:uid="{00000000-0005-0000-0000-0000280C0000}"/>
    <cellStyle name="Comma 10 8 7 4" xfId="11574" xr:uid="{00000000-0005-0000-0000-0000632D0000}"/>
    <cellStyle name="Comma 10 8 7 5" xfId="11891" xr:uid="{00000000-0005-0000-0000-0000C0070000}"/>
    <cellStyle name="Comma 10 8 8" xfId="7240" xr:uid="{00000000-0005-0000-0000-0000150C0000}"/>
    <cellStyle name="Comma 10 8 8 2" xfId="9197" xr:uid="{00000000-0005-0000-0000-0000160C0000}"/>
    <cellStyle name="Comma 10 8 8 2 2" xfId="11224" xr:uid="{00000000-0005-0000-0000-00002B0C0000}"/>
    <cellStyle name="Comma 10 8 8 2 2 2" xfId="17281" xr:uid="{00000000-0005-0000-0000-00002B0C0000}"/>
    <cellStyle name="Comma 10 8 8 2 3" xfId="13162" xr:uid="{00000000-0005-0000-0000-0000C3070000}"/>
    <cellStyle name="Comma 10 8 8 3" xfId="9989" xr:uid="{00000000-0005-0000-0000-00002A0C0000}"/>
    <cellStyle name="Comma 10 8 8 3 2" xfId="16236" xr:uid="{00000000-0005-0000-0000-00002A0C0000}"/>
    <cellStyle name="Comma 10 8 8 4" xfId="11575" xr:uid="{00000000-0005-0000-0000-0000642D0000}"/>
    <cellStyle name="Comma 10 8 8 5" xfId="11892" xr:uid="{00000000-0005-0000-0000-0000C2070000}"/>
    <cellStyle name="Comma 10 8 9" xfId="7241" xr:uid="{00000000-0005-0000-0000-0000170C0000}"/>
    <cellStyle name="Comma 10 8 9 2" xfId="9198" xr:uid="{00000000-0005-0000-0000-0000180C0000}"/>
    <cellStyle name="Comma 10 8 9 2 2" xfId="11225" xr:uid="{00000000-0005-0000-0000-00002D0C0000}"/>
    <cellStyle name="Comma 10 8 9 2 2 2" xfId="17282" xr:uid="{00000000-0005-0000-0000-00002D0C0000}"/>
    <cellStyle name="Comma 10 8 9 2 3" xfId="13163" xr:uid="{00000000-0005-0000-0000-0000C5070000}"/>
    <cellStyle name="Comma 10 8 9 3" xfId="9990" xr:uid="{00000000-0005-0000-0000-00002C0C0000}"/>
    <cellStyle name="Comma 10 8 9 3 2" xfId="16237" xr:uid="{00000000-0005-0000-0000-00002C0C0000}"/>
    <cellStyle name="Comma 10 8 9 4" xfId="11576" xr:uid="{00000000-0005-0000-0000-0000652D0000}"/>
    <cellStyle name="Comma 10 8 9 5" xfId="11893" xr:uid="{00000000-0005-0000-0000-0000C4070000}"/>
    <cellStyle name="Comma 10 9" xfId="9291" xr:uid="{00000000-0005-0000-0000-0000190C0000}"/>
    <cellStyle name="Comma 10 9 2" xfId="11328" xr:uid="{00000000-0005-0000-0000-00002E0C0000}"/>
    <cellStyle name="Comma 10 9 2 2" xfId="17381" xr:uid="{00000000-0005-0000-0000-00002E0C0000}"/>
    <cellStyle name="Comma 10 9 3" xfId="15747" xr:uid="{00000000-0005-0000-0000-0000190C0000}"/>
    <cellStyle name="Comma 11" xfId="8280" xr:uid="{00000000-0005-0000-0000-00001A0C0000}"/>
    <cellStyle name="Comma 11 2" xfId="9293" xr:uid="{00000000-0005-0000-0000-00001B0C0000}"/>
    <cellStyle name="Comma 11 2 2" xfId="11330" xr:uid="{00000000-0005-0000-0000-0000300C0000}"/>
    <cellStyle name="Comma 11 2 2 2" xfId="17383" xr:uid="{00000000-0005-0000-0000-0000300C0000}"/>
    <cellStyle name="Comma 11 2 3" xfId="15749" xr:uid="{00000000-0005-0000-0000-00001B0C0000}"/>
    <cellStyle name="Comma 11 3" xfId="10105" xr:uid="{00000000-0005-0000-0000-00002F0C0000}"/>
    <cellStyle name="Comma 11 3 2" xfId="16328" xr:uid="{00000000-0005-0000-0000-00002F0C0000}"/>
    <cellStyle name="Comma 11 4" xfId="15484" xr:uid="{00000000-0005-0000-0000-00001A0C0000}"/>
    <cellStyle name="Comma 11 5" xfId="17614" xr:uid="{393C34BC-C952-4763-9F74-BFCBF008D1AF}"/>
    <cellStyle name="Comma 12" xfId="8279" xr:uid="{00000000-0005-0000-0000-00001C0C0000}"/>
    <cellStyle name="Comma 12 2" xfId="9292" xr:uid="{00000000-0005-0000-0000-00001D0C0000}"/>
    <cellStyle name="Comma 12 2 2" xfId="11329" xr:uid="{00000000-0005-0000-0000-0000320C0000}"/>
    <cellStyle name="Comma 12 2 2 2" xfId="17382" xr:uid="{00000000-0005-0000-0000-0000320C0000}"/>
    <cellStyle name="Comma 12 2 3" xfId="15748" xr:uid="{00000000-0005-0000-0000-00001D0C0000}"/>
    <cellStyle name="Comma 12 3" xfId="10104" xr:uid="{00000000-0005-0000-0000-0000310C0000}"/>
    <cellStyle name="Comma 12 3 2" xfId="16327" xr:uid="{00000000-0005-0000-0000-0000310C0000}"/>
    <cellStyle name="Comma 12 4" xfId="15483" xr:uid="{00000000-0005-0000-0000-00001C0C0000}"/>
    <cellStyle name="Comma 12 5" xfId="17615" xr:uid="{35BD13C4-F233-450D-BDC6-F282E77A9E4F}"/>
    <cellStyle name="Comma 13" xfId="8281" xr:uid="{00000000-0005-0000-0000-00001E0C0000}"/>
    <cellStyle name="Comma 13 2" xfId="9294" xr:uid="{00000000-0005-0000-0000-00001F0C0000}"/>
    <cellStyle name="Comma 13 2 2" xfId="11331" xr:uid="{00000000-0005-0000-0000-0000340C0000}"/>
    <cellStyle name="Comma 13 2 2 2" xfId="17384" xr:uid="{00000000-0005-0000-0000-0000340C0000}"/>
    <cellStyle name="Comma 13 2 3" xfId="15750" xr:uid="{00000000-0005-0000-0000-00001F0C0000}"/>
    <cellStyle name="Comma 13 3" xfId="10106" xr:uid="{00000000-0005-0000-0000-0000330C0000}"/>
    <cellStyle name="Comma 13 3 2" xfId="16329" xr:uid="{00000000-0005-0000-0000-0000330C0000}"/>
    <cellStyle name="Comma 13 4" xfId="15485" xr:uid="{00000000-0005-0000-0000-00001E0C0000}"/>
    <cellStyle name="Comma 13 5" xfId="17616" xr:uid="{217F4ACC-D7FA-4EBC-96E4-FD15AF10F270}"/>
    <cellStyle name="Comma 14" xfId="8395" xr:uid="{00000000-0005-0000-0000-0000200C0000}"/>
    <cellStyle name="Comma 14 2" xfId="9297" xr:uid="{00000000-0005-0000-0000-0000210C0000}"/>
    <cellStyle name="Comma 14 2 2" xfId="11340" xr:uid="{00000000-0005-0000-0000-0000360C0000}"/>
    <cellStyle name="Comma 14 2 2 2" xfId="17393" xr:uid="{00000000-0005-0000-0000-0000360C0000}"/>
    <cellStyle name="Comma 14 2 3" xfId="15753" xr:uid="{00000000-0005-0000-0000-0000210C0000}"/>
    <cellStyle name="Comma 14 3" xfId="10119" xr:uid="{00000000-0005-0000-0000-0000350C0000}"/>
    <cellStyle name="Comma 14 3 2" xfId="16337" xr:uid="{00000000-0005-0000-0000-0000350C0000}"/>
    <cellStyle name="Comma 14 3 3" xfId="17618" xr:uid="{9A2D7D07-64FA-42C6-A0B9-37A091F33D76}"/>
    <cellStyle name="Comma 14 4" xfId="13164" xr:uid="{00000000-0005-0000-0000-0000C6070000}"/>
    <cellStyle name="Comma 14 5" xfId="15487" xr:uid="{00000000-0005-0000-0000-0000200C0000}"/>
    <cellStyle name="Comma 14 6" xfId="17617" xr:uid="{4344BADC-E417-4C68-B529-C01E46F44D80}"/>
    <cellStyle name="Comma 15" xfId="8401" xr:uid="{00000000-0005-0000-0000-0000220C0000}"/>
    <cellStyle name="Comma 15 2" xfId="9298" xr:uid="{00000000-0005-0000-0000-0000230C0000}"/>
    <cellStyle name="Comma 15 2 2" xfId="11341" xr:uid="{00000000-0005-0000-0000-0000380C0000}"/>
    <cellStyle name="Comma 15 2 2 2" xfId="17394" xr:uid="{00000000-0005-0000-0000-0000380C0000}"/>
    <cellStyle name="Comma 15 2 3" xfId="15754" xr:uid="{00000000-0005-0000-0000-0000230C0000}"/>
    <cellStyle name="Comma 15 2 4" xfId="17620" xr:uid="{6AA4883D-D56F-441D-8864-445A114ADB02}"/>
    <cellStyle name="Comma 15 3" xfId="10120" xr:uid="{00000000-0005-0000-0000-0000370C0000}"/>
    <cellStyle name="Comma 15 3 2" xfId="16338" xr:uid="{00000000-0005-0000-0000-0000370C0000}"/>
    <cellStyle name="Comma 15 3 2 2" xfId="17622" xr:uid="{FD50F87B-2160-4D95-995A-694D0E598B87}"/>
    <cellStyle name="Comma 15 3 3" xfId="17621" xr:uid="{87C7DD6B-7FA7-42F1-92B2-F5F4364DB722}"/>
    <cellStyle name="Comma 15 4" xfId="11577" xr:uid="{00000000-0005-0000-0000-0000662D0000}"/>
    <cellStyle name="Comma 15 4 2" xfId="17623" xr:uid="{E94CEB05-3A01-4E82-989E-83B920D2AFB7}"/>
    <cellStyle name="Comma 15 5" xfId="15488" xr:uid="{00000000-0005-0000-0000-0000220C0000}"/>
    <cellStyle name="Comma 15 6" xfId="17619" xr:uid="{8077391F-129F-4E3F-88E3-C35813277B92}"/>
    <cellStyle name="Comma 16" xfId="8515" xr:uid="{00000000-0005-0000-0000-0000240C0000}"/>
    <cellStyle name="Comma 16 2" xfId="9301" xr:uid="{00000000-0005-0000-0000-0000250C0000}"/>
    <cellStyle name="Comma 16 2 2" xfId="11351" xr:uid="{00000000-0005-0000-0000-00003A0C0000}"/>
    <cellStyle name="Comma 16 2 2 2" xfId="17404" xr:uid="{00000000-0005-0000-0000-00003A0C0000}"/>
    <cellStyle name="Comma 16 2 3" xfId="15757" xr:uid="{00000000-0005-0000-0000-0000250C0000}"/>
    <cellStyle name="Comma 16 2 4" xfId="17625" xr:uid="{8F126139-1F4F-48D8-8B15-1B895F4C9339}"/>
    <cellStyle name="Comma 16 3" xfId="10133" xr:uid="{00000000-0005-0000-0000-0000390C0000}"/>
    <cellStyle name="Comma 16 3 2" xfId="16346" xr:uid="{00000000-0005-0000-0000-0000390C0000}"/>
    <cellStyle name="Comma 16 3 2 2" xfId="17627" xr:uid="{5D1D6FAB-ADA4-46FE-8469-C0EAA4DD62E8}"/>
    <cellStyle name="Comma 16 3 3" xfId="17626" xr:uid="{7F0E2DFC-49C3-48BC-B3D6-E55A190BA46F}"/>
    <cellStyle name="Comma 16 4" xfId="11578" xr:uid="{00000000-0005-0000-0000-0000672D0000}"/>
    <cellStyle name="Comma 16 4 2" xfId="17628" xr:uid="{B1CF1B95-A83C-4516-814A-A411B1C6FBD2}"/>
    <cellStyle name="Comma 16 5" xfId="15491" xr:uid="{00000000-0005-0000-0000-0000240C0000}"/>
    <cellStyle name="Comma 16 6" xfId="17624" xr:uid="{70EC1808-E56A-4A01-B9B3-C4E735FBEF41}"/>
    <cellStyle name="Comma 17" xfId="8521" xr:uid="{00000000-0005-0000-0000-0000260C0000}"/>
    <cellStyle name="Comma 17 2" xfId="9302" xr:uid="{00000000-0005-0000-0000-0000270C0000}"/>
    <cellStyle name="Comma 17 2 2" xfId="11352" xr:uid="{00000000-0005-0000-0000-00003C0C0000}"/>
    <cellStyle name="Comma 17 2 2 2" xfId="17405" xr:uid="{00000000-0005-0000-0000-00003C0C0000}"/>
    <cellStyle name="Comma 17 2 2 3" xfId="17631" xr:uid="{1F7144A7-1296-4833-A35E-1C6CE57D0F01}"/>
    <cellStyle name="Comma 17 2 3" xfId="15758" xr:uid="{00000000-0005-0000-0000-0000270C0000}"/>
    <cellStyle name="Comma 17 2 3 2" xfId="17632" xr:uid="{8D1FDC15-3896-4A52-A046-A27DE0CEE340}"/>
    <cellStyle name="Comma 17 2 4" xfId="17630" xr:uid="{64BC7335-3822-4FC8-BCF3-AA20B76D295C}"/>
    <cellStyle name="Comma 17 3" xfId="10134" xr:uid="{00000000-0005-0000-0000-00003B0C0000}"/>
    <cellStyle name="Comma 17 3 2" xfId="16347" xr:uid="{00000000-0005-0000-0000-00003B0C0000}"/>
    <cellStyle name="Comma 17 4" xfId="11579" xr:uid="{00000000-0005-0000-0000-0000682D0000}"/>
    <cellStyle name="Comma 17 4 2" xfId="17633" xr:uid="{58523CDA-2E0B-49AD-85AB-C80D16BC2A5E}"/>
    <cellStyle name="Comma 17 5" xfId="15492" xr:uid="{00000000-0005-0000-0000-0000260C0000}"/>
    <cellStyle name="Comma 17 6" xfId="17629" xr:uid="{E046FE07-C719-4EAD-A42C-4B576F81DE22}"/>
    <cellStyle name="Comma 18" xfId="8522" xr:uid="{00000000-0005-0000-0000-0000280C0000}"/>
    <cellStyle name="Comma 18 2" xfId="9303" xr:uid="{00000000-0005-0000-0000-0000290C0000}"/>
    <cellStyle name="Comma 18 2 2" xfId="11353" xr:uid="{00000000-0005-0000-0000-00003E0C0000}"/>
    <cellStyle name="Comma 18 2 2 2" xfId="17406" xr:uid="{00000000-0005-0000-0000-00003E0C0000}"/>
    <cellStyle name="Comma 18 2 2 3" xfId="17636" xr:uid="{D48814C0-F6A8-4ED8-8E88-8B3DD3BABC3A}"/>
    <cellStyle name="Comma 18 2 3" xfId="15759" xr:uid="{00000000-0005-0000-0000-0000290C0000}"/>
    <cellStyle name="Comma 18 2 4" xfId="17635" xr:uid="{85742F63-2871-47F2-AC4F-4338B3F326B7}"/>
    <cellStyle name="Comma 18 3" xfId="10135" xr:uid="{00000000-0005-0000-0000-00003D0C0000}"/>
    <cellStyle name="Comma 18 3 2" xfId="16348" xr:uid="{00000000-0005-0000-0000-00003D0C0000}"/>
    <cellStyle name="Comma 18 3 3" xfId="17637" xr:uid="{06149F04-96A3-438C-9BC9-4B8C3F1D32EE}"/>
    <cellStyle name="Comma 18 4" xfId="11580" xr:uid="{00000000-0005-0000-0000-0000692D0000}"/>
    <cellStyle name="Comma 18 5" xfId="15493" xr:uid="{00000000-0005-0000-0000-0000280C0000}"/>
    <cellStyle name="Comma 18 6" xfId="17634" xr:uid="{695EAC62-7307-4726-B285-983D7460657C}"/>
    <cellStyle name="Comma 19" xfId="8641" xr:uid="{00000000-0005-0000-0000-00002A0C0000}"/>
    <cellStyle name="Comma 19 2" xfId="9306" xr:uid="{00000000-0005-0000-0000-00002B0C0000}"/>
    <cellStyle name="Comma 19 2 2" xfId="11364" xr:uid="{00000000-0005-0000-0000-0000400C0000}"/>
    <cellStyle name="Comma 19 2 2 2" xfId="17417" xr:uid="{00000000-0005-0000-0000-0000400C0000}"/>
    <cellStyle name="Comma 19 2 2 3" xfId="17640" xr:uid="{907B90A0-611C-4B52-90DC-0D1B21916BB9}"/>
    <cellStyle name="Comma 19 2 3" xfId="15762" xr:uid="{00000000-0005-0000-0000-00002B0C0000}"/>
    <cellStyle name="Comma 19 2 4" xfId="17639" xr:uid="{FFD825AD-E16B-47B0-B5A5-8D2F06AD3A18}"/>
    <cellStyle name="Comma 19 3" xfId="10147" xr:uid="{00000000-0005-0000-0000-00003F0C0000}"/>
    <cellStyle name="Comma 19 3 2" xfId="16355" xr:uid="{00000000-0005-0000-0000-00003F0C0000}"/>
    <cellStyle name="Comma 19 3 3" xfId="17641" xr:uid="{2A45D0F2-C239-45C4-81CA-780C0DDF8B66}"/>
    <cellStyle name="Comma 19 4" xfId="11581" xr:uid="{00000000-0005-0000-0000-00006A2D0000}"/>
    <cellStyle name="Comma 19 5" xfId="15496" xr:uid="{00000000-0005-0000-0000-00002A0C0000}"/>
    <cellStyle name="Comma 19 6" xfId="17638" xr:uid="{E8DF95E8-32CF-4AE1-9A1A-2E67DFAABD6F}"/>
    <cellStyle name="Comma 2" xfId="1732" xr:uid="{00000000-0005-0000-0000-00002C0C0000}"/>
    <cellStyle name="Comma 2 10" xfId="5121" xr:uid="{00000000-0005-0000-0000-00002D0C0000}"/>
    <cellStyle name="Comma 2 10 2" xfId="5316" xr:uid="{00000000-0005-0000-0000-00002E0C0000}"/>
    <cellStyle name="Comma 2 10 2 2" xfId="7243" xr:uid="{00000000-0005-0000-0000-00002F0C0000}"/>
    <cellStyle name="Comma 2 10 2 2 2" xfId="9048" xr:uid="{00000000-0005-0000-0000-0000300C0000}"/>
    <cellStyle name="Comma 2 10 2 2 2 2" xfId="11227" xr:uid="{00000000-0005-0000-0000-0000450C0000}"/>
    <cellStyle name="Comma 2 10 2 2 2 3" xfId="15713" xr:uid="{00000000-0005-0000-0000-0000300C0000}"/>
    <cellStyle name="Comma 2 10 2 2 3" xfId="9786" xr:uid="{00000000-0005-0000-0000-0000440C0000}"/>
    <cellStyle name="Comma 2 10 2 2 3 2" xfId="16065" xr:uid="{00000000-0005-0000-0000-0000440C0000}"/>
    <cellStyle name="Comma 2 10 2 3" xfId="9200" xr:uid="{00000000-0005-0000-0000-0000310C0000}"/>
    <cellStyle name="Comma 2 10 2 4" xfId="8930" xr:uid="{00000000-0005-0000-0000-0000320C0000}"/>
    <cellStyle name="Comma 2 10 2 4 2" xfId="10827" xr:uid="{00000000-0005-0000-0000-0000470C0000}"/>
    <cellStyle name="Comma 2 10 2 4 2 2" xfId="16916" xr:uid="{00000000-0005-0000-0000-0000470C0000}"/>
    <cellStyle name="Comma 2 10 2 4 3" xfId="15605" xr:uid="{00000000-0005-0000-0000-0000320C0000}"/>
    <cellStyle name="Comma 2 10 2 5" xfId="9669" xr:uid="{00000000-0005-0000-0000-0000430C0000}"/>
    <cellStyle name="Comma 2 10 2 5 2" xfId="15971" xr:uid="{00000000-0005-0000-0000-0000430C0000}"/>
    <cellStyle name="Comma 2 10 2 6" xfId="15259" xr:uid="{00000000-0005-0000-0000-00002E0C0000}"/>
    <cellStyle name="Comma 2 10 3" xfId="5218" xr:uid="{00000000-0005-0000-0000-0000330C0000}"/>
    <cellStyle name="Comma 2 10 3 2" xfId="9001" xr:uid="{00000000-0005-0000-0000-0000340C0000}"/>
    <cellStyle name="Comma 2 10 3 2 2" xfId="10729" xr:uid="{00000000-0005-0000-0000-0000490C0000}"/>
    <cellStyle name="Comma 2 10 3 2 2 2" xfId="16821" xr:uid="{00000000-0005-0000-0000-0000490C0000}"/>
    <cellStyle name="Comma 2 10 3 2 3" xfId="15666" xr:uid="{00000000-0005-0000-0000-0000340C0000}"/>
    <cellStyle name="Comma 2 10 3 3" xfId="9739" xr:uid="{00000000-0005-0000-0000-0000480C0000}"/>
    <cellStyle name="Comma 2 10 3 3 2" xfId="16018" xr:uid="{00000000-0005-0000-0000-0000480C0000}"/>
    <cellStyle name="Comma 2 10 3 4" xfId="15164" xr:uid="{00000000-0005-0000-0000-0000330C0000}"/>
    <cellStyle name="Comma 2 10 3 5" xfId="17643" xr:uid="{2092EA75-C6DF-4AB4-AF4E-BEBECAAFF877}"/>
    <cellStyle name="Comma 2 10 4" xfId="6077" xr:uid="{00000000-0005-0000-0000-0000350C0000}"/>
    <cellStyle name="Comma 2 10 4 2" xfId="10989" xr:uid="{00000000-0005-0000-0000-00004A0C0000}"/>
    <cellStyle name="Comma 2 10 4 2 2" xfId="17046" xr:uid="{00000000-0005-0000-0000-00004A0C0000}"/>
    <cellStyle name="Comma 2 10 4 3" xfId="15386" xr:uid="{00000000-0005-0000-0000-0000350C0000}"/>
    <cellStyle name="Comma 2 10 4 4" xfId="17644" xr:uid="{6F1E43F5-EEA7-48D9-8829-594453DECD9C}"/>
    <cellStyle name="Comma 2 10 5" xfId="8880" xr:uid="{00000000-0005-0000-0000-0000360C0000}"/>
    <cellStyle name="Comma 2 10 5 2" xfId="10633" xr:uid="{00000000-0005-0000-0000-00004B0C0000}"/>
    <cellStyle name="Comma 2 10 5 2 2" xfId="16726" xr:uid="{00000000-0005-0000-0000-00004B0C0000}"/>
    <cellStyle name="Comma 2 10 5 3" xfId="15558" xr:uid="{00000000-0005-0000-0000-0000360C0000}"/>
    <cellStyle name="Comma 2 10 6" xfId="9611" xr:uid="{00000000-0005-0000-0000-0000420C0000}"/>
    <cellStyle name="Comma 2 10 6 2" xfId="15924" xr:uid="{00000000-0005-0000-0000-0000420C0000}"/>
    <cellStyle name="Comma 2 10 7" xfId="15069" xr:uid="{00000000-0005-0000-0000-00002D0C0000}"/>
    <cellStyle name="Comma 2 11" xfId="5170" xr:uid="{00000000-0005-0000-0000-0000370C0000}"/>
    <cellStyle name="Comma 2 11 2" xfId="5363" xr:uid="{00000000-0005-0000-0000-0000380C0000}"/>
    <cellStyle name="Comma 2 11 2 2" xfId="7244" xr:uid="{00000000-0005-0000-0000-0000390C0000}"/>
    <cellStyle name="Comma 2 11 2 2 2" xfId="9053" xr:uid="{00000000-0005-0000-0000-00003A0C0000}"/>
    <cellStyle name="Comma 2 11 2 2 2 2" xfId="11228" xr:uid="{00000000-0005-0000-0000-00004F0C0000}"/>
    <cellStyle name="Comma 2 11 2 2 2 3" xfId="15718" xr:uid="{00000000-0005-0000-0000-00003A0C0000}"/>
    <cellStyle name="Comma 2 11 2 2 3" xfId="9791" xr:uid="{00000000-0005-0000-0000-00004E0C0000}"/>
    <cellStyle name="Comma 2 11 2 2 3 2" xfId="16070" xr:uid="{00000000-0005-0000-0000-00004E0C0000}"/>
    <cellStyle name="Comma 2 11 2 3" xfId="9201" xr:uid="{00000000-0005-0000-0000-00003B0C0000}"/>
    <cellStyle name="Comma 2 11 2 4" xfId="8935" xr:uid="{00000000-0005-0000-0000-00003C0C0000}"/>
    <cellStyle name="Comma 2 11 2 4 2" xfId="10874" xr:uid="{00000000-0005-0000-0000-0000510C0000}"/>
    <cellStyle name="Comma 2 11 2 4 2 2" xfId="16963" xr:uid="{00000000-0005-0000-0000-0000510C0000}"/>
    <cellStyle name="Comma 2 11 2 4 3" xfId="15610" xr:uid="{00000000-0005-0000-0000-00003C0C0000}"/>
    <cellStyle name="Comma 2 11 2 5" xfId="9674" xr:uid="{00000000-0005-0000-0000-00004D0C0000}"/>
    <cellStyle name="Comma 2 11 2 5 2" xfId="15976" xr:uid="{00000000-0005-0000-0000-00004D0C0000}"/>
    <cellStyle name="Comma 2 11 2 6" xfId="15306" xr:uid="{00000000-0005-0000-0000-0000380C0000}"/>
    <cellStyle name="Comma 2 11 3" xfId="5268" xr:uid="{00000000-0005-0000-0000-00003D0C0000}"/>
    <cellStyle name="Comma 2 11 3 2" xfId="9006" xr:uid="{00000000-0005-0000-0000-00003E0C0000}"/>
    <cellStyle name="Comma 2 11 3 2 2" xfId="10779" xr:uid="{00000000-0005-0000-0000-0000530C0000}"/>
    <cellStyle name="Comma 2 11 3 2 2 2" xfId="16868" xr:uid="{00000000-0005-0000-0000-0000530C0000}"/>
    <cellStyle name="Comma 2 11 3 2 3" xfId="15671" xr:uid="{00000000-0005-0000-0000-00003E0C0000}"/>
    <cellStyle name="Comma 2 11 3 3" xfId="9744" xr:uid="{00000000-0005-0000-0000-0000520C0000}"/>
    <cellStyle name="Comma 2 11 3 3 2" xfId="16023" xr:uid="{00000000-0005-0000-0000-0000520C0000}"/>
    <cellStyle name="Comma 2 11 3 4" xfId="15211" xr:uid="{00000000-0005-0000-0000-00003D0C0000}"/>
    <cellStyle name="Comma 2 11 4" xfId="6291" xr:uid="{00000000-0005-0000-0000-00003F0C0000}"/>
    <cellStyle name="Comma 2 11 4 2" xfId="9060" xr:uid="{00000000-0005-0000-0000-0000400C0000}"/>
    <cellStyle name="Comma 2 11 4 2 2" xfId="11043" xr:uid="{00000000-0005-0000-0000-0000550C0000}"/>
    <cellStyle name="Comma 2 11 4 2 2 2" xfId="17100" xr:uid="{00000000-0005-0000-0000-0000550C0000}"/>
    <cellStyle name="Comma 2 11 4 2 3" xfId="15725" xr:uid="{00000000-0005-0000-0000-0000400C0000}"/>
    <cellStyle name="Comma 2 11 4 3" xfId="9811" xr:uid="{00000000-0005-0000-0000-0000540C0000}"/>
    <cellStyle name="Comma 2 11 4 3 2" xfId="16078" xr:uid="{00000000-0005-0000-0000-0000540C0000}"/>
    <cellStyle name="Comma 2 11 4 4" xfId="15433" xr:uid="{00000000-0005-0000-0000-00003F0C0000}"/>
    <cellStyle name="Comma 2 11 4 5" xfId="17645" xr:uid="{8C878FBA-0678-4A2A-BE46-E91D9D8E8E39}"/>
    <cellStyle name="Comma 2 11 5" xfId="8888" xr:uid="{00000000-0005-0000-0000-0000410C0000}"/>
    <cellStyle name="Comma 2 11 5 2" xfId="10681" xr:uid="{00000000-0005-0000-0000-0000560C0000}"/>
    <cellStyle name="Comma 2 11 5 2 2" xfId="16773" xr:uid="{00000000-0005-0000-0000-0000560C0000}"/>
    <cellStyle name="Comma 2 11 5 3" xfId="15563" xr:uid="{00000000-0005-0000-0000-0000410C0000}"/>
    <cellStyle name="Comma 2 11 6" xfId="9627" xr:uid="{00000000-0005-0000-0000-00004C0C0000}"/>
    <cellStyle name="Comma 2 11 6 2" xfId="15929" xr:uid="{00000000-0005-0000-0000-00004C0C0000}"/>
    <cellStyle name="Comma 2 11 7" xfId="15116" xr:uid="{00000000-0005-0000-0000-0000370C0000}"/>
    <cellStyle name="Comma 2 12" xfId="5269" xr:uid="{00000000-0005-0000-0000-0000420C0000}"/>
    <cellStyle name="Comma 2 12 2" xfId="7245" xr:uid="{00000000-0005-0000-0000-0000430C0000}"/>
    <cellStyle name="Comma 2 12 2 2" xfId="9202" xr:uid="{00000000-0005-0000-0000-0000440C0000}"/>
    <cellStyle name="Comma 2 12 2 3" xfId="9011" xr:uid="{00000000-0005-0000-0000-0000450C0000}"/>
    <cellStyle name="Comma 2 12 2 3 2" xfId="15676" xr:uid="{00000000-0005-0000-0000-0000450C0000}"/>
    <cellStyle name="Comma 2 12 2 4" xfId="9749" xr:uid="{00000000-0005-0000-0000-0000580C0000}"/>
    <cellStyle name="Comma 2 12 2 4 2" xfId="16028" xr:uid="{00000000-0005-0000-0000-0000580C0000}"/>
    <cellStyle name="Comma 2 12 3" xfId="6422" xr:uid="{00000000-0005-0000-0000-0000460C0000}"/>
    <cellStyle name="Comma 2 12 3 2" xfId="9063" xr:uid="{00000000-0005-0000-0000-0000470C0000}"/>
    <cellStyle name="Comma 2 12 3 2 2" xfId="11061" xr:uid="{00000000-0005-0000-0000-00005B0C0000}"/>
    <cellStyle name="Comma 2 12 3 2 2 2" xfId="17118" xr:uid="{00000000-0005-0000-0000-00005B0C0000}"/>
    <cellStyle name="Comma 2 12 3 2 3" xfId="15728" xr:uid="{00000000-0005-0000-0000-0000470C0000}"/>
    <cellStyle name="Comma 2 12 3 3" xfId="9824" xr:uid="{00000000-0005-0000-0000-00005A0C0000}"/>
    <cellStyle name="Comma 2 12 3 3 2" xfId="16087" xr:uid="{00000000-0005-0000-0000-00005A0C0000}"/>
    <cellStyle name="Comma 2 12 3 4" xfId="15443" xr:uid="{00000000-0005-0000-0000-0000460C0000}"/>
    <cellStyle name="Comma 2 12 4" xfId="8893" xr:uid="{00000000-0005-0000-0000-0000480C0000}"/>
    <cellStyle name="Comma 2 12 4 2" xfId="10780" xr:uid="{00000000-0005-0000-0000-00005C0C0000}"/>
    <cellStyle name="Comma 2 12 4 2 2" xfId="16869" xr:uid="{00000000-0005-0000-0000-00005C0C0000}"/>
    <cellStyle name="Comma 2 12 4 3" xfId="15568" xr:uid="{00000000-0005-0000-0000-0000480C0000}"/>
    <cellStyle name="Comma 2 12 4 4" xfId="17646" xr:uid="{50A89E57-9971-42BD-9B53-5FBA7C4A51F8}"/>
    <cellStyle name="Comma 2 12 5" xfId="9632" xr:uid="{00000000-0005-0000-0000-0000570C0000}"/>
    <cellStyle name="Comma 2 12 5 2" xfId="15934" xr:uid="{00000000-0005-0000-0000-0000570C0000}"/>
    <cellStyle name="Comma 2 12 6" xfId="15212" xr:uid="{00000000-0005-0000-0000-0000420C0000}"/>
    <cellStyle name="Comma 2 13" xfId="5171" xr:uid="{00000000-0005-0000-0000-0000490C0000}"/>
    <cellStyle name="Comma 2 13 2" xfId="7246" xr:uid="{00000000-0005-0000-0000-00004A0C0000}"/>
    <cellStyle name="Comma 2 13 3" xfId="6541" xr:uid="{00000000-0005-0000-0000-00004B0C0000}"/>
    <cellStyle name="Comma 2 13 3 2" xfId="9066" xr:uid="{00000000-0005-0000-0000-00004C0C0000}"/>
    <cellStyle name="Comma 2 13 3 2 2" xfId="11071" xr:uid="{00000000-0005-0000-0000-0000600C0000}"/>
    <cellStyle name="Comma 2 13 3 2 2 2" xfId="17128" xr:uid="{00000000-0005-0000-0000-0000600C0000}"/>
    <cellStyle name="Comma 2 13 3 2 3" xfId="15731" xr:uid="{00000000-0005-0000-0000-00004C0C0000}"/>
    <cellStyle name="Comma 2 13 3 3" xfId="9837" xr:uid="{00000000-0005-0000-0000-00005F0C0000}"/>
    <cellStyle name="Comma 2 13 3 3 2" xfId="16095" xr:uid="{00000000-0005-0000-0000-00005F0C0000}"/>
    <cellStyle name="Comma 2 13 3 4" xfId="15445" xr:uid="{00000000-0005-0000-0000-00004B0C0000}"/>
    <cellStyle name="Comma 2 13 4" xfId="8951" xr:uid="{00000000-0005-0000-0000-00004D0C0000}"/>
    <cellStyle name="Comma 2 13 4 2" xfId="10682" xr:uid="{00000000-0005-0000-0000-0000610C0000}"/>
    <cellStyle name="Comma 2 13 4 2 2" xfId="16774" xr:uid="{00000000-0005-0000-0000-0000610C0000}"/>
    <cellStyle name="Comma 2 13 4 3" xfId="15626" xr:uid="{00000000-0005-0000-0000-00004D0C0000}"/>
    <cellStyle name="Comma 2 13 4 4" xfId="17647" xr:uid="{BF150304-1532-4A27-8C0B-8D2601F63EED}"/>
    <cellStyle name="Comma 2 13 5" xfId="9679" xr:uid="{00000000-0005-0000-0000-00005D0C0000}"/>
    <cellStyle name="Comma 2 13 5 2" xfId="15981" xr:uid="{00000000-0005-0000-0000-00005D0C0000}"/>
    <cellStyle name="Comma 2 13 6" xfId="15117" xr:uid="{00000000-0005-0000-0000-0000490C0000}"/>
    <cellStyle name="Comma 2 14" xfId="5364" xr:uid="{00000000-0005-0000-0000-00004E0C0000}"/>
    <cellStyle name="Comma 2 14 2" xfId="7247" xr:uid="{00000000-0005-0000-0000-00004F0C0000}"/>
    <cellStyle name="Comma 2 14 3" xfId="6659" xr:uid="{00000000-0005-0000-0000-0000500C0000}"/>
    <cellStyle name="Comma 2 14 3 2" xfId="11081" xr:uid="{00000000-0005-0000-0000-0000640C0000}"/>
    <cellStyle name="Comma 2 14 3 2 2" xfId="17138" xr:uid="{00000000-0005-0000-0000-0000640C0000}"/>
    <cellStyle name="Comma 2 14 3 3" xfId="15447" xr:uid="{00000000-0005-0000-0000-0000500C0000}"/>
    <cellStyle name="Comma 2 14 4" xfId="9069" xr:uid="{00000000-0005-0000-0000-0000510C0000}"/>
    <cellStyle name="Comma 2 14 4 2" xfId="10875" xr:uid="{00000000-0005-0000-0000-0000650C0000}"/>
    <cellStyle name="Comma 2 14 4 2 2" xfId="16964" xr:uid="{00000000-0005-0000-0000-0000650C0000}"/>
    <cellStyle name="Comma 2 14 4 3" xfId="15734" xr:uid="{00000000-0005-0000-0000-0000510C0000}"/>
    <cellStyle name="Comma 2 14 5" xfId="9850" xr:uid="{00000000-0005-0000-0000-0000620C0000}"/>
    <cellStyle name="Comma 2 14 5 2" xfId="16103" xr:uid="{00000000-0005-0000-0000-0000620C0000}"/>
    <cellStyle name="Comma 2 14 6" xfId="15307" xr:uid="{00000000-0005-0000-0000-00004E0C0000}"/>
    <cellStyle name="Comma 2 15" xfId="5484" xr:uid="{00000000-0005-0000-0000-0000520C0000}"/>
    <cellStyle name="Comma 2 15 2" xfId="7248" xr:uid="{00000000-0005-0000-0000-0000530C0000}"/>
    <cellStyle name="Comma 2 15 3" xfId="10934" xr:uid="{00000000-0005-0000-0000-0000680C0000}"/>
    <cellStyle name="Comma 2 15 3 2" xfId="16996" xr:uid="{00000000-0005-0000-0000-0000680C0000}"/>
    <cellStyle name="Comma 2 15 4" xfId="15339" xr:uid="{00000000-0005-0000-0000-0000520C0000}"/>
    <cellStyle name="Comma 2 16" xfId="4418" xr:uid="{00000000-0005-0000-0000-0000540C0000}"/>
    <cellStyle name="Comma 2 16 2" xfId="7249" xr:uid="{00000000-0005-0000-0000-0000550C0000}"/>
    <cellStyle name="Comma 2 16 3" xfId="10500" xr:uid="{00000000-0005-0000-0000-00006B0C0000}"/>
    <cellStyle name="Comma 2 16 3 2" xfId="16651" xr:uid="{00000000-0005-0000-0000-00006B0C0000}"/>
    <cellStyle name="Comma 2 16 4" xfId="15019" xr:uid="{00000000-0005-0000-0000-0000540C0000}"/>
    <cellStyle name="Comma 2 17" xfId="7242" xr:uid="{00000000-0005-0000-0000-0000560C0000}"/>
    <cellStyle name="Comma 2 17 2" xfId="9199" xr:uid="{00000000-0005-0000-0000-0000570C0000}"/>
    <cellStyle name="Comma 2 17 2 2" xfId="11226" xr:uid="{00000000-0005-0000-0000-00006D0C0000}"/>
    <cellStyle name="Comma 2 17 2 2 2" xfId="17283" xr:uid="{00000000-0005-0000-0000-00006D0C0000}"/>
    <cellStyle name="Comma 2 17 2 3" xfId="15736" xr:uid="{00000000-0005-0000-0000-0000570C0000}"/>
    <cellStyle name="Comma 2 17 3" xfId="9991" xr:uid="{00000000-0005-0000-0000-00006C0C0000}"/>
    <cellStyle name="Comma 2 17 3 2" xfId="16238" xr:uid="{00000000-0005-0000-0000-00006C0C0000}"/>
    <cellStyle name="Comma 2 17 4" xfId="13166" xr:uid="{00000000-0005-0000-0000-0000CF070000}"/>
    <cellStyle name="Comma 2 17 5" xfId="17648" xr:uid="{41621C49-1140-46F3-9F81-315692D134E6}"/>
    <cellStyle name="Comma 2 18" xfId="8160" xr:uid="{00000000-0005-0000-0000-0000580C0000}"/>
    <cellStyle name="Comma 2 18 2" xfId="9289" xr:uid="{00000000-0005-0000-0000-0000590C0000}"/>
    <cellStyle name="Comma 2 18 2 2" xfId="11320" xr:uid="{00000000-0005-0000-0000-00006F0C0000}"/>
    <cellStyle name="Comma 2 18 2 2 2" xfId="17373" xr:uid="{00000000-0005-0000-0000-00006F0C0000}"/>
    <cellStyle name="Comma 2 18 2 3" xfId="15745" xr:uid="{00000000-0005-0000-0000-0000590C0000}"/>
    <cellStyle name="Comma 2 18 3" xfId="10091" xr:uid="{00000000-0005-0000-0000-00006E0C0000}"/>
    <cellStyle name="Comma 2 18 3 2" xfId="16319" xr:uid="{00000000-0005-0000-0000-00006E0C0000}"/>
    <cellStyle name="Comma 2 18 4" xfId="13167" xr:uid="{00000000-0005-0000-0000-0000D0070000}"/>
    <cellStyle name="Comma 2 18 5" xfId="17649" xr:uid="{3AE97AA3-FC72-40D0-9D8B-9459CB390272}"/>
    <cellStyle name="Comma 2 19" xfId="8282" xr:uid="{00000000-0005-0000-0000-00005A0C0000}"/>
    <cellStyle name="Comma 2 19 2" xfId="9295" xr:uid="{00000000-0005-0000-0000-00005B0C0000}"/>
    <cellStyle name="Comma 2 19 2 2" xfId="11332" xr:uid="{00000000-0005-0000-0000-0000710C0000}"/>
    <cellStyle name="Comma 2 19 2 2 2" xfId="17385" xr:uid="{00000000-0005-0000-0000-0000710C0000}"/>
    <cellStyle name="Comma 2 19 2 3" xfId="15751" xr:uid="{00000000-0005-0000-0000-00005B0C0000}"/>
    <cellStyle name="Comma 2 19 2 4" xfId="17651" xr:uid="{074E6D36-E214-418D-96DD-0CC1B665B94C}"/>
    <cellStyle name="Comma 2 19 3" xfId="10107" xr:uid="{00000000-0005-0000-0000-0000700C0000}"/>
    <cellStyle name="Comma 2 19 3 2" xfId="16330" xr:uid="{00000000-0005-0000-0000-0000700C0000}"/>
    <cellStyle name="Comma 2 19 3 2 2" xfId="17652" xr:uid="{ADBC2906-F43B-47D4-B62B-E39BF4B3E1A9}"/>
    <cellStyle name="Comma 2 19 4" xfId="13168" xr:uid="{00000000-0005-0000-0000-0000D1070000}"/>
    <cellStyle name="Comma 2 19 4 2" xfId="17653" xr:uid="{A9024D8B-8ACD-4AB5-80DA-84A16C9DD57B}"/>
    <cellStyle name="Comma 2 19 5" xfId="17650" xr:uid="{2C6941D4-EB79-4953-9965-21A78F69CE47}"/>
    <cellStyle name="Comma 2 2" xfId="1733" xr:uid="{00000000-0005-0000-0000-00005C0C0000}"/>
    <cellStyle name="Comma 2 2 10" xfId="5172" xr:uid="{00000000-0005-0000-0000-00005D0C0000}"/>
    <cellStyle name="Comma 2 2 10 2" xfId="9012" xr:uid="{00000000-0005-0000-0000-00005E0C0000}"/>
    <cellStyle name="Comma 2 2 10 2 2" xfId="9750" xr:uid="{00000000-0005-0000-0000-0000740C0000}"/>
    <cellStyle name="Comma 2 2 10 2 2 2" xfId="16029" xr:uid="{00000000-0005-0000-0000-0000740C0000}"/>
    <cellStyle name="Comma 2 2 10 2 3" xfId="15677" xr:uid="{00000000-0005-0000-0000-00005E0C0000}"/>
    <cellStyle name="Comma 2 2 10 3" xfId="8894" xr:uid="{00000000-0005-0000-0000-00005F0C0000}"/>
    <cellStyle name="Comma 2 2 10 3 2" xfId="10683" xr:uid="{00000000-0005-0000-0000-0000750C0000}"/>
    <cellStyle name="Comma 2 2 10 3 2 2" xfId="16775" xr:uid="{00000000-0005-0000-0000-0000750C0000}"/>
    <cellStyle name="Comma 2 2 10 3 3" xfId="15569" xr:uid="{00000000-0005-0000-0000-00005F0C0000}"/>
    <cellStyle name="Comma 2 2 10 4" xfId="9633" xr:uid="{00000000-0005-0000-0000-0000730C0000}"/>
    <cellStyle name="Comma 2 2 10 4 2" xfId="15935" xr:uid="{00000000-0005-0000-0000-0000730C0000}"/>
    <cellStyle name="Comma 2 2 10 5" xfId="15118" xr:uid="{00000000-0005-0000-0000-00005D0C0000}"/>
    <cellStyle name="Comma 2 2 11" xfId="5365" xr:uid="{00000000-0005-0000-0000-0000600C0000}"/>
    <cellStyle name="Comma 2 2 11 2" xfId="8952" xr:uid="{00000000-0005-0000-0000-0000610C0000}"/>
    <cellStyle name="Comma 2 2 11 2 2" xfId="10876" xr:uid="{00000000-0005-0000-0000-0000770C0000}"/>
    <cellStyle name="Comma 2 2 11 2 2 2" xfId="16965" xr:uid="{00000000-0005-0000-0000-0000770C0000}"/>
    <cellStyle name="Comma 2 2 11 2 3" xfId="15627" xr:uid="{00000000-0005-0000-0000-0000610C0000}"/>
    <cellStyle name="Comma 2 2 11 3" xfId="9680" xr:uid="{00000000-0005-0000-0000-0000760C0000}"/>
    <cellStyle name="Comma 2 2 11 3 2" xfId="15982" xr:uid="{00000000-0005-0000-0000-0000760C0000}"/>
    <cellStyle name="Comma 2 2 11 4" xfId="15308" xr:uid="{00000000-0005-0000-0000-0000600C0000}"/>
    <cellStyle name="Comma 2 2 12" xfId="5485" xr:uid="{00000000-0005-0000-0000-0000620C0000}"/>
    <cellStyle name="Comma 2 2 12 2" xfId="9371" xr:uid="{00000000-0005-0000-0000-0000630C0000}"/>
    <cellStyle name="Comma 2 2 12 2 2" xfId="10935" xr:uid="{00000000-0005-0000-0000-0000790C0000}"/>
    <cellStyle name="Comma 2 2 12 2 2 2" xfId="16997" xr:uid="{00000000-0005-0000-0000-0000790C0000}"/>
    <cellStyle name="Comma 2 2 12 2 3" xfId="15787" xr:uid="{00000000-0005-0000-0000-0000630C0000}"/>
    <cellStyle name="Comma 2 2 12 3" xfId="10168" xr:uid="{00000000-0005-0000-0000-0000780C0000}"/>
    <cellStyle name="Comma 2 2 12 3 2" xfId="16372" xr:uid="{00000000-0005-0000-0000-0000780C0000}"/>
    <cellStyle name="Comma 2 2 12 4" xfId="15340" xr:uid="{00000000-0005-0000-0000-0000620C0000}"/>
    <cellStyle name="Comma 2 2 13" xfId="4419" xr:uid="{00000000-0005-0000-0000-0000640C0000}"/>
    <cellStyle name="Comma 2 2 13 2" xfId="9419" xr:uid="{00000000-0005-0000-0000-0000650C0000}"/>
    <cellStyle name="Comma 2 2 13 2 2" xfId="10501" xr:uid="{00000000-0005-0000-0000-00007B0C0000}"/>
    <cellStyle name="Comma 2 2 13 2 2 2" xfId="16652" xr:uid="{00000000-0005-0000-0000-00007B0C0000}"/>
    <cellStyle name="Comma 2 2 13 2 3" xfId="15805" xr:uid="{00000000-0005-0000-0000-0000650C0000}"/>
    <cellStyle name="Comma 2 2 13 3" xfId="10178" xr:uid="{00000000-0005-0000-0000-00007A0C0000}"/>
    <cellStyle name="Comma 2 2 13 3 2" xfId="16382" xr:uid="{00000000-0005-0000-0000-00007A0C0000}"/>
    <cellStyle name="Comma 2 2 13 4" xfId="15020" xr:uid="{00000000-0005-0000-0000-0000640C0000}"/>
    <cellStyle name="Comma 2 2 14" xfId="5538" xr:uid="{00000000-0005-0000-0000-0000660C0000}"/>
    <cellStyle name="Comma 2 2 14 2" xfId="9426" xr:uid="{00000000-0005-0000-0000-0000670C0000}"/>
    <cellStyle name="Comma 2 2 14 2 2" xfId="10951" xr:uid="{00000000-0005-0000-0000-00007D0C0000}"/>
    <cellStyle name="Comma 2 2 14 2 2 2" xfId="17008" xr:uid="{00000000-0005-0000-0000-00007D0C0000}"/>
    <cellStyle name="Comma 2 2 14 2 3" xfId="15812" xr:uid="{00000000-0005-0000-0000-0000670C0000}"/>
    <cellStyle name="Comma 2 2 14 3" xfId="10185" xr:uid="{00000000-0005-0000-0000-00007C0C0000}"/>
    <cellStyle name="Comma 2 2 14 3 2" xfId="16389" xr:uid="{00000000-0005-0000-0000-00007C0C0000}"/>
    <cellStyle name="Comma 2 2 14 4" xfId="15350" xr:uid="{00000000-0005-0000-0000-0000660C0000}"/>
    <cellStyle name="Comma 2 2 15" xfId="8784" xr:uid="{00000000-0005-0000-0000-0000680C0000}"/>
    <cellStyle name="Comma 2 2 15 2" xfId="11388" xr:uid="{00000000-0005-0000-0000-00007E0C0000}"/>
    <cellStyle name="Comma 2 2 15 2 2" xfId="17437" xr:uid="{00000000-0005-0000-0000-00007E0C0000}"/>
    <cellStyle name="Comma 2 2 15 3" xfId="15511" xr:uid="{00000000-0005-0000-0000-0000680C0000}"/>
    <cellStyle name="Comma 2 2 16" xfId="8843" xr:uid="{00000000-0005-0000-0000-0000690C0000}"/>
    <cellStyle name="Comma 2 2 16 2" xfId="10234" xr:uid="{00000000-0005-0000-0000-00007F0C0000}"/>
    <cellStyle name="Comma 2 2 16 2 2" xfId="16436" xr:uid="{00000000-0005-0000-0000-00007F0C0000}"/>
    <cellStyle name="Comma 2 2 16 3" xfId="15522" xr:uid="{00000000-0005-0000-0000-0000690C0000}"/>
    <cellStyle name="Comma 2 2 17" xfId="9433" xr:uid="{00000000-0005-0000-0000-0000720C0000}"/>
    <cellStyle name="Comma 2 2 17 2" xfId="15818" xr:uid="{00000000-0005-0000-0000-0000720C0000}"/>
    <cellStyle name="Comma 2 2 18" xfId="12514" xr:uid="{00000000-0005-0000-0000-00005C0C0000}"/>
    <cellStyle name="Comma 2 2 2" xfId="1734" xr:uid="{00000000-0005-0000-0000-00006A0C0000}"/>
    <cellStyle name="Comma 2 2 2 10" xfId="5366" xr:uid="{00000000-0005-0000-0000-00006B0C0000}"/>
    <cellStyle name="Comma 2 2 2 10 2" xfId="10877" xr:uid="{00000000-0005-0000-0000-0000810C0000}"/>
    <cellStyle name="Comma 2 2 2 10 2 2" xfId="16966" xr:uid="{00000000-0005-0000-0000-0000810C0000}"/>
    <cellStyle name="Comma 2 2 2 10 3" xfId="15309" xr:uid="{00000000-0005-0000-0000-00006B0C0000}"/>
    <cellStyle name="Comma 2 2 2 11" xfId="5486" xr:uid="{00000000-0005-0000-0000-00006C0C0000}"/>
    <cellStyle name="Comma 2 2 2 11 2" xfId="10936" xr:uid="{00000000-0005-0000-0000-0000820C0000}"/>
    <cellStyle name="Comma 2 2 2 11 2 2" xfId="16998" xr:uid="{00000000-0005-0000-0000-0000820C0000}"/>
    <cellStyle name="Comma 2 2 2 11 3" xfId="15341" xr:uid="{00000000-0005-0000-0000-00006C0C0000}"/>
    <cellStyle name="Comma 2 2 2 12" xfId="4420" xr:uid="{00000000-0005-0000-0000-00006D0C0000}"/>
    <cellStyle name="Comma 2 2 2 12 2" xfId="10502" xr:uid="{00000000-0005-0000-0000-0000830C0000}"/>
    <cellStyle name="Comma 2 2 2 12 2 2" xfId="16653" xr:uid="{00000000-0005-0000-0000-0000830C0000}"/>
    <cellStyle name="Comma 2 2 2 12 3" xfId="15021" xr:uid="{00000000-0005-0000-0000-00006D0C0000}"/>
    <cellStyle name="Comma 2 2 2 13" xfId="5539" xr:uid="{00000000-0005-0000-0000-00006E0C0000}"/>
    <cellStyle name="Comma 2 2 2 13 2" xfId="10952" xr:uid="{00000000-0005-0000-0000-0000840C0000}"/>
    <cellStyle name="Comma 2 2 2 13 2 2" xfId="17009" xr:uid="{00000000-0005-0000-0000-0000840C0000}"/>
    <cellStyle name="Comma 2 2 2 13 3" xfId="15351" xr:uid="{00000000-0005-0000-0000-00006E0C0000}"/>
    <cellStyle name="Comma 2 2 2 14" xfId="8787" xr:uid="{00000000-0005-0000-0000-00006F0C0000}"/>
    <cellStyle name="Comma 2 2 2 14 2" xfId="11391" xr:uid="{00000000-0005-0000-0000-0000850C0000}"/>
    <cellStyle name="Comma 2 2 2 14 2 2" xfId="17440" xr:uid="{00000000-0005-0000-0000-0000850C0000}"/>
    <cellStyle name="Comma 2 2 2 14 3" xfId="15514" xr:uid="{00000000-0005-0000-0000-00006F0C0000}"/>
    <cellStyle name="Comma 2 2 2 15" xfId="8844" xr:uid="{00000000-0005-0000-0000-0000700C0000}"/>
    <cellStyle name="Comma 2 2 2 15 2" xfId="10235" xr:uid="{00000000-0005-0000-0000-0000860C0000}"/>
    <cellStyle name="Comma 2 2 2 15 2 2" xfId="16437" xr:uid="{00000000-0005-0000-0000-0000860C0000}"/>
    <cellStyle name="Comma 2 2 2 15 3" xfId="15523" xr:uid="{00000000-0005-0000-0000-0000700C0000}"/>
    <cellStyle name="Comma 2 2 2 16" xfId="9434" xr:uid="{00000000-0005-0000-0000-0000800C0000}"/>
    <cellStyle name="Comma 2 2 2 16 2" xfId="15819" xr:uid="{00000000-0005-0000-0000-0000800C0000}"/>
    <cellStyle name="Comma 2 2 2 17" xfId="11582" xr:uid="{00000000-0005-0000-0000-00006B2D0000}"/>
    <cellStyle name="Comma 2 2 2 18" xfId="12513" xr:uid="{00000000-0005-0000-0000-00006A0C0000}"/>
    <cellStyle name="Comma 2 2 2 2" xfId="3679" xr:uid="{00000000-0005-0000-0000-0000710C0000}"/>
    <cellStyle name="Comma 2 2 2 2 10" xfId="5540" xr:uid="{00000000-0005-0000-0000-0000720C0000}"/>
    <cellStyle name="Comma 2 2 2 2 10 2" xfId="10953" xr:uid="{00000000-0005-0000-0000-0000880C0000}"/>
    <cellStyle name="Comma 2 2 2 2 10 2 2" xfId="17010" xr:uid="{00000000-0005-0000-0000-0000880C0000}"/>
    <cellStyle name="Comma 2 2 2 2 10 3" xfId="15352" xr:uid="{00000000-0005-0000-0000-0000720C0000}"/>
    <cellStyle name="Comma 2 2 2 2 11" xfId="8845" xr:uid="{00000000-0005-0000-0000-0000730C0000}"/>
    <cellStyle name="Comma 2 2 2 2 11 2" xfId="10477" xr:uid="{00000000-0005-0000-0000-0000890C0000}"/>
    <cellStyle name="Comma 2 2 2 2 11 2 2" xfId="16634" xr:uid="{00000000-0005-0000-0000-0000890C0000}"/>
    <cellStyle name="Comma 2 2 2 2 11 3" xfId="15524" xr:uid="{00000000-0005-0000-0000-0000730C0000}"/>
    <cellStyle name="Comma 2 2 2 2 12" xfId="9435" xr:uid="{00000000-0005-0000-0000-0000870C0000}"/>
    <cellStyle name="Comma 2 2 2 2 12 2" xfId="15820" xr:uid="{00000000-0005-0000-0000-0000870C0000}"/>
    <cellStyle name="Comma 2 2 2 2 13" xfId="15018" xr:uid="{00000000-0005-0000-0000-0000710C0000}"/>
    <cellStyle name="Comma 2 2 2 2 2" xfId="5073" xr:uid="{00000000-0005-0000-0000-0000740C0000}"/>
    <cellStyle name="Comma 2 2 2 2 2 2" xfId="5134" xr:uid="{00000000-0005-0000-0000-0000750C0000}"/>
    <cellStyle name="Comma 2 2 2 2 2 2 2" xfId="5329" xr:uid="{00000000-0005-0000-0000-0000760C0000}"/>
    <cellStyle name="Comma 2 2 2 2 2 2 2 2" xfId="10840" xr:uid="{00000000-0005-0000-0000-00008C0C0000}"/>
    <cellStyle name="Comma 2 2 2 2 2 2 2 2 2" xfId="16929" xr:uid="{00000000-0005-0000-0000-00008C0C0000}"/>
    <cellStyle name="Comma 2 2 2 2 2 2 2 3" xfId="15272" xr:uid="{00000000-0005-0000-0000-0000760C0000}"/>
    <cellStyle name="Comma 2 2 2 2 2 2 3" xfId="5231" xr:uid="{00000000-0005-0000-0000-0000770C0000}"/>
    <cellStyle name="Comma 2 2 2 2 2 2 3 2" xfId="10742" xr:uid="{00000000-0005-0000-0000-00008D0C0000}"/>
    <cellStyle name="Comma 2 2 2 2 2 2 3 2 2" xfId="16834" xr:uid="{00000000-0005-0000-0000-00008D0C0000}"/>
    <cellStyle name="Comma 2 2 2 2 2 2 3 3" xfId="15177" xr:uid="{00000000-0005-0000-0000-0000770C0000}"/>
    <cellStyle name="Comma 2 2 2 2 2 2 4" xfId="9014" xr:uid="{00000000-0005-0000-0000-0000780C0000}"/>
    <cellStyle name="Comma 2 2 2 2 2 2 4 2" xfId="10646" xr:uid="{00000000-0005-0000-0000-00008E0C0000}"/>
    <cellStyle name="Comma 2 2 2 2 2 2 4 2 2" xfId="16739" xr:uid="{00000000-0005-0000-0000-00008E0C0000}"/>
    <cellStyle name="Comma 2 2 2 2 2 2 4 3" xfId="15679" xr:uid="{00000000-0005-0000-0000-0000780C0000}"/>
    <cellStyle name="Comma 2 2 2 2 2 2 5" xfId="9752" xr:uid="{00000000-0005-0000-0000-00008B0C0000}"/>
    <cellStyle name="Comma 2 2 2 2 2 2 5 2" xfId="16031" xr:uid="{00000000-0005-0000-0000-00008B0C0000}"/>
    <cellStyle name="Comma 2 2 2 2 2 2 6" xfId="15082" xr:uid="{00000000-0005-0000-0000-0000750C0000}"/>
    <cellStyle name="Comma 2 2 2 2 2 3" xfId="5282" xr:uid="{00000000-0005-0000-0000-0000790C0000}"/>
    <cellStyle name="Comma 2 2 2 2 2 3 2" xfId="10793" xr:uid="{00000000-0005-0000-0000-00008F0C0000}"/>
    <cellStyle name="Comma 2 2 2 2 2 3 2 2" xfId="16882" xr:uid="{00000000-0005-0000-0000-00008F0C0000}"/>
    <cellStyle name="Comma 2 2 2 2 2 3 3" xfId="15225" xr:uid="{00000000-0005-0000-0000-0000790C0000}"/>
    <cellStyle name="Comma 2 2 2 2 2 4" xfId="5184" xr:uid="{00000000-0005-0000-0000-00007A0C0000}"/>
    <cellStyle name="Comma 2 2 2 2 2 4 2" xfId="10695" xr:uid="{00000000-0005-0000-0000-0000900C0000}"/>
    <cellStyle name="Comma 2 2 2 2 2 4 2 2" xfId="16787" xr:uid="{00000000-0005-0000-0000-0000900C0000}"/>
    <cellStyle name="Comma 2 2 2 2 2 4 3" xfId="15130" xr:uid="{00000000-0005-0000-0000-00007A0C0000}"/>
    <cellStyle name="Comma 2 2 2 2 2 5" xfId="6080" xr:uid="{00000000-0005-0000-0000-00007B0C0000}"/>
    <cellStyle name="Comma 2 2 2 2 2 5 2" xfId="10992" xr:uid="{00000000-0005-0000-0000-0000910C0000}"/>
    <cellStyle name="Comma 2 2 2 2 2 5 2 2" xfId="17049" xr:uid="{00000000-0005-0000-0000-0000910C0000}"/>
    <cellStyle name="Comma 2 2 2 2 2 5 3" xfId="15389" xr:uid="{00000000-0005-0000-0000-00007B0C0000}"/>
    <cellStyle name="Comma 2 2 2 2 2 6" xfId="8896" xr:uid="{00000000-0005-0000-0000-00007C0C0000}"/>
    <cellStyle name="Comma 2 2 2 2 2 6 2" xfId="10590" xr:uid="{00000000-0005-0000-0000-0000920C0000}"/>
    <cellStyle name="Comma 2 2 2 2 2 6 2 2" xfId="16691" xr:uid="{00000000-0005-0000-0000-0000920C0000}"/>
    <cellStyle name="Comma 2 2 2 2 2 6 3" xfId="15571" xr:uid="{00000000-0005-0000-0000-00007C0C0000}"/>
    <cellStyle name="Comma 2 2 2 2 2 7" xfId="9635" xr:uid="{00000000-0005-0000-0000-00008A0C0000}"/>
    <cellStyle name="Comma 2 2 2 2 2 7 2" xfId="15937" xr:uid="{00000000-0005-0000-0000-00008A0C0000}"/>
    <cellStyle name="Comma 2 2 2 2 2 8" xfId="15034" xr:uid="{00000000-0005-0000-0000-0000740C0000}"/>
    <cellStyle name="Comma 2 2 2 2 3" xfId="5083" xr:uid="{00000000-0005-0000-0000-00007D0C0000}"/>
    <cellStyle name="Comma 2 2 2 2 3 2" xfId="5144" xr:uid="{00000000-0005-0000-0000-00007E0C0000}"/>
    <cellStyle name="Comma 2 2 2 2 3 2 2" xfId="5339" xr:uid="{00000000-0005-0000-0000-00007F0C0000}"/>
    <cellStyle name="Comma 2 2 2 2 3 2 2 2" xfId="10850" xr:uid="{00000000-0005-0000-0000-0000950C0000}"/>
    <cellStyle name="Comma 2 2 2 2 3 2 2 2 2" xfId="16939" xr:uid="{00000000-0005-0000-0000-0000950C0000}"/>
    <cellStyle name="Comma 2 2 2 2 3 2 2 3" xfId="15282" xr:uid="{00000000-0005-0000-0000-00007F0C0000}"/>
    <cellStyle name="Comma 2 2 2 2 3 2 3" xfId="5241" xr:uid="{00000000-0005-0000-0000-0000800C0000}"/>
    <cellStyle name="Comma 2 2 2 2 3 2 3 2" xfId="10752" xr:uid="{00000000-0005-0000-0000-0000960C0000}"/>
    <cellStyle name="Comma 2 2 2 2 3 2 3 2 2" xfId="16844" xr:uid="{00000000-0005-0000-0000-0000960C0000}"/>
    <cellStyle name="Comma 2 2 2 2 3 2 3 3" xfId="15187" xr:uid="{00000000-0005-0000-0000-0000800C0000}"/>
    <cellStyle name="Comma 2 2 2 2 3 2 4" xfId="10656" xr:uid="{00000000-0005-0000-0000-0000940C0000}"/>
    <cellStyle name="Comma 2 2 2 2 3 2 4 2" xfId="16749" xr:uid="{00000000-0005-0000-0000-0000940C0000}"/>
    <cellStyle name="Comma 2 2 2 2 3 2 5" xfId="15092" xr:uid="{00000000-0005-0000-0000-00007E0C0000}"/>
    <cellStyle name="Comma 2 2 2 2 3 3" xfId="5292" xr:uid="{00000000-0005-0000-0000-0000810C0000}"/>
    <cellStyle name="Comma 2 2 2 2 3 3 2" xfId="10803" xr:uid="{00000000-0005-0000-0000-0000970C0000}"/>
    <cellStyle name="Comma 2 2 2 2 3 3 2 2" xfId="16892" xr:uid="{00000000-0005-0000-0000-0000970C0000}"/>
    <cellStyle name="Comma 2 2 2 2 3 3 3" xfId="15235" xr:uid="{00000000-0005-0000-0000-0000810C0000}"/>
    <cellStyle name="Comma 2 2 2 2 3 4" xfId="5194" xr:uid="{00000000-0005-0000-0000-0000820C0000}"/>
    <cellStyle name="Comma 2 2 2 2 3 4 2" xfId="10705" xr:uid="{00000000-0005-0000-0000-0000980C0000}"/>
    <cellStyle name="Comma 2 2 2 2 3 4 2 2" xfId="16797" xr:uid="{00000000-0005-0000-0000-0000980C0000}"/>
    <cellStyle name="Comma 2 2 2 2 3 4 3" xfId="15140" xr:uid="{00000000-0005-0000-0000-0000820C0000}"/>
    <cellStyle name="Comma 2 2 2 2 3 5" xfId="8954" xr:uid="{00000000-0005-0000-0000-0000830C0000}"/>
    <cellStyle name="Comma 2 2 2 2 3 5 2" xfId="10600" xr:uid="{00000000-0005-0000-0000-0000990C0000}"/>
    <cellStyle name="Comma 2 2 2 2 3 5 2 2" xfId="16701" xr:uid="{00000000-0005-0000-0000-0000990C0000}"/>
    <cellStyle name="Comma 2 2 2 2 3 5 3" xfId="15629" xr:uid="{00000000-0005-0000-0000-0000830C0000}"/>
    <cellStyle name="Comma 2 2 2 2 3 6" xfId="9682" xr:uid="{00000000-0005-0000-0000-0000930C0000}"/>
    <cellStyle name="Comma 2 2 2 2 3 6 2" xfId="15984" xr:uid="{00000000-0005-0000-0000-0000930C0000}"/>
    <cellStyle name="Comma 2 2 2 2 3 7" xfId="15044" xr:uid="{00000000-0005-0000-0000-00007D0C0000}"/>
    <cellStyle name="Comma 2 2 2 2 4" xfId="5107" xr:uid="{00000000-0005-0000-0000-0000840C0000}"/>
    <cellStyle name="Comma 2 2 2 2 4 2" xfId="5159" xr:uid="{00000000-0005-0000-0000-0000850C0000}"/>
    <cellStyle name="Comma 2 2 2 2 4 2 2" xfId="5354" xr:uid="{00000000-0005-0000-0000-0000860C0000}"/>
    <cellStyle name="Comma 2 2 2 2 4 2 2 2" xfId="10865" xr:uid="{00000000-0005-0000-0000-00009C0C0000}"/>
    <cellStyle name="Comma 2 2 2 2 4 2 2 2 2" xfId="16954" xr:uid="{00000000-0005-0000-0000-00009C0C0000}"/>
    <cellStyle name="Comma 2 2 2 2 4 2 2 3" xfId="15297" xr:uid="{00000000-0005-0000-0000-0000860C0000}"/>
    <cellStyle name="Comma 2 2 2 2 4 2 3" xfId="5256" xr:uid="{00000000-0005-0000-0000-0000870C0000}"/>
    <cellStyle name="Comma 2 2 2 2 4 2 3 2" xfId="10767" xr:uid="{00000000-0005-0000-0000-00009D0C0000}"/>
    <cellStyle name="Comma 2 2 2 2 4 2 3 2 2" xfId="16859" xr:uid="{00000000-0005-0000-0000-00009D0C0000}"/>
    <cellStyle name="Comma 2 2 2 2 4 2 3 3" xfId="15202" xr:uid="{00000000-0005-0000-0000-0000870C0000}"/>
    <cellStyle name="Comma 2 2 2 2 4 2 4" xfId="10671" xr:uid="{00000000-0005-0000-0000-00009B0C0000}"/>
    <cellStyle name="Comma 2 2 2 2 4 2 4 2" xfId="16764" xr:uid="{00000000-0005-0000-0000-00009B0C0000}"/>
    <cellStyle name="Comma 2 2 2 2 4 2 5" xfId="15107" xr:uid="{00000000-0005-0000-0000-0000850C0000}"/>
    <cellStyle name="Comma 2 2 2 2 4 3" xfId="5307" xr:uid="{00000000-0005-0000-0000-0000880C0000}"/>
    <cellStyle name="Comma 2 2 2 2 4 3 2" xfId="10818" xr:uid="{00000000-0005-0000-0000-00009E0C0000}"/>
    <cellStyle name="Comma 2 2 2 2 4 3 2 2" xfId="16907" xr:uid="{00000000-0005-0000-0000-00009E0C0000}"/>
    <cellStyle name="Comma 2 2 2 2 4 3 3" xfId="15250" xr:uid="{00000000-0005-0000-0000-0000880C0000}"/>
    <cellStyle name="Comma 2 2 2 2 4 4" xfId="5209" xr:uid="{00000000-0005-0000-0000-0000890C0000}"/>
    <cellStyle name="Comma 2 2 2 2 4 4 2" xfId="10720" xr:uid="{00000000-0005-0000-0000-00009F0C0000}"/>
    <cellStyle name="Comma 2 2 2 2 4 4 2 2" xfId="16812" xr:uid="{00000000-0005-0000-0000-00009F0C0000}"/>
    <cellStyle name="Comma 2 2 2 2 4 4 3" xfId="15155" xr:uid="{00000000-0005-0000-0000-0000890C0000}"/>
    <cellStyle name="Comma 2 2 2 2 4 5" xfId="10619" xr:uid="{00000000-0005-0000-0000-00009A0C0000}"/>
    <cellStyle name="Comma 2 2 2 2 4 5 2" xfId="16717" xr:uid="{00000000-0005-0000-0000-00009A0C0000}"/>
    <cellStyle name="Comma 2 2 2 2 4 6" xfId="15060" xr:uid="{00000000-0005-0000-0000-0000840C0000}"/>
    <cellStyle name="Comma 2 2 2 2 5" xfId="5124" xr:uid="{00000000-0005-0000-0000-00008A0C0000}"/>
    <cellStyle name="Comma 2 2 2 2 5 2" xfId="5319" xr:uid="{00000000-0005-0000-0000-00008B0C0000}"/>
    <cellStyle name="Comma 2 2 2 2 5 2 2" xfId="10830" xr:uid="{00000000-0005-0000-0000-0000A10C0000}"/>
    <cellStyle name="Comma 2 2 2 2 5 2 2 2" xfId="16919" xr:uid="{00000000-0005-0000-0000-0000A10C0000}"/>
    <cellStyle name="Comma 2 2 2 2 5 2 3" xfId="15262" xr:uid="{00000000-0005-0000-0000-00008B0C0000}"/>
    <cellStyle name="Comma 2 2 2 2 5 3" xfId="5221" xr:uid="{00000000-0005-0000-0000-00008C0C0000}"/>
    <cellStyle name="Comma 2 2 2 2 5 3 2" xfId="10732" xr:uid="{00000000-0005-0000-0000-0000A20C0000}"/>
    <cellStyle name="Comma 2 2 2 2 5 3 2 2" xfId="16824" xr:uid="{00000000-0005-0000-0000-0000A20C0000}"/>
    <cellStyle name="Comma 2 2 2 2 5 3 3" xfId="15167" xr:uid="{00000000-0005-0000-0000-00008C0C0000}"/>
    <cellStyle name="Comma 2 2 2 2 5 4" xfId="10636" xr:uid="{00000000-0005-0000-0000-0000A00C0000}"/>
    <cellStyle name="Comma 2 2 2 2 5 4 2" xfId="16729" xr:uid="{00000000-0005-0000-0000-0000A00C0000}"/>
    <cellStyle name="Comma 2 2 2 2 5 5" xfId="15072" xr:uid="{00000000-0005-0000-0000-00008A0C0000}"/>
    <cellStyle name="Comma 2 2 2 2 6" xfId="5272" xr:uid="{00000000-0005-0000-0000-00008D0C0000}"/>
    <cellStyle name="Comma 2 2 2 2 6 2" xfId="10783" xr:uid="{00000000-0005-0000-0000-0000A30C0000}"/>
    <cellStyle name="Comma 2 2 2 2 6 2 2" xfId="16872" xr:uid="{00000000-0005-0000-0000-0000A30C0000}"/>
    <cellStyle name="Comma 2 2 2 2 6 3" xfId="15215" xr:uid="{00000000-0005-0000-0000-00008D0C0000}"/>
    <cellStyle name="Comma 2 2 2 2 7" xfId="5174" xr:uid="{00000000-0005-0000-0000-00008E0C0000}"/>
    <cellStyle name="Comma 2 2 2 2 7 2" xfId="10685" xr:uid="{00000000-0005-0000-0000-0000A40C0000}"/>
    <cellStyle name="Comma 2 2 2 2 7 2 2" xfId="16777" xr:uid="{00000000-0005-0000-0000-0000A40C0000}"/>
    <cellStyle name="Comma 2 2 2 2 7 3" xfId="15120" xr:uid="{00000000-0005-0000-0000-00008E0C0000}"/>
    <cellStyle name="Comma 2 2 2 2 8" xfId="5367" xr:uid="{00000000-0005-0000-0000-00008F0C0000}"/>
    <cellStyle name="Comma 2 2 2 2 8 2" xfId="10878" xr:uid="{00000000-0005-0000-0000-0000A50C0000}"/>
    <cellStyle name="Comma 2 2 2 2 8 2 2" xfId="16967" xr:uid="{00000000-0005-0000-0000-0000A50C0000}"/>
    <cellStyle name="Comma 2 2 2 2 8 3" xfId="15310" xr:uid="{00000000-0005-0000-0000-00008F0C0000}"/>
    <cellStyle name="Comma 2 2 2 2 9" xfId="4421" xr:uid="{00000000-0005-0000-0000-0000900C0000}"/>
    <cellStyle name="Comma 2 2 2 2 9 2" xfId="10503" xr:uid="{00000000-0005-0000-0000-0000A60C0000}"/>
    <cellStyle name="Comma 2 2 2 2 9 2 2" xfId="16654" xr:uid="{00000000-0005-0000-0000-0000A60C0000}"/>
    <cellStyle name="Comma 2 2 2 2 9 3" xfId="15022" xr:uid="{00000000-0005-0000-0000-0000900C0000}"/>
    <cellStyle name="Comma 2 2 2 3" xfId="5072" xr:uid="{00000000-0005-0000-0000-0000910C0000}"/>
    <cellStyle name="Comma 2 2 2 3 2" xfId="5133" xr:uid="{00000000-0005-0000-0000-0000920C0000}"/>
    <cellStyle name="Comma 2 2 2 3 2 2" xfId="5328" xr:uid="{00000000-0005-0000-0000-0000930C0000}"/>
    <cellStyle name="Comma 2 2 2 3 2 2 2" xfId="9015" xr:uid="{00000000-0005-0000-0000-0000940C0000}"/>
    <cellStyle name="Comma 2 2 2 3 2 2 2 2" xfId="10839" xr:uid="{00000000-0005-0000-0000-0000AA0C0000}"/>
    <cellStyle name="Comma 2 2 2 3 2 2 2 2 2" xfId="16928" xr:uid="{00000000-0005-0000-0000-0000AA0C0000}"/>
    <cellStyle name="Comma 2 2 2 3 2 2 2 3" xfId="15680" xr:uid="{00000000-0005-0000-0000-0000940C0000}"/>
    <cellStyle name="Comma 2 2 2 3 2 2 3" xfId="9753" xr:uid="{00000000-0005-0000-0000-0000A90C0000}"/>
    <cellStyle name="Comma 2 2 2 3 2 2 3 2" xfId="16032" xr:uid="{00000000-0005-0000-0000-0000A90C0000}"/>
    <cellStyle name="Comma 2 2 2 3 2 2 4" xfId="15271" xr:uid="{00000000-0005-0000-0000-0000930C0000}"/>
    <cellStyle name="Comma 2 2 2 3 2 3" xfId="5230" xr:uid="{00000000-0005-0000-0000-0000950C0000}"/>
    <cellStyle name="Comma 2 2 2 3 2 3 2" xfId="10741" xr:uid="{00000000-0005-0000-0000-0000AB0C0000}"/>
    <cellStyle name="Comma 2 2 2 3 2 3 2 2" xfId="16833" xr:uid="{00000000-0005-0000-0000-0000AB0C0000}"/>
    <cellStyle name="Comma 2 2 2 3 2 3 3" xfId="15176" xr:uid="{00000000-0005-0000-0000-0000950C0000}"/>
    <cellStyle name="Comma 2 2 2 3 2 4" xfId="6081" xr:uid="{00000000-0005-0000-0000-0000960C0000}"/>
    <cellStyle name="Comma 2 2 2 3 2 4 2" xfId="10993" xr:uid="{00000000-0005-0000-0000-0000AC0C0000}"/>
    <cellStyle name="Comma 2 2 2 3 2 4 2 2" xfId="17050" xr:uid="{00000000-0005-0000-0000-0000AC0C0000}"/>
    <cellStyle name="Comma 2 2 2 3 2 4 3" xfId="15390" xr:uid="{00000000-0005-0000-0000-0000960C0000}"/>
    <cellStyle name="Comma 2 2 2 3 2 5" xfId="8897" xr:uid="{00000000-0005-0000-0000-0000970C0000}"/>
    <cellStyle name="Comma 2 2 2 3 2 5 2" xfId="10645" xr:uid="{00000000-0005-0000-0000-0000AD0C0000}"/>
    <cellStyle name="Comma 2 2 2 3 2 5 2 2" xfId="16738" xr:uid="{00000000-0005-0000-0000-0000AD0C0000}"/>
    <cellStyle name="Comma 2 2 2 3 2 5 3" xfId="15572" xr:uid="{00000000-0005-0000-0000-0000970C0000}"/>
    <cellStyle name="Comma 2 2 2 3 2 6" xfId="9636" xr:uid="{00000000-0005-0000-0000-0000A80C0000}"/>
    <cellStyle name="Comma 2 2 2 3 2 6 2" xfId="15938" xr:uid="{00000000-0005-0000-0000-0000A80C0000}"/>
    <cellStyle name="Comma 2 2 2 3 2 7" xfId="15081" xr:uid="{00000000-0005-0000-0000-0000920C0000}"/>
    <cellStyle name="Comma 2 2 2 3 3" xfId="5281" xr:uid="{00000000-0005-0000-0000-0000980C0000}"/>
    <cellStyle name="Comma 2 2 2 3 3 2" xfId="8955" xr:uid="{00000000-0005-0000-0000-0000990C0000}"/>
    <cellStyle name="Comma 2 2 2 3 3 2 2" xfId="10792" xr:uid="{00000000-0005-0000-0000-0000AF0C0000}"/>
    <cellStyle name="Comma 2 2 2 3 3 2 2 2" xfId="16881" xr:uid="{00000000-0005-0000-0000-0000AF0C0000}"/>
    <cellStyle name="Comma 2 2 2 3 3 2 3" xfId="15630" xr:uid="{00000000-0005-0000-0000-0000990C0000}"/>
    <cellStyle name="Comma 2 2 2 3 3 3" xfId="9683" xr:uid="{00000000-0005-0000-0000-0000AE0C0000}"/>
    <cellStyle name="Comma 2 2 2 3 3 3 2" xfId="15985" xr:uid="{00000000-0005-0000-0000-0000AE0C0000}"/>
    <cellStyle name="Comma 2 2 2 3 3 4" xfId="15224" xr:uid="{00000000-0005-0000-0000-0000980C0000}"/>
    <cellStyle name="Comma 2 2 2 3 4" xfId="5183" xr:uid="{00000000-0005-0000-0000-00009A0C0000}"/>
    <cellStyle name="Comma 2 2 2 3 4 2" xfId="10694" xr:uid="{00000000-0005-0000-0000-0000B00C0000}"/>
    <cellStyle name="Comma 2 2 2 3 4 2 2" xfId="16786" xr:uid="{00000000-0005-0000-0000-0000B00C0000}"/>
    <cellStyle name="Comma 2 2 2 3 4 3" xfId="15129" xr:uid="{00000000-0005-0000-0000-00009A0C0000}"/>
    <cellStyle name="Comma 2 2 2 3 5" xfId="5368" xr:uid="{00000000-0005-0000-0000-00009B0C0000}"/>
    <cellStyle name="Comma 2 2 2 3 5 2" xfId="10879" xr:uid="{00000000-0005-0000-0000-0000B10C0000}"/>
    <cellStyle name="Comma 2 2 2 3 5 2 2" xfId="16968" xr:uid="{00000000-0005-0000-0000-0000B10C0000}"/>
    <cellStyle name="Comma 2 2 2 3 5 3" xfId="15311" xr:uid="{00000000-0005-0000-0000-00009B0C0000}"/>
    <cellStyle name="Comma 2 2 2 3 6" xfId="5541" xr:uid="{00000000-0005-0000-0000-00009C0C0000}"/>
    <cellStyle name="Comma 2 2 2 3 6 2" xfId="10954" xr:uid="{00000000-0005-0000-0000-0000B20C0000}"/>
    <cellStyle name="Comma 2 2 2 3 6 2 2" xfId="17011" xr:uid="{00000000-0005-0000-0000-0000B20C0000}"/>
    <cellStyle name="Comma 2 2 2 3 6 3" xfId="15353" xr:uid="{00000000-0005-0000-0000-00009C0C0000}"/>
    <cellStyle name="Comma 2 2 2 3 7" xfId="8846" xr:uid="{00000000-0005-0000-0000-00009D0C0000}"/>
    <cellStyle name="Comma 2 2 2 3 7 2" xfId="10589" xr:uid="{00000000-0005-0000-0000-0000B30C0000}"/>
    <cellStyle name="Comma 2 2 2 3 7 2 2" xfId="16690" xr:uid="{00000000-0005-0000-0000-0000B30C0000}"/>
    <cellStyle name="Comma 2 2 2 3 7 3" xfId="15525" xr:uid="{00000000-0005-0000-0000-00009D0C0000}"/>
    <cellStyle name="Comma 2 2 2 3 8" xfId="9436" xr:uid="{00000000-0005-0000-0000-0000A70C0000}"/>
    <cellStyle name="Comma 2 2 2 3 8 2" xfId="15821" xr:uid="{00000000-0005-0000-0000-0000A70C0000}"/>
    <cellStyle name="Comma 2 2 2 3 9" xfId="15033" xr:uid="{00000000-0005-0000-0000-0000910C0000}"/>
    <cellStyle name="Comma 2 2 2 4" xfId="5082" xr:uid="{00000000-0005-0000-0000-00009E0C0000}"/>
    <cellStyle name="Comma 2 2 2 4 2" xfId="5143" xr:uid="{00000000-0005-0000-0000-00009F0C0000}"/>
    <cellStyle name="Comma 2 2 2 4 2 2" xfId="5338" xr:uid="{00000000-0005-0000-0000-0000A00C0000}"/>
    <cellStyle name="Comma 2 2 2 4 2 2 2" xfId="9016" xr:uid="{00000000-0005-0000-0000-0000A10C0000}"/>
    <cellStyle name="Comma 2 2 2 4 2 2 2 2" xfId="10849" xr:uid="{00000000-0005-0000-0000-0000B70C0000}"/>
    <cellStyle name="Comma 2 2 2 4 2 2 2 2 2" xfId="16938" xr:uid="{00000000-0005-0000-0000-0000B70C0000}"/>
    <cellStyle name="Comma 2 2 2 4 2 2 2 3" xfId="15681" xr:uid="{00000000-0005-0000-0000-0000A10C0000}"/>
    <cellStyle name="Comma 2 2 2 4 2 2 3" xfId="9754" xr:uid="{00000000-0005-0000-0000-0000B60C0000}"/>
    <cellStyle name="Comma 2 2 2 4 2 2 3 2" xfId="16033" xr:uid="{00000000-0005-0000-0000-0000B60C0000}"/>
    <cellStyle name="Comma 2 2 2 4 2 2 4" xfId="15281" xr:uid="{00000000-0005-0000-0000-0000A00C0000}"/>
    <cellStyle name="Comma 2 2 2 4 2 3" xfId="5240" xr:uid="{00000000-0005-0000-0000-0000A20C0000}"/>
    <cellStyle name="Comma 2 2 2 4 2 3 2" xfId="10751" xr:uid="{00000000-0005-0000-0000-0000B80C0000}"/>
    <cellStyle name="Comma 2 2 2 4 2 3 2 2" xfId="16843" xr:uid="{00000000-0005-0000-0000-0000B80C0000}"/>
    <cellStyle name="Comma 2 2 2 4 2 3 3" xfId="15186" xr:uid="{00000000-0005-0000-0000-0000A20C0000}"/>
    <cellStyle name="Comma 2 2 2 4 2 3 4" xfId="17654" xr:uid="{4B93F51E-1515-41A4-90E8-2E6597F77BC8}"/>
    <cellStyle name="Comma 2 2 2 4 2 4" xfId="6082" xr:uid="{00000000-0005-0000-0000-0000A30C0000}"/>
    <cellStyle name="Comma 2 2 2 4 2 4 2" xfId="10994" xr:uid="{00000000-0005-0000-0000-0000B90C0000}"/>
    <cellStyle name="Comma 2 2 2 4 2 4 2 2" xfId="17051" xr:uid="{00000000-0005-0000-0000-0000B90C0000}"/>
    <cellStyle name="Comma 2 2 2 4 2 4 3" xfId="15391" xr:uid="{00000000-0005-0000-0000-0000A30C0000}"/>
    <cellStyle name="Comma 2 2 2 4 2 5" xfId="8898" xr:uid="{00000000-0005-0000-0000-0000A40C0000}"/>
    <cellStyle name="Comma 2 2 2 4 2 5 2" xfId="10655" xr:uid="{00000000-0005-0000-0000-0000BA0C0000}"/>
    <cellStyle name="Comma 2 2 2 4 2 5 2 2" xfId="16748" xr:uid="{00000000-0005-0000-0000-0000BA0C0000}"/>
    <cellStyle name="Comma 2 2 2 4 2 5 3" xfId="15573" xr:uid="{00000000-0005-0000-0000-0000A40C0000}"/>
    <cellStyle name="Comma 2 2 2 4 2 6" xfId="9637" xr:uid="{00000000-0005-0000-0000-0000B50C0000}"/>
    <cellStyle name="Comma 2 2 2 4 2 6 2" xfId="15939" xr:uid="{00000000-0005-0000-0000-0000B50C0000}"/>
    <cellStyle name="Comma 2 2 2 4 2 7" xfId="15091" xr:uid="{00000000-0005-0000-0000-00009F0C0000}"/>
    <cellStyle name="Comma 2 2 2 4 3" xfId="5291" xr:uid="{00000000-0005-0000-0000-0000A50C0000}"/>
    <cellStyle name="Comma 2 2 2 4 3 2" xfId="8956" xr:uid="{00000000-0005-0000-0000-0000A60C0000}"/>
    <cellStyle name="Comma 2 2 2 4 3 2 2" xfId="10802" xr:uid="{00000000-0005-0000-0000-0000BC0C0000}"/>
    <cellStyle name="Comma 2 2 2 4 3 2 2 2" xfId="16891" xr:uid="{00000000-0005-0000-0000-0000BC0C0000}"/>
    <cellStyle name="Comma 2 2 2 4 3 2 3" xfId="15631" xr:uid="{00000000-0005-0000-0000-0000A60C0000}"/>
    <cellStyle name="Comma 2 2 2 4 3 3" xfId="9684" xr:uid="{00000000-0005-0000-0000-0000BB0C0000}"/>
    <cellStyle name="Comma 2 2 2 4 3 3 2" xfId="15986" xr:uid="{00000000-0005-0000-0000-0000BB0C0000}"/>
    <cellStyle name="Comma 2 2 2 4 3 4" xfId="15234" xr:uid="{00000000-0005-0000-0000-0000A50C0000}"/>
    <cellStyle name="Comma 2 2 2 4 4" xfId="5193" xr:uid="{00000000-0005-0000-0000-0000A70C0000}"/>
    <cellStyle name="Comma 2 2 2 4 4 2" xfId="10704" xr:uid="{00000000-0005-0000-0000-0000BD0C0000}"/>
    <cellStyle name="Comma 2 2 2 4 4 2 2" xfId="16796" xr:uid="{00000000-0005-0000-0000-0000BD0C0000}"/>
    <cellStyle name="Comma 2 2 2 4 4 3" xfId="15139" xr:uid="{00000000-0005-0000-0000-0000A70C0000}"/>
    <cellStyle name="Comma 2 2 2 4 4 4" xfId="17655" xr:uid="{9FCE9C7E-DCBC-41C1-8CC7-51CC3906B666}"/>
    <cellStyle name="Comma 2 2 2 4 5" xfId="5369" xr:uid="{00000000-0005-0000-0000-0000A80C0000}"/>
    <cellStyle name="Comma 2 2 2 4 5 2" xfId="10880" xr:uid="{00000000-0005-0000-0000-0000BE0C0000}"/>
    <cellStyle name="Comma 2 2 2 4 5 2 2" xfId="16969" xr:uid="{00000000-0005-0000-0000-0000BE0C0000}"/>
    <cellStyle name="Comma 2 2 2 4 5 3" xfId="15312" xr:uid="{00000000-0005-0000-0000-0000A80C0000}"/>
    <cellStyle name="Comma 2 2 2 4 6" xfId="5542" xr:uid="{00000000-0005-0000-0000-0000A90C0000}"/>
    <cellStyle name="Comma 2 2 2 4 6 2" xfId="10955" xr:uid="{00000000-0005-0000-0000-0000BF0C0000}"/>
    <cellStyle name="Comma 2 2 2 4 6 2 2" xfId="17012" xr:uid="{00000000-0005-0000-0000-0000BF0C0000}"/>
    <cellStyle name="Comma 2 2 2 4 6 3" xfId="15354" xr:uid="{00000000-0005-0000-0000-0000A90C0000}"/>
    <cellStyle name="Comma 2 2 2 4 7" xfId="8847" xr:uid="{00000000-0005-0000-0000-0000AA0C0000}"/>
    <cellStyle name="Comma 2 2 2 4 7 2" xfId="10599" xr:uid="{00000000-0005-0000-0000-0000C00C0000}"/>
    <cellStyle name="Comma 2 2 2 4 7 2 2" xfId="16700" xr:uid="{00000000-0005-0000-0000-0000C00C0000}"/>
    <cellStyle name="Comma 2 2 2 4 7 3" xfId="15526" xr:uid="{00000000-0005-0000-0000-0000AA0C0000}"/>
    <cellStyle name="Comma 2 2 2 4 8" xfId="9437" xr:uid="{00000000-0005-0000-0000-0000B40C0000}"/>
    <cellStyle name="Comma 2 2 2 4 8 2" xfId="15822" xr:uid="{00000000-0005-0000-0000-0000B40C0000}"/>
    <cellStyle name="Comma 2 2 2 4 9" xfId="15043" xr:uid="{00000000-0005-0000-0000-00009E0C0000}"/>
    <cellStyle name="Comma 2 2 2 5" xfId="5093" xr:uid="{00000000-0005-0000-0000-0000AB0C0000}"/>
    <cellStyle name="Comma 2 2 2 5 2" xfId="5153" xr:uid="{00000000-0005-0000-0000-0000AC0C0000}"/>
    <cellStyle name="Comma 2 2 2 5 2 2" xfId="5348" xr:uid="{00000000-0005-0000-0000-0000AD0C0000}"/>
    <cellStyle name="Comma 2 2 2 5 2 2 2" xfId="9017" xr:uid="{00000000-0005-0000-0000-0000AE0C0000}"/>
    <cellStyle name="Comma 2 2 2 5 2 2 2 2" xfId="10859" xr:uid="{00000000-0005-0000-0000-0000C40C0000}"/>
    <cellStyle name="Comma 2 2 2 5 2 2 2 2 2" xfId="16948" xr:uid="{00000000-0005-0000-0000-0000C40C0000}"/>
    <cellStyle name="Comma 2 2 2 5 2 2 2 3" xfId="15682" xr:uid="{00000000-0005-0000-0000-0000AE0C0000}"/>
    <cellStyle name="Comma 2 2 2 5 2 2 3" xfId="9755" xr:uid="{00000000-0005-0000-0000-0000C30C0000}"/>
    <cellStyle name="Comma 2 2 2 5 2 2 3 2" xfId="16034" xr:uid="{00000000-0005-0000-0000-0000C30C0000}"/>
    <cellStyle name="Comma 2 2 2 5 2 2 4" xfId="15291" xr:uid="{00000000-0005-0000-0000-0000AD0C0000}"/>
    <cellStyle name="Comma 2 2 2 5 2 3" xfId="5250" xr:uid="{00000000-0005-0000-0000-0000AF0C0000}"/>
    <cellStyle name="Comma 2 2 2 5 2 3 2" xfId="10761" xr:uid="{00000000-0005-0000-0000-0000C50C0000}"/>
    <cellStyle name="Comma 2 2 2 5 2 3 2 2" xfId="16853" xr:uid="{00000000-0005-0000-0000-0000C50C0000}"/>
    <cellStyle name="Comma 2 2 2 5 2 3 3" xfId="15196" xr:uid="{00000000-0005-0000-0000-0000AF0C0000}"/>
    <cellStyle name="Comma 2 2 2 5 2 4" xfId="6083" xr:uid="{00000000-0005-0000-0000-0000B00C0000}"/>
    <cellStyle name="Comma 2 2 2 5 2 4 2" xfId="10995" xr:uid="{00000000-0005-0000-0000-0000C60C0000}"/>
    <cellStyle name="Comma 2 2 2 5 2 4 2 2" xfId="17052" xr:uid="{00000000-0005-0000-0000-0000C60C0000}"/>
    <cellStyle name="Comma 2 2 2 5 2 4 3" xfId="15392" xr:uid="{00000000-0005-0000-0000-0000B00C0000}"/>
    <cellStyle name="Comma 2 2 2 5 2 5" xfId="8899" xr:uid="{00000000-0005-0000-0000-0000B10C0000}"/>
    <cellStyle name="Comma 2 2 2 5 2 5 2" xfId="10665" xr:uid="{00000000-0005-0000-0000-0000C70C0000}"/>
    <cellStyle name="Comma 2 2 2 5 2 5 2 2" xfId="16758" xr:uid="{00000000-0005-0000-0000-0000C70C0000}"/>
    <cellStyle name="Comma 2 2 2 5 2 5 3" xfId="15574" xr:uid="{00000000-0005-0000-0000-0000B10C0000}"/>
    <cellStyle name="Comma 2 2 2 5 2 6" xfId="9638" xr:uid="{00000000-0005-0000-0000-0000C20C0000}"/>
    <cellStyle name="Comma 2 2 2 5 2 6 2" xfId="15940" xr:uid="{00000000-0005-0000-0000-0000C20C0000}"/>
    <cellStyle name="Comma 2 2 2 5 2 7" xfId="15101" xr:uid="{00000000-0005-0000-0000-0000AC0C0000}"/>
    <cellStyle name="Comma 2 2 2 5 2 8" xfId="17657" xr:uid="{A030BEAE-ACBC-4E95-A7AC-8111782A1A6F}"/>
    <cellStyle name="Comma 2 2 2 5 3" xfId="5301" xr:uid="{00000000-0005-0000-0000-0000B20C0000}"/>
    <cellStyle name="Comma 2 2 2 5 3 2" xfId="8957" xr:uid="{00000000-0005-0000-0000-0000B30C0000}"/>
    <cellStyle name="Comma 2 2 2 5 3 2 2" xfId="10812" xr:uid="{00000000-0005-0000-0000-0000C90C0000}"/>
    <cellStyle name="Comma 2 2 2 5 3 2 2 2" xfId="16901" xr:uid="{00000000-0005-0000-0000-0000C90C0000}"/>
    <cellStyle name="Comma 2 2 2 5 3 2 3" xfId="15632" xr:uid="{00000000-0005-0000-0000-0000B30C0000}"/>
    <cellStyle name="Comma 2 2 2 5 3 3" xfId="9685" xr:uid="{00000000-0005-0000-0000-0000C80C0000}"/>
    <cellStyle name="Comma 2 2 2 5 3 3 2" xfId="15987" xr:uid="{00000000-0005-0000-0000-0000C80C0000}"/>
    <cellStyle name="Comma 2 2 2 5 3 4" xfId="15244" xr:uid="{00000000-0005-0000-0000-0000B20C0000}"/>
    <cellStyle name="Comma 2 2 2 5 3 5" xfId="17658" xr:uid="{B3BC4679-9321-4FFA-ABE8-5F74C61ED16C}"/>
    <cellStyle name="Comma 2 2 2 5 4" xfId="5203" xr:uid="{00000000-0005-0000-0000-0000B40C0000}"/>
    <cellStyle name="Comma 2 2 2 5 4 2" xfId="10714" xr:uid="{00000000-0005-0000-0000-0000CA0C0000}"/>
    <cellStyle name="Comma 2 2 2 5 4 2 2" xfId="16806" xr:uid="{00000000-0005-0000-0000-0000CA0C0000}"/>
    <cellStyle name="Comma 2 2 2 5 4 3" xfId="15149" xr:uid="{00000000-0005-0000-0000-0000B40C0000}"/>
    <cellStyle name="Comma 2 2 2 5 5" xfId="5543" xr:uid="{00000000-0005-0000-0000-0000B50C0000}"/>
    <cellStyle name="Comma 2 2 2 5 5 2" xfId="10956" xr:uid="{00000000-0005-0000-0000-0000CB0C0000}"/>
    <cellStyle name="Comma 2 2 2 5 5 2 2" xfId="17013" xr:uid="{00000000-0005-0000-0000-0000CB0C0000}"/>
    <cellStyle name="Comma 2 2 2 5 5 3" xfId="15355" xr:uid="{00000000-0005-0000-0000-0000B50C0000}"/>
    <cellStyle name="Comma 2 2 2 5 6" xfId="8848" xr:uid="{00000000-0005-0000-0000-0000B60C0000}"/>
    <cellStyle name="Comma 2 2 2 5 6 2" xfId="10610" xr:uid="{00000000-0005-0000-0000-0000CC0C0000}"/>
    <cellStyle name="Comma 2 2 2 5 6 2 2" xfId="16711" xr:uid="{00000000-0005-0000-0000-0000CC0C0000}"/>
    <cellStyle name="Comma 2 2 2 5 6 3" xfId="15527" xr:uid="{00000000-0005-0000-0000-0000B60C0000}"/>
    <cellStyle name="Comma 2 2 2 5 7" xfId="9438" xr:uid="{00000000-0005-0000-0000-0000C10C0000}"/>
    <cellStyle name="Comma 2 2 2 5 7 2" xfId="15823" xr:uid="{00000000-0005-0000-0000-0000C10C0000}"/>
    <cellStyle name="Comma 2 2 2 5 8" xfId="15054" xr:uid="{00000000-0005-0000-0000-0000AB0C0000}"/>
    <cellStyle name="Comma 2 2 2 5 9" xfId="17656" xr:uid="{792DB704-B69B-48F7-A592-677FE5EB2FBB}"/>
    <cellStyle name="Comma 2 2 2 6" xfId="5106" xr:uid="{00000000-0005-0000-0000-0000B70C0000}"/>
    <cellStyle name="Comma 2 2 2 6 2" xfId="5158" xr:uid="{00000000-0005-0000-0000-0000B80C0000}"/>
    <cellStyle name="Comma 2 2 2 6 2 2" xfId="5353" xr:uid="{00000000-0005-0000-0000-0000B90C0000}"/>
    <cellStyle name="Comma 2 2 2 6 2 2 2" xfId="9050" xr:uid="{00000000-0005-0000-0000-0000BA0C0000}"/>
    <cellStyle name="Comma 2 2 2 6 2 2 2 2" xfId="10864" xr:uid="{00000000-0005-0000-0000-0000D00C0000}"/>
    <cellStyle name="Comma 2 2 2 6 2 2 2 2 2" xfId="16953" xr:uid="{00000000-0005-0000-0000-0000D00C0000}"/>
    <cellStyle name="Comma 2 2 2 6 2 2 2 3" xfId="15715" xr:uid="{00000000-0005-0000-0000-0000BA0C0000}"/>
    <cellStyle name="Comma 2 2 2 6 2 2 3" xfId="9788" xr:uid="{00000000-0005-0000-0000-0000CF0C0000}"/>
    <cellStyle name="Comma 2 2 2 6 2 2 3 2" xfId="16067" xr:uid="{00000000-0005-0000-0000-0000CF0C0000}"/>
    <cellStyle name="Comma 2 2 2 6 2 2 4" xfId="15296" xr:uid="{00000000-0005-0000-0000-0000B90C0000}"/>
    <cellStyle name="Comma 2 2 2 6 2 3" xfId="5255" xr:uid="{00000000-0005-0000-0000-0000BB0C0000}"/>
    <cellStyle name="Comma 2 2 2 6 2 3 2" xfId="10766" xr:uid="{00000000-0005-0000-0000-0000D10C0000}"/>
    <cellStyle name="Comma 2 2 2 6 2 3 2 2" xfId="16858" xr:uid="{00000000-0005-0000-0000-0000D10C0000}"/>
    <cellStyle name="Comma 2 2 2 6 2 3 3" xfId="15201" xr:uid="{00000000-0005-0000-0000-0000BB0C0000}"/>
    <cellStyle name="Comma 2 2 2 6 2 4" xfId="8932" xr:uid="{00000000-0005-0000-0000-0000BC0C0000}"/>
    <cellStyle name="Comma 2 2 2 6 2 4 2" xfId="10670" xr:uid="{00000000-0005-0000-0000-0000D20C0000}"/>
    <cellStyle name="Comma 2 2 2 6 2 4 2 2" xfId="16763" xr:uid="{00000000-0005-0000-0000-0000D20C0000}"/>
    <cellStyle name="Comma 2 2 2 6 2 4 3" xfId="15607" xr:uid="{00000000-0005-0000-0000-0000BC0C0000}"/>
    <cellStyle name="Comma 2 2 2 6 2 5" xfId="9671" xr:uid="{00000000-0005-0000-0000-0000CE0C0000}"/>
    <cellStyle name="Comma 2 2 2 6 2 5 2" xfId="15973" xr:uid="{00000000-0005-0000-0000-0000CE0C0000}"/>
    <cellStyle name="Comma 2 2 2 6 2 6" xfId="15106" xr:uid="{00000000-0005-0000-0000-0000B80C0000}"/>
    <cellStyle name="Comma 2 2 2 6 3" xfId="5306" xr:uid="{00000000-0005-0000-0000-0000BD0C0000}"/>
    <cellStyle name="Comma 2 2 2 6 3 2" xfId="9003" xr:uid="{00000000-0005-0000-0000-0000BE0C0000}"/>
    <cellStyle name="Comma 2 2 2 6 3 2 2" xfId="10817" xr:uid="{00000000-0005-0000-0000-0000D40C0000}"/>
    <cellStyle name="Comma 2 2 2 6 3 2 2 2" xfId="16906" xr:uid="{00000000-0005-0000-0000-0000D40C0000}"/>
    <cellStyle name="Comma 2 2 2 6 3 2 3" xfId="15668" xr:uid="{00000000-0005-0000-0000-0000BE0C0000}"/>
    <cellStyle name="Comma 2 2 2 6 3 3" xfId="9741" xr:uid="{00000000-0005-0000-0000-0000D30C0000}"/>
    <cellStyle name="Comma 2 2 2 6 3 3 2" xfId="16020" xr:uid="{00000000-0005-0000-0000-0000D30C0000}"/>
    <cellStyle name="Comma 2 2 2 6 3 4" xfId="15249" xr:uid="{00000000-0005-0000-0000-0000BD0C0000}"/>
    <cellStyle name="Comma 2 2 2 6 4" xfId="5208" xr:uid="{00000000-0005-0000-0000-0000BF0C0000}"/>
    <cellStyle name="Comma 2 2 2 6 4 2" xfId="10719" xr:uid="{00000000-0005-0000-0000-0000D50C0000}"/>
    <cellStyle name="Comma 2 2 2 6 4 2 2" xfId="16811" xr:uid="{00000000-0005-0000-0000-0000D50C0000}"/>
    <cellStyle name="Comma 2 2 2 6 4 3" xfId="15154" xr:uid="{00000000-0005-0000-0000-0000BF0C0000}"/>
    <cellStyle name="Comma 2 2 2 6 5" xfId="6079" xr:uid="{00000000-0005-0000-0000-0000C00C0000}"/>
    <cellStyle name="Comma 2 2 2 6 5 2" xfId="10991" xr:uid="{00000000-0005-0000-0000-0000D60C0000}"/>
    <cellStyle name="Comma 2 2 2 6 5 2 2" xfId="17048" xr:uid="{00000000-0005-0000-0000-0000D60C0000}"/>
    <cellStyle name="Comma 2 2 2 6 5 3" xfId="15388" xr:uid="{00000000-0005-0000-0000-0000C00C0000}"/>
    <cellStyle name="Comma 2 2 2 6 6" xfId="8882" xr:uid="{00000000-0005-0000-0000-0000C10C0000}"/>
    <cellStyle name="Comma 2 2 2 6 6 2" xfId="10618" xr:uid="{00000000-0005-0000-0000-0000D70C0000}"/>
    <cellStyle name="Comma 2 2 2 6 6 2 2" xfId="16716" xr:uid="{00000000-0005-0000-0000-0000D70C0000}"/>
    <cellStyle name="Comma 2 2 2 6 6 3" xfId="15560" xr:uid="{00000000-0005-0000-0000-0000C10C0000}"/>
    <cellStyle name="Comma 2 2 2 6 7" xfId="9613" xr:uid="{00000000-0005-0000-0000-0000CD0C0000}"/>
    <cellStyle name="Comma 2 2 2 6 7 2" xfId="15926" xr:uid="{00000000-0005-0000-0000-0000CD0C0000}"/>
    <cellStyle name="Comma 2 2 2 6 8" xfId="15059" xr:uid="{00000000-0005-0000-0000-0000B70C0000}"/>
    <cellStyle name="Comma 2 2 2 6 9" xfId="17659" xr:uid="{463F39D1-ECC0-4FA5-AB06-A316CBAC957B}"/>
    <cellStyle name="Comma 2 2 2 7" xfId="5123" xr:uid="{00000000-0005-0000-0000-0000C20C0000}"/>
    <cellStyle name="Comma 2 2 2 7 2" xfId="5318" xr:uid="{00000000-0005-0000-0000-0000C30C0000}"/>
    <cellStyle name="Comma 2 2 2 7 2 2" xfId="9055" xr:uid="{00000000-0005-0000-0000-0000C40C0000}"/>
    <cellStyle name="Comma 2 2 2 7 2 2 2" xfId="9793" xr:uid="{00000000-0005-0000-0000-0000DA0C0000}"/>
    <cellStyle name="Comma 2 2 2 7 2 2 2 2" xfId="16072" xr:uid="{00000000-0005-0000-0000-0000DA0C0000}"/>
    <cellStyle name="Comma 2 2 2 7 2 2 3" xfId="15720" xr:uid="{00000000-0005-0000-0000-0000C40C0000}"/>
    <cellStyle name="Comma 2 2 2 7 2 3" xfId="8937" xr:uid="{00000000-0005-0000-0000-0000C50C0000}"/>
    <cellStyle name="Comma 2 2 2 7 2 3 2" xfId="10829" xr:uid="{00000000-0005-0000-0000-0000DB0C0000}"/>
    <cellStyle name="Comma 2 2 2 7 2 3 2 2" xfId="16918" xr:uid="{00000000-0005-0000-0000-0000DB0C0000}"/>
    <cellStyle name="Comma 2 2 2 7 2 3 3" xfId="15612" xr:uid="{00000000-0005-0000-0000-0000C50C0000}"/>
    <cellStyle name="Comma 2 2 2 7 2 4" xfId="9676" xr:uid="{00000000-0005-0000-0000-0000D90C0000}"/>
    <cellStyle name="Comma 2 2 2 7 2 4 2" xfId="15978" xr:uid="{00000000-0005-0000-0000-0000D90C0000}"/>
    <cellStyle name="Comma 2 2 2 7 2 5" xfId="15261" xr:uid="{00000000-0005-0000-0000-0000C30C0000}"/>
    <cellStyle name="Comma 2 2 2 7 3" xfId="5220" xr:uid="{00000000-0005-0000-0000-0000C60C0000}"/>
    <cellStyle name="Comma 2 2 2 7 3 2" xfId="9008" xr:uid="{00000000-0005-0000-0000-0000C70C0000}"/>
    <cellStyle name="Comma 2 2 2 7 3 2 2" xfId="10731" xr:uid="{00000000-0005-0000-0000-0000DD0C0000}"/>
    <cellStyle name="Comma 2 2 2 7 3 2 2 2" xfId="16823" xr:uid="{00000000-0005-0000-0000-0000DD0C0000}"/>
    <cellStyle name="Comma 2 2 2 7 3 2 3" xfId="15673" xr:uid="{00000000-0005-0000-0000-0000C70C0000}"/>
    <cellStyle name="Comma 2 2 2 7 3 3" xfId="9746" xr:uid="{00000000-0005-0000-0000-0000DC0C0000}"/>
    <cellStyle name="Comma 2 2 2 7 3 3 2" xfId="16025" xr:uid="{00000000-0005-0000-0000-0000DC0C0000}"/>
    <cellStyle name="Comma 2 2 2 7 3 4" xfId="15166" xr:uid="{00000000-0005-0000-0000-0000C60C0000}"/>
    <cellStyle name="Comma 2 2 2 7 4" xfId="8768" xr:uid="{00000000-0005-0000-0000-0000C80C0000}"/>
    <cellStyle name="Comma 2 2 2 7 4 2" xfId="11379" xr:uid="{00000000-0005-0000-0000-0000DE0C0000}"/>
    <cellStyle name="Comma 2 2 2 7 4 2 2" xfId="17431" xr:uid="{00000000-0005-0000-0000-0000DE0C0000}"/>
    <cellStyle name="Comma 2 2 2 7 4 3" xfId="15502" xr:uid="{00000000-0005-0000-0000-0000C80C0000}"/>
    <cellStyle name="Comma 2 2 2 7 5" xfId="8890" xr:uid="{00000000-0005-0000-0000-0000C90C0000}"/>
    <cellStyle name="Comma 2 2 2 7 5 2" xfId="10635" xr:uid="{00000000-0005-0000-0000-0000DF0C0000}"/>
    <cellStyle name="Comma 2 2 2 7 5 2 2" xfId="16728" xr:uid="{00000000-0005-0000-0000-0000DF0C0000}"/>
    <cellStyle name="Comma 2 2 2 7 5 3" xfId="15565" xr:uid="{00000000-0005-0000-0000-0000C90C0000}"/>
    <cellStyle name="Comma 2 2 2 7 6" xfId="9629" xr:uid="{00000000-0005-0000-0000-0000D80C0000}"/>
    <cellStyle name="Comma 2 2 2 7 6 2" xfId="15931" xr:uid="{00000000-0005-0000-0000-0000D80C0000}"/>
    <cellStyle name="Comma 2 2 2 7 7" xfId="15071" xr:uid="{00000000-0005-0000-0000-0000C20C0000}"/>
    <cellStyle name="Comma 2 2 2 7 8" xfId="17660" xr:uid="{A964B8C1-0F6C-4279-9DB2-8BE9AE88C0B1}"/>
    <cellStyle name="Comma 2 2 2 8" xfId="5271" xr:uid="{00000000-0005-0000-0000-0000CA0C0000}"/>
    <cellStyle name="Comma 2 2 2 8 2" xfId="9013" xr:uid="{00000000-0005-0000-0000-0000CB0C0000}"/>
    <cellStyle name="Comma 2 2 2 8 2 2" xfId="9751" xr:uid="{00000000-0005-0000-0000-0000E10C0000}"/>
    <cellStyle name="Comma 2 2 2 8 2 2 2" xfId="16030" xr:uid="{00000000-0005-0000-0000-0000E10C0000}"/>
    <cellStyle name="Comma 2 2 2 8 2 3" xfId="15678" xr:uid="{00000000-0005-0000-0000-0000CB0C0000}"/>
    <cellStyle name="Comma 2 2 2 8 3" xfId="8895" xr:uid="{00000000-0005-0000-0000-0000CC0C0000}"/>
    <cellStyle name="Comma 2 2 2 8 3 2" xfId="10782" xr:uid="{00000000-0005-0000-0000-0000E20C0000}"/>
    <cellStyle name="Comma 2 2 2 8 3 2 2" xfId="16871" xr:uid="{00000000-0005-0000-0000-0000E20C0000}"/>
    <cellStyle name="Comma 2 2 2 8 3 3" xfId="15570" xr:uid="{00000000-0005-0000-0000-0000CC0C0000}"/>
    <cellStyle name="Comma 2 2 2 8 4" xfId="9634" xr:uid="{00000000-0005-0000-0000-0000E00C0000}"/>
    <cellStyle name="Comma 2 2 2 8 4 2" xfId="15936" xr:uid="{00000000-0005-0000-0000-0000E00C0000}"/>
    <cellStyle name="Comma 2 2 2 8 5" xfId="15214" xr:uid="{00000000-0005-0000-0000-0000CA0C0000}"/>
    <cellStyle name="Comma 2 2 2 8 6" xfId="17661" xr:uid="{BC26043D-8CDE-44CD-97F4-29AA5EF8533D}"/>
    <cellStyle name="Comma 2 2 2 9" xfId="5173" xr:uid="{00000000-0005-0000-0000-0000CD0C0000}"/>
    <cellStyle name="Comma 2 2 2 9 2" xfId="8953" xr:uid="{00000000-0005-0000-0000-0000CE0C0000}"/>
    <cellStyle name="Comma 2 2 2 9 2 2" xfId="10684" xr:uid="{00000000-0005-0000-0000-0000E40C0000}"/>
    <cellStyle name="Comma 2 2 2 9 2 2 2" xfId="16776" xr:uid="{00000000-0005-0000-0000-0000E40C0000}"/>
    <cellStyle name="Comma 2 2 2 9 2 3" xfId="15628" xr:uid="{00000000-0005-0000-0000-0000CE0C0000}"/>
    <cellStyle name="Comma 2 2 2 9 3" xfId="9681" xr:uid="{00000000-0005-0000-0000-0000E30C0000}"/>
    <cellStyle name="Comma 2 2 2 9 3 2" xfId="15983" xr:uid="{00000000-0005-0000-0000-0000E30C0000}"/>
    <cellStyle name="Comma 2 2 2 9 4" xfId="15119" xr:uid="{00000000-0005-0000-0000-0000CD0C0000}"/>
    <cellStyle name="Comma 2 2 3" xfId="3642" xr:uid="{00000000-0005-0000-0000-0000CF0C0000}"/>
    <cellStyle name="Comma 2 2 3 10" xfId="5544" xr:uid="{00000000-0005-0000-0000-0000D00C0000}"/>
    <cellStyle name="Comma 2 2 3 10 2" xfId="10957" xr:uid="{00000000-0005-0000-0000-0000E60C0000}"/>
    <cellStyle name="Comma 2 2 3 10 2 2" xfId="17014" xr:uid="{00000000-0005-0000-0000-0000E60C0000}"/>
    <cellStyle name="Comma 2 2 3 10 3" xfId="15356" xr:uid="{00000000-0005-0000-0000-0000D00C0000}"/>
    <cellStyle name="Comma 2 2 3 11" xfId="8849" xr:uid="{00000000-0005-0000-0000-0000D10C0000}"/>
    <cellStyle name="Comma 2 2 3 11 2" xfId="10460" xr:uid="{00000000-0005-0000-0000-0000E70C0000}"/>
    <cellStyle name="Comma 2 2 3 11 2 2" xfId="16630" xr:uid="{00000000-0005-0000-0000-0000E70C0000}"/>
    <cellStyle name="Comma 2 2 3 11 3" xfId="15528" xr:uid="{00000000-0005-0000-0000-0000D10C0000}"/>
    <cellStyle name="Comma 2 2 3 12" xfId="9439" xr:uid="{00000000-0005-0000-0000-0000E50C0000}"/>
    <cellStyle name="Comma 2 2 3 12 2" xfId="15824" xr:uid="{00000000-0005-0000-0000-0000E50C0000}"/>
    <cellStyle name="Comma 2 2 3 13" xfId="13169" xr:uid="{00000000-0005-0000-0000-0000D4070000}"/>
    <cellStyle name="Comma 2 2 3 14" xfId="15015" xr:uid="{00000000-0005-0000-0000-0000CF0C0000}"/>
    <cellStyle name="Comma 2 2 3 15" xfId="17662" xr:uid="{E562F67C-6082-4B56-9D6A-6BB467AD5D2F}"/>
    <cellStyle name="Comma 2 2 3 2" xfId="5074" xr:uid="{00000000-0005-0000-0000-0000D20C0000}"/>
    <cellStyle name="Comma 2 2 3 2 2" xfId="5135" xr:uid="{00000000-0005-0000-0000-0000D30C0000}"/>
    <cellStyle name="Comma 2 2 3 2 2 2" xfId="5330" xr:uid="{00000000-0005-0000-0000-0000D40C0000}"/>
    <cellStyle name="Comma 2 2 3 2 2 2 2" xfId="9019" xr:uid="{00000000-0005-0000-0000-0000D50C0000}"/>
    <cellStyle name="Comma 2 2 3 2 2 2 2 2" xfId="10841" xr:uid="{00000000-0005-0000-0000-0000EB0C0000}"/>
    <cellStyle name="Comma 2 2 3 2 2 2 2 2 2" xfId="16930" xr:uid="{00000000-0005-0000-0000-0000EB0C0000}"/>
    <cellStyle name="Comma 2 2 3 2 2 2 2 3" xfId="15684" xr:uid="{00000000-0005-0000-0000-0000D50C0000}"/>
    <cellStyle name="Comma 2 2 3 2 2 2 3" xfId="9757" xr:uid="{00000000-0005-0000-0000-0000EA0C0000}"/>
    <cellStyle name="Comma 2 2 3 2 2 2 3 2" xfId="16036" xr:uid="{00000000-0005-0000-0000-0000EA0C0000}"/>
    <cellStyle name="Comma 2 2 3 2 2 2 4" xfId="15273" xr:uid="{00000000-0005-0000-0000-0000D40C0000}"/>
    <cellStyle name="Comma 2 2 3 2 2 3" xfId="5232" xr:uid="{00000000-0005-0000-0000-0000D60C0000}"/>
    <cellStyle name="Comma 2 2 3 2 2 3 2" xfId="10743" xr:uid="{00000000-0005-0000-0000-0000EC0C0000}"/>
    <cellStyle name="Comma 2 2 3 2 2 3 2 2" xfId="16835" xr:uid="{00000000-0005-0000-0000-0000EC0C0000}"/>
    <cellStyle name="Comma 2 2 3 2 2 3 3" xfId="15178" xr:uid="{00000000-0005-0000-0000-0000D60C0000}"/>
    <cellStyle name="Comma 2 2 3 2 2 4" xfId="6085" xr:uid="{00000000-0005-0000-0000-0000D70C0000}"/>
    <cellStyle name="Comma 2 2 3 2 2 4 2" xfId="10997" xr:uid="{00000000-0005-0000-0000-0000ED0C0000}"/>
    <cellStyle name="Comma 2 2 3 2 2 4 2 2" xfId="17054" xr:uid="{00000000-0005-0000-0000-0000ED0C0000}"/>
    <cellStyle name="Comma 2 2 3 2 2 4 3" xfId="15394" xr:uid="{00000000-0005-0000-0000-0000D70C0000}"/>
    <cellStyle name="Comma 2 2 3 2 2 5" xfId="8901" xr:uid="{00000000-0005-0000-0000-0000D80C0000}"/>
    <cellStyle name="Comma 2 2 3 2 2 5 2" xfId="10647" xr:uid="{00000000-0005-0000-0000-0000EE0C0000}"/>
    <cellStyle name="Comma 2 2 3 2 2 5 2 2" xfId="16740" xr:uid="{00000000-0005-0000-0000-0000EE0C0000}"/>
    <cellStyle name="Comma 2 2 3 2 2 5 3" xfId="15576" xr:uid="{00000000-0005-0000-0000-0000D80C0000}"/>
    <cellStyle name="Comma 2 2 3 2 2 6" xfId="9640" xr:uid="{00000000-0005-0000-0000-0000E90C0000}"/>
    <cellStyle name="Comma 2 2 3 2 2 6 2" xfId="15942" xr:uid="{00000000-0005-0000-0000-0000E90C0000}"/>
    <cellStyle name="Comma 2 2 3 2 2 7" xfId="15083" xr:uid="{00000000-0005-0000-0000-0000D30C0000}"/>
    <cellStyle name="Comma 2 2 3 2 3" xfId="5283" xr:uid="{00000000-0005-0000-0000-0000D90C0000}"/>
    <cellStyle name="Comma 2 2 3 2 3 2" xfId="8959" xr:uid="{00000000-0005-0000-0000-0000DA0C0000}"/>
    <cellStyle name="Comma 2 2 3 2 3 2 2" xfId="10794" xr:uid="{00000000-0005-0000-0000-0000F00C0000}"/>
    <cellStyle name="Comma 2 2 3 2 3 2 2 2" xfId="16883" xr:uid="{00000000-0005-0000-0000-0000F00C0000}"/>
    <cellStyle name="Comma 2 2 3 2 3 2 3" xfId="15634" xr:uid="{00000000-0005-0000-0000-0000DA0C0000}"/>
    <cellStyle name="Comma 2 2 3 2 3 3" xfId="9687" xr:uid="{00000000-0005-0000-0000-0000EF0C0000}"/>
    <cellStyle name="Comma 2 2 3 2 3 3 2" xfId="15989" xr:uid="{00000000-0005-0000-0000-0000EF0C0000}"/>
    <cellStyle name="Comma 2 2 3 2 3 4" xfId="15226" xr:uid="{00000000-0005-0000-0000-0000D90C0000}"/>
    <cellStyle name="Comma 2 2 3 2 4" xfId="5185" xr:uid="{00000000-0005-0000-0000-0000DB0C0000}"/>
    <cellStyle name="Comma 2 2 3 2 4 2" xfId="10696" xr:uid="{00000000-0005-0000-0000-0000F10C0000}"/>
    <cellStyle name="Comma 2 2 3 2 4 2 2" xfId="16788" xr:uid="{00000000-0005-0000-0000-0000F10C0000}"/>
    <cellStyle name="Comma 2 2 3 2 4 3" xfId="15131" xr:uid="{00000000-0005-0000-0000-0000DB0C0000}"/>
    <cellStyle name="Comma 2 2 3 2 5" xfId="5371" xr:uid="{00000000-0005-0000-0000-0000DC0C0000}"/>
    <cellStyle name="Comma 2 2 3 2 5 2" xfId="10882" xr:uid="{00000000-0005-0000-0000-0000F20C0000}"/>
    <cellStyle name="Comma 2 2 3 2 5 2 2" xfId="16971" xr:uid="{00000000-0005-0000-0000-0000F20C0000}"/>
    <cellStyle name="Comma 2 2 3 2 5 3" xfId="15314" xr:uid="{00000000-0005-0000-0000-0000DC0C0000}"/>
    <cellStyle name="Comma 2 2 3 2 6" xfId="5545" xr:uid="{00000000-0005-0000-0000-0000DD0C0000}"/>
    <cellStyle name="Comma 2 2 3 2 6 2" xfId="10958" xr:uid="{00000000-0005-0000-0000-0000F30C0000}"/>
    <cellStyle name="Comma 2 2 3 2 6 2 2" xfId="17015" xr:uid="{00000000-0005-0000-0000-0000F30C0000}"/>
    <cellStyle name="Comma 2 2 3 2 6 3" xfId="15357" xr:uid="{00000000-0005-0000-0000-0000DD0C0000}"/>
    <cellStyle name="Comma 2 2 3 2 7" xfId="8850" xr:uid="{00000000-0005-0000-0000-0000DE0C0000}"/>
    <cellStyle name="Comma 2 2 3 2 7 2" xfId="10591" xr:uid="{00000000-0005-0000-0000-0000F40C0000}"/>
    <cellStyle name="Comma 2 2 3 2 7 2 2" xfId="16692" xr:uid="{00000000-0005-0000-0000-0000F40C0000}"/>
    <cellStyle name="Comma 2 2 3 2 7 3" xfId="15529" xr:uid="{00000000-0005-0000-0000-0000DE0C0000}"/>
    <cellStyle name="Comma 2 2 3 2 8" xfId="9440" xr:uid="{00000000-0005-0000-0000-0000E80C0000}"/>
    <cellStyle name="Comma 2 2 3 2 8 2" xfId="15825" xr:uid="{00000000-0005-0000-0000-0000E80C0000}"/>
    <cellStyle name="Comma 2 2 3 2 9" xfId="15035" xr:uid="{00000000-0005-0000-0000-0000D20C0000}"/>
    <cellStyle name="Comma 2 2 3 3" xfId="5084" xr:uid="{00000000-0005-0000-0000-0000DF0C0000}"/>
    <cellStyle name="Comma 2 2 3 3 2" xfId="5145" xr:uid="{00000000-0005-0000-0000-0000E00C0000}"/>
    <cellStyle name="Comma 2 2 3 3 2 2" xfId="5340" xr:uid="{00000000-0005-0000-0000-0000E10C0000}"/>
    <cellStyle name="Comma 2 2 3 3 2 2 2" xfId="9020" xr:uid="{00000000-0005-0000-0000-0000E20C0000}"/>
    <cellStyle name="Comma 2 2 3 3 2 2 2 2" xfId="10851" xr:uid="{00000000-0005-0000-0000-0000F80C0000}"/>
    <cellStyle name="Comma 2 2 3 3 2 2 2 2 2" xfId="16940" xr:uid="{00000000-0005-0000-0000-0000F80C0000}"/>
    <cellStyle name="Comma 2 2 3 3 2 2 2 3" xfId="15685" xr:uid="{00000000-0005-0000-0000-0000E20C0000}"/>
    <cellStyle name="Comma 2 2 3 3 2 2 3" xfId="9758" xr:uid="{00000000-0005-0000-0000-0000F70C0000}"/>
    <cellStyle name="Comma 2 2 3 3 2 2 3 2" xfId="16037" xr:uid="{00000000-0005-0000-0000-0000F70C0000}"/>
    <cellStyle name="Comma 2 2 3 3 2 2 4" xfId="15283" xr:uid="{00000000-0005-0000-0000-0000E10C0000}"/>
    <cellStyle name="Comma 2 2 3 3 2 3" xfId="5242" xr:uid="{00000000-0005-0000-0000-0000E30C0000}"/>
    <cellStyle name="Comma 2 2 3 3 2 3 2" xfId="10753" xr:uid="{00000000-0005-0000-0000-0000F90C0000}"/>
    <cellStyle name="Comma 2 2 3 3 2 3 2 2" xfId="16845" xr:uid="{00000000-0005-0000-0000-0000F90C0000}"/>
    <cellStyle name="Comma 2 2 3 3 2 3 3" xfId="15188" xr:uid="{00000000-0005-0000-0000-0000E30C0000}"/>
    <cellStyle name="Comma 2 2 3 3 2 4" xfId="6086" xr:uid="{00000000-0005-0000-0000-0000E40C0000}"/>
    <cellStyle name="Comma 2 2 3 3 2 4 2" xfId="10998" xr:uid="{00000000-0005-0000-0000-0000FA0C0000}"/>
    <cellStyle name="Comma 2 2 3 3 2 4 2 2" xfId="17055" xr:uid="{00000000-0005-0000-0000-0000FA0C0000}"/>
    <cellStyle name="Comma 2 2 3 3 2 4 3" xfId="15395" xr:uid="{00000000-0005-0000-0000-0000E40C0000}"/>
    <cellStyle name="Comma 2 2 3 3 2 5" xfId="8902" xr:uid="{00000000-0005-0000-0000-0000E50C0000}"/>
    <cellStyle name="Comma 2 2 3 3 2 5 2" xfId="10657" xr:uid="{00000000-0005-0000-0000-0000FB0C0000}"/>
    <cellStyle name="Comma 2 2 3 3 2 5 2 2" xfId="16750" xr:uid="{00000000-0005-0000-0000-0000FB0C0000}"/>
    <cellStyle name="Comma 2 2 3 3 2 5 3" xfId="15577" xr:uid="{00000000-0005-0000-0000-0000E50C0000}"/>
    <cellStyle name="Comma 2 2 3 3 2 6" xfId="9641" xr:uid="{00000000-0005-0000-0000-0000F60C0000}"/>
    <cellStyle name="Comma 2 2 3 3 2 6 2" xfId="15943" xr:uid="{00000000-0005-0000-0000-0000F60C0000}"/>
    <cellStyle name="Comma 2 2 3 3 2 7" xfId="15093" xr:uid="{00000000-0005-0000-0000-0000E00C0000}"/>
    <cellStyle name="Comma 2 2 3 3 3" xfId="5293" xr:uid="{00000000-0005-0000-0000-0000E60C0000}"/>
    <cellStyle name="Comma 2 2 3 3 3 2" xfId="8960" xr:uid="{00000000-0005-0000-0000-0000E70C0000}"/>
    <cellStyle name="Comma 2 2 3 3 3 2 2" xfId="10804" xr:uid="{00000000-0005-0000-0000-0000FD0C0000}"/>
    <cellStyle name="Comma 2 2 3 3 3 2 2 2" xfId="16893" xr:uid="{00000000-0005-0000-0000-0000FD0C0000}"/>
    <cellStyle name="Comma 2 2 3 3 3 2 3" xfId="15635" xr:uid="{00000000-0005-0000-0000-0000E70C0000}"/>
    <cellStyle name="Comma 2 2 3 3 3 3" xfId="9688" xr:uid="{00000000-0005-0000-0000-0000FC0C0000}"/>
    <cellStyle name="Comma 2 2 3 3 3 3 2" xfId="15990" xr:uid="{00000000-0005-0000-0000-0000FC0C0000}"/>
    <cellStyle name="Comma 2 2 3 3 3 4" xfId="15236" xr:uid="{00000000-0005-0000-0000-0000E60C0000}"/>
    <cellStyle name="Comma 2 2 3 3 4" xfId="5195" xr:uid="{00000000-0005-0000-0000-0000E80C0000}"/>
    <cellStyle name="Comma 2 2 3 3 4 2" xfId="10706" xr:uid="{00000000-0005-0000-0000-0000FE0C0000}"/>
    <cellStyle name="Comma 2 2 3 3 4 2 2" xfId="16798" xr:uid="{00000000-0005-0000-0000-0000FE0C0000}"/>
    <cellStyle name="Comma 2 2 3 3 4 3" xfId="15141" xr:uid="{00000000-0005-0000-0000-0000E80C0000}"/>
    <cellStyle name="Comma 2 2 3 3 5" xfId="5372" xr:uid="{00000000-0005-0000-0000-0000E90C0000}"/>
    <cellStyle name="Comma 2 2 3 3 5 2" xfId="10883" xr:uid="{00000000-0005-0000-0000-0000FF0C0000}"/>
    <cellStyle name="Comma 2 2 3 3 5 2 2" xfId="16972" xr:uid="{00000000-0005-0000-0000-0000FF0C0000}"/>
    <cellStyle name="Comma 2 2 3 3 5 3" xfId="15315" xr:uid="{00000000-0005-0000-0000-0000E90C0000}"/>
    <cellStyle name="Comma 2 2 3 3 6" xfId="5546" xr:uid="{00000000-0005-0000-0000-0000EA0C0000}"/>
    <cellStyle name="Comma 2 2 3 3 6 2" xfId="10959" xr:uid="{00000000-0005-0000-0000-0000000D0000}"/>
    <cellStyle name="Comma 2 2 3 3 6 2 2" xfId="17016" xr:uid="{00000000-0005-0000-0000-0000000D0000}"/>
    <cellStyle name="Comma 2 2 3 3 6 3" xfId="15358" xr:uid="{00000000-0005-0000-0000-0000EA0C0000}"/>
    <cellStyle name="Comma 2 2 3 3 7" xfId="8851" xr:uid="{00000000-0005-0000-0000-0000EB0C0000}"/>
    <cellStyle name="Comma 2 2 3 3 7 2" xfId="10601" xr:uid="{00000000-0005-0000-0000-0000010D0000}"/>
    <cellStyle name="Comma 2 2 3 3 7 2 2" xfId="16702" xr:uid="{00000000-0005-0000-0000-0000010D0000}"/>
    <cellStyle name="Comma 2 2 3 3 7 3" xfId="15530" xr:uid="{00000000-0005-0000-0000-0000EB0C0000}"/>
    <cellStyle name="Comma 2 2 3 3 8" xfId="9441" xr:uid="{00000000-0005-0000-0000-0000F50C0000}"/>
    <cellStyle name="Comma 2 2 3 3 8 2" xfId="15826" xr:uid="{00000000-0005-0000-0000-0000F50C0000}"/>
    <cellStyle name="Comma 2 2 3 3 9" xfId="15045" xr:uid="{00000000-0005-0000-0000-0000DF0C0000}"/>
    <cellStyle name="Comma 2 2 3 4" xfId="5108" xr:uid="{00000000-0005-0000-0000-0000EC0C0000}"/>
    <cellStyle name="Comma 2 2 3 4 2" xfId="5160" xr:uid="{00000000-0005-0000-0000-0000ED0C0000}"/>
    <cellStyle name="Comma 2 2 3 4 2 2" xfId="5355" xr:uid="{00000000-0005-0000-0000-0000EE0C0000}"/>
    <cellStyle name="Comma 2 2 3 4 2 2 2" xfId="10866" xr:uid="{00000000-0005-0000-0000-0000040D0000}"/>
    <cellStyle name="Comma 2 2 3 4 2 2 2 2" xfId="16955" xr:uid="{00000000-0005-0000-0000-0000040D0000}"/>
    <cellStyle name="Comma 2 2 3 4 2 2 3" xfId="15298" xr:uid="{00000000-0005-0000-0000-0000EE0C0000}"/>
    <cellStyle name="Comma 2 2 3 4 2 2 4" xfId="17663" xr:uid="{5DA45480-03BF-4AD1-A53E-1FF43E6D5FD0}"/>
    <cellStyle name="Comma 2 2 3 4 2 3" xfId="5257" xr:uid="{00000000-0005-0000-0000-0000EF0C0000}"/>
    <cellStyle name="Comma 2 2 3 4 2 3 2" xfId="10768" xr:uid="{00000000-0005-0000-0000-0000050D0000}"/>
    <cellStyle name="Comma 2 2 3 4 2 3 2 2" xfId="16860" xr:uid="{00000000-0005-0000-0000-0000050D0000}"/>
    <cellStyle name="Comma 2 2 3 4 2 3 3" xfId="15203" xr:uid="{00000000-0005-0000-0000-0000EF0C0000}"/>
    <cellStyle name="Comma 2 2 3 4 2 3 4" xfId="17664" xr:uid="{1AD3E6F9-3CE8-4A70-9126-F2D5ACA97E9A}"/>
    <cellStyle name="Comma 2 2 3 4 2 4" xfId="9018" xr:uid="{00000000-0005-0000-0000-0000F00C0000}"/>
    <cellStyle name="Comma 2 2 3 4 2 4 2" xfId="10672" xr:uid="{00000000-0005-0000-0000-0000060D0000}"/>
    <cellStyle name="Comma 2 2 3 4 2 4 2 2" xfId="16765" xr:uid="{00000000-0005-0000-0000-0000060D0000}"/>
    <cellStyle name="Comma 2 2 3 4 2 4 3" xfId="15683" xr:uid="{00000000-0005-0000-0000-0000F00C0000}"/>
    <cellStyle name="Comma 2 2 3 4 2 5" xfId="9756" xr:uid="{00000000-0005-0000-0000-0000030D0000}"/>
    <cellStyle name="Comma 2 2 3 4 2 5 2" xfId="16035" xr:uid="{00000000-0005-0000-0000-0000030D0000}"/>
    <cellStyle name="Comma 2 2 3 4 2 6" xfId="15108" xr:uid="{00000000-0005-0000-0000-0000ED0C0000}"/>
    <cellStyle name="Comma 2 2 3 4 3" xfId="5308" xr:uid="{00000000-0005-0000-0000-0000F10C0000}"/>
    <cellStyle name="Comma 2 2 3 4 3 2" xfId="10819" xr:uid="{00000000-0005-0000-0000-0000070D0000}"/>
    <cellStyle name="Comma 2 2 3 4 3 2 2" xfId="16908" xr:uid="{00000000-0005-0000-0000-0000070D0000}"/>
    <cellStyle name="Comma 2 2 3 4 3 3" xfId="15251" xr:uid="{00000000-0005-0000-0000-0000F10C0000}"/>
    <cellStyle name="Comma 2 2 3 4 3 4" xfId="17665" xr:uid="{F8CC8E82-CDC9-469C-AC72-8B414C6F32A0}"/>
    <cellStyle name="Comma 2 2 3 4 4" xfId="5210" xr:uid="{00000000-0005-0000-0000-0000F20C0000}"/>
    <cellStyle name="Comma 2 2 3 4 4 2" xfId="10721" xr:uid="{00000000-0005-0000-0000-0000080D0000}"/>
    <cellStyle name="Comma 2 2 3 4 4 2 2" xfId="16813" xr:uid="{00000000-0005-0000-0000-0000080D0000}"/>
    <cellStyle name="Comma 2 2 3 4 4 3" xfId="15156" xr:uid="{00000000-0005-0000-0000-0000F20C0000}"/>
    <cellStyle name="Comma 2 2 3 4 4 4" xfId="17666" xr:uid="{1D9AD637-9777-4D7B-957F-18B1FFFAEC5B}"/>
    <cellStyle name="Comma 2 2 3 4 5" xfId="6084" xr:uid="{00000000-0005-0000-0000-0000F30C0000}"/>
    <cellStyle name="Comma 2 2 3 4 5 2" xfId="10996" xr:uid="{00000000-0005-0000-0000-0000090D0000}"/>
    <cellStyle name="Comma 2 2 3 4 5 2 2" xfId="17053" xr:uid="{00000000-0005-0000-0000-0000090D0000}"/>
    <cellStyle name="Comma 2 2 3 4 5 3" xfId="15393" xr:uid="{00000000-0005-0000-0000-0000F30C0000}"/>
    <cellStyle name="Comma 2 2 3 4 6" xfId="8900" xr:uid="{00000000-0005-0000-0000-0000F40C0000}"/>
    <cellStyle name="Comma 2 2 3 4 6 2" xfId="10620" xr:uid="{00000000-0005-0000-0000-00000A0D0000}"/>
    <cellStyle name="Comma 2 2 3 4 6 2 2" xfId="16718" xr:uid="{00000000-0005-0000-0000-00000A0D0000}"/>
    <cellStyle name="Comma 2 2 3 4 6 3" xfId="15575" xr:uid="{00000000-0005-0000-0000-0000F40C0000}"/>
    <cellStyle name="Comma 2 2 3 4 7" xfId="9639" xr:uid="{00000000-0005-0000-0000-0000020D0000}"/>
    <cellStyle name="Comma 2 2 3 4 7 2" xfId="15941" xr:uid="{00000000-0005-0000-0000-0000020D0000}"/>
    <cellStyle name="Comma 2 2 3 4 8" xfId="15061" xr:uid="{00000000-0005-0000-0000-0000EC0C0000}"/>
    <cellStyle name="Comma 2 2 3 5" xfId="5125" xr:uid="{00000000-0005-0000-0000-0000F50C0000}"/>
    <cellStyle name="Comma 2 2 3 5 2" xfId="5320" xr:uid="{00000000-0005-0000-0000-0000F60C0000}"/>
    <cellStyle name="Comma 2 2 3 5 2 2" xfId="10831" xr:uid="{00000000-0005-0000-0000-00000C0D0000}"/>
    <cellStyle name="Comma 2 2 3 5 2 2 2" xfId="16920" xr:uid="{00000000-0005-0000-0000-00000C0D0000}"/>
    <cellStyle name="Comma 2 2 3 5 2 3" xfId="15263" xr:uid="{00000000-0005-0000-0000-0000F60C0000}"/>
    <cellStyle name="Comma 2 2 3 5 2 4" xfId="17667" xr:uid="{FD368069-F913-4A3C-9F01-1317AAF16625}"/>
    <cellStyle name="Comma 2 2 3 5 3" xfId="5222" xr:uid="{00000000-0005-0000-0000-0000F70C0000}"/>
    <cellStyle name="Comma 2 2 3 5 3 2" xfId="10733" xr:uid="{00000000-0005-0000-0000-00000D0D0000}"/>
    <cellStyle name="Comma 2 2 3 5 3 2 2" xfId="16825" xr:uid="{00000000-0005-0000-0000-00000D0D0000}"/>
    <cellStyle name="Comma 2 2 3 5 3 3" xfId="15168" xr:uid="{00000000-0005-0000-0000-0000F70C0000}"/>
    <cellStyle name="Comma 2 2 3 5 3 4" xfId="17668" xr:uid="{0BD1317F-8603-4145-9002-3D2C47846069}"/>
    <cellStyle name="Comma 2 2 3 5 4" xfId="8958" xr:uid="{00000000-0005-0000-0000-0000F80C0000}"/>
    <cellStyle name="Comma 2 2 3 5 4 2" xfId="10637" xr:uid="{00000000-0005-0000-0000-00000E0D0000}"/>
    <cellStyle name="Comma 2 2 3 5 4 2 2" xfId="16730" xr:uid="{00000000-0005-0000-0000-00000E0D0000}"/>
    <cellStyle name="Comma 2 2 3 5 4 3" xfId="15633" xr:uid="{00000000-0005-0000-0000-0000F80C0000}"/>
    <cellStyle name="Comma 2 2 3 5 5" xfId="9686" xr:uid="{00000000-0005-0000-0000-00000B0D0000}"/>
    <cellStyle name="Comma 2 2 3 5 5 2" xfId="15988" xr:uid="{00000000-0005-0000-0000-00000B0D0000}"/>
    <cellStyle name="Comma 2 2 3 5 6" xfId="15073" xr:uid="{00000000-0005-0000-0000-0000F50C0000}"/>
    <cellStyle name="Comma 2 2 3 6" xfId="5273" xr:uid="{00000000-0005-0000-0000-0000F90C0000}"/>
    <cellStyle name="Comma 2 2 3 6 2" xfId="10784" xr:uid="{00000000-0005-0000-0000-00000F0D0000}"/>
    <cellStyle name="Comma 2 2 3 6 2 2" xfId="16873" xr:uid="{00000000-0005-0000-0000-00000F0D0000}"/>
    <cellStyle name="Comma 2 2 3 6 3" xfId="15216" xr:uid="{00000000-0005-0000-0000-0000F90C0000}"/>
    <cellStyle name="Comma 2 2 3 6 4" xfId="17669" xr:uid="{C9D1F860-D0B5-4E35-873B-80FAB8B6789A}"/>
    <cellStyle name="Comma 2 2 3 7" xfId="5175" xr:uid="{00000000-0005-0000-0000-0000FA0C0000}"/>
    <cellStyle name="Comma 2 2 3 7 2" xfId="10686" xr:uid="{00000000-0005-0000-0000-0000100D0000}"/>
    <cellStyle name="Comma 2 2 3 7 2 2" xfId="16778" xr:uid="{00000000-0005-0000-0000-0000100D0000}"/>
    <cellStyle name="Comma 2 2 3 7 3" xfId="15121" xr:uid="{00000000-0005-0000-0000-0000FA0C0000}"/>
    <cellStyle name="Comma 2 2 3 8" xfId="5370" xr:uid="{00000000-0005-0000-0000-0000FB0C0000}"/>
    <cellStyle name="Comma 2 2 3 8 2" xfId="10881" xr:uid="{00000000-0005-0000-0000-0000110D0000}"/>
    <cellStyle name="Comma 2 2 3 8 2 2" xfId="16970" xr:uid="{00000000-0005-0000-0000-0000110D0000}"/>
    <cellStyle name="Comma 2 2 3 8 3" xfId="15313" xr:uid="{00000000-0005-0000-0000-0000FB0C0000}"/>
    <cellStyle name="Comma 2 2 3 9" xfId="4422" xr:uid="{00000000-0005-0000-0000-0000FC0C0000}"/>
    <cellStyle name="Comma 2 2 3 9 2" xfId="10504" xr:uid="{00000000-0005-0000-0000-0000120D0000}"/>
    <cellStyle name="Comma 2 2 3 9 2 2" xfId="16655" xr:uid="{00000000-0005-0000-0000-0000120D0000}"/>
    <cellStyle name="Comma 2 2 3 9 3" xfId="15023" xr:uid="{00000000-0005-0000-0000-0000FC0C0000}"/>
    <cellStyle name="Comma 2 2 4" xfId="4911" xr:uid="{00000000-0005-0000-0000-0000FD0C0000}"/>
    <cellStyle name="Comma 2 2 4 10" xfId="11583" xr:uid="{00000000-0005-0000-0000-00006C2D0000}"/>
    <cellStyle name="Comma 2 2 4 11" xfId="15032" xr:uid="{00000000-0005-0000-0000-0000FD0C0000}"/>
    <cellStyle name="Comma 2 2 4 2" xfId="5116" xr:uid="{00000000-0005-0000-0000-0000FE0C0000}"/>
    <cellStyle name="Comma 2 2 4 2 2" xfId="5167" xr:uid="{00000000-0005-0000-0000-0000FF0C0000}"/>
    <cellStyle name="Comma 2 2 4 2 2 2" xfId="5362" xr:uid="{00000000-0005-0000-0000-0000000D0000}"/>
    <cellStyle name="Comma 2 2 4 2 2 2 2" xfId="10873" xr:uid="{00000000-0005-0000-0000-0000160D0000}"/>
    <cellStyle name="Comma 2 2 4 2 2 2 2 2" xfId="16962" xr:uid="{00000000-0005-0000-0000-0000160D0000}"/>
    <cellStyle name="Comma 2 2 4 2 2 2 3" xfId="15305" xr:uid="{00000000-0005-0000-0000-0000000D0000}"/>
    <cellStyle name="Comma 2 2 4 2 2 3" xfId="5264" xr:uid="{00000000-0005-0000-0000-0000010D0000}"/>
    <cellStyle name="Comma 2 2 4 2 2 3 2" xfId="10775" xr:uid="{00000000-0005-0000-0000-0000170D0000}"/>
    <cellStyle name="Comma 2 2 4 2 2 3 2 2" xfId="16867" xr:uid="{00000000-0005-0000-0000-0000170D0000}"/>
    <cellStyle name="Comma 2 2 4 2 2 3 3" xfId="15210" xr:uid="{00000000-0005-0000-0000-0000010D0000}"/>
    <cellStyle name="Comma 2 2 4 2 2 4" xfId="9021" xr:uid="{00000000-0005-0000-0000-0000020D0000}"/>
    <cellStyle name="Comma 2 2 4 2 2 4 2" xfId="10679" xr:uid="{00000000-0005-0000-0000-0000180D0000}"/>
    <cellStyle name="Comma 2 2 4 2 2 4 2 2" xfId="16772" xr:uid="{00000000-0005-0000-0000-0000180D0000}"/>
    <cellStyle name="Comma 2 2 4 2 2 4 3" xfId="15686" xr:uid="{00000000-0005-0000-0000-0000020D0000}"/>
    <cellStyle name="Comma 2 2 4 2 2 5" xfId="9759" xr:uid="{00000000-0005-0000-0000-0000150D0000}"/>
    <cellStyle name="Comma 2 2 4 2 2 5 2" xfId="16038" xr:uid="{00000000-0005-0000-0000-0000150D0000}"/>
    <cellStyle name="Comma 2 2 4 2 2 6" xfId="15115" xr:uid="{00000000-0005-0000-0000-0000FF0C0000}"/>
    <cellStyle name="Comma 2 2 4 2 3" xfId="5315" xr:uid="{00000000-0005-0000-0000-0000030D0000}"/>
    <cellStyle name="Comma 2 2 4 2 3 2" xfId="10826" xr:uid="{00000000-0005-0000-0000-0000190D0000}"/>
    <cellStyle name="Comma 2 2 4 2 3 2 2" xfId="16915" xr:uid="{00000000-0005-0000-0000-0000190D0000}"/>
    <cellStyle name="Comma 2 2 4 2 3 3" xfId="15258" xr:uid="{00000000-0005-0000-0000-0000030D0000}"/>
    <cellStyle name="Comma 2 2 4 2 3 4" xfId="17670" xr:uid="{C128D7F7-C489-4659-8EC3-D813D730B362}"/>
    <cellStyle name="Comma 2 2 4 2 4" xfId="5217" xr:uid="{00000000-0005-0000-0000-0000040D0000}"/>
    <cellStyle name="Comma 2 2 4 2 4 2" xfId="10728" xr:uid="{00000000-0005-0000-0000-00001A0D0000}"/>
    <cellStyle name="Comma 2 2 4 2 4 2 2" xfId="16820" xr:uid="{00000000-0005-0000-0000-00001A0D0000}"/>
    <cellStyle name="Comma 2 2 4 2 4 3" xfId="15163" xr:uid="{00000000-0005-0000-0000-0000040D0000}"/>
    <cellStyle name="Comma 2 2 4 2 5" xfId="6087" xr:uid="{00000000-0005-0000-0000-0000050D0000}"/>
    <cellStyle name="Comma 2 2 4 2 5 2" xfId="10999" xr:uid="{00000000-0005-0000-0000-00001B0D0000}"/>
    <cellStyle name="Comma 2 2 4 2 5 2 2" xfId="17056" xr:uid="{00000000-0005-0000-0000-00001B0D0000}"/>
    <cellStyle name="Comma 2 2 4 2 5 3" xfId="15396" xr:uid="{00000000-0005-0000-0000-0000050D0000}"/>
    <cellStyle name="Comma 2 2 4 2 6" xfId="8903" xr:uid="{00000000-0005-0000-0000-0000060D0000}"/>
    <cellStyle name="Comma 2 2 4 2 6 2" xfId="10628" xr:uid="{00000000-0005-0000-0000-00001C0D0000}"/>
    <cellStyle name="Comma 2 2 4 2 6 2 2" xfId="16725" xr:uid="{00000000-0005-0000-0000-00001C0D0000}"/>
    <cellStyle name="Comma 2 2 4 2 6 3" xfId="15578" xr:uid="{00000000-0005-0000-0000-0000060D0000}"/>
    <cellStyle name="Comma 2 2 4 2 7" xfId="9642" xr:uid="{00000000-0005-0000-0000-0000140D0000}"/>
    <cellStyle name="Comma 2 2 4 2 7 2" xfId="15944" xr:uid="{00000000-0005-0000-0000-0000140D0000}"/>
    <cellStyle name="Comma 2 2 4 2 8" xfId="15068" xr:uid="{00000000-0005-0000-0000-0000FE0C0000}"/>
    <cellStyle name="Comma 2 2 4 3" xfId="5132" xr:uid="{00000000-0005-0000-0000-0000070D0000}"/>
    <cellStyle name="Comma 2 2 4 3 2" xfId="5327" xr:uid="{00000000-0005-0000-0000-0000080D0000}"/>
    <cellStyle name="Comma 2 2 4 3 2 2" xfId="10838" xr:uid="{00000000-0005-0000-0000-00001E0D0000}"/>
    <cellStyle name="Comma 2 2 4 3 2 2 2" xfId="16927" xr:uid="{00000000-0005-0000-0000-00001E0D0000}"/>
    <cellStyle name="Comma 2 2 4 3 2 3" xfId="15270" xr:uid="{00000000-0005-0000-0000-0000080D0000}"/>
    <cellStyle name="Comma 2 2 4 3 3" xfId="5229" xr:uid="{00000000-0005-0000-0000-0000090D0000}"/>
    <cellStyle name="Comma 2 2 4 3 3 2" xfId="10740" xr:uid="{00000000-0005-0000-0000-00001F0D0000}"/>
    <cellStyle name="Comma 2 2 4 3 3 2 2" xfId="16832" xr:uid="{00000000-0005-0000-0000-00001F0D0000}"/>
    <cellStyle name="Comma 2 2 4 3 3 3" xfId="15175" xr:uid="{00000000-0005-0000-0000-0000090D0000}"/>
    <cellStyle name="Comma 2 2 4 3 4" xfId="8961" xr:uid="{00000000-0005-0000-0000-00000A0D0000}"/>
    <cellStyle name="Comma 2 2 4 3 4 2" xfId="10644" xr:uid="{00000000-0005-0000-0000-0000200D0000}"/>
    <cellStyle name="Comma 2 2 4 3 4 2 2" xfId="16737" xr:uid="{00000000-0005-0000-0000-0000200D0000}"/>
    <cellStyle name="Comma 2 2 4 3 4 3" xfId="15636" xr:uid="{00000000-0005-0000-0000-00000A0D0000}"/>
    <cellStyle name="Comma 2 2 4 3 5" xfId="9689" xr:uid="{00000000-0005-0000-0000-00001D0D0000}"/>
    <cellStyle name="Comma 2 2 4 3 5 2" xfId="15991" xr:uid="{00000000-0005-0000-0000-00001D0D0000}"/>
    <cellStyle name="Comma 2 2 4 3 6" xfId="15080" xr:uid="{00000000-0005-0000-0000-0000070D0000}"/>
    <cellStyle name="Comma 2 2 4 4" xfId="5280" xr:uid="{00000000-0005-0000-0000-00000B0D0000}"/>
    <cellStyle name="Comma 2 2 4 4 2" xfId="10791" xr:uid="{00000000-0005-0000-0000-0000210D0000}"/>
    <cellStyle name="Comma 2 2 4 4 2 2" xfId="16880" xr:uid="{00000000-0005-0000-0000-0000210D0000}"/>
    <cellStyle name="Comma 2 2 4 4 3" xfId="15223" xr:uid="{00000000-0005-0000-0000-00000B0D0000}"/>
    <cellStyle name="Comma 2 2 4 4 4" xfId="17671" xr:uid="{F166C0EB-9862-4D78-8268-274526BE16CC}"/>
    <cellStyle name="Comma 2 2 4 5" xfId="5182" xr:uid="{00000000-0005-0000-0000-00000C0D0000}"/>
    <cellStyle name="Comma 2 2 4 5 2" xfId="10693" xr:uid="{00000000-0005-0000-0000-0000220D0000}"/>
    <cellStyle name="Comma 2 2 4 5 2 2" xfId="16785" xr:uid="{00000000-0005-0000-0000-0000220D0000}"/>
    <cellStyle name="Comma 2 2 4 5 3" xfId="15128" xr:uid="{00000000-0005-0000-0000-00000C0D0000}"/>
    <cellStyle name="Comma 2 2 4 6" xfId="5373" xr:uid="{00000000-0005-0000-0000-00000D0D0000}"/>
    <cellStyle name="Comma 2 2 4 6 2" xfId="10884" xr:uid="{00000000-0005-0000-0000-0000230D0000}"/>
    <cellStyle name="Comma 2 2 4 6 2 2" xfId="16973" xr:uid="{00000000-0005-0000-0000-0000230D0000}"/>
    <cellStyle name="Comma 2 2 4 6 3" xfId="15316" xr:uid="{00000000-0005-0000-0000-00000D0D0000}"/>
    <cellStyle name="Comma 2 2 4 7" xfId="5547" xr:uid="{00000000-0005-0000-0000-00000E0D0000}"/>
    <cellStyle name="Comma 2 2 4 7 2" xfId="10960" xr:uid="{00000000-0005-0000-0000-0000240D0000}"/>
    <cellStyle name="Comma 2 2 4 7 2 2" xfId="17017" xr:uid="{00000000-0005-0000-0000-0000240D0000}"/>
    <cellStyle name="Comma 2 2 4 7 3" xfId="15359" xr:uid="{00000000-0005-0000-0000-00000E0D0000}"/>
    <cellStyle name="Comma 2 2 4 8" xfId="8852" xr:uid="{00000000-0005-0000-0000-00000F0D0000}"/>
    <cellStyle name="Comma 2 2 4 8 2" xfId="10572" xr:uid="{00000000-0005-0000-0000-0000250D0000}"/>
    <cellStyle name="Comma 2 2 4 8 2 2" xfId="16689" xr:uid="{00000000-0005-0000-0000-0000250D0000}"/>
    <cellStyle name="Comma 2 2 4 8 3" xfId="15531" xr:uid="{00000000-0005-0000-0000-00000F0D0000}"/>
    <cellStyle name="Comma 2 2 4 9" xfId="9442" xr:uid="{00000000-0005-0000-0000-0000130D0000}"/>
    <cellStyle name="Comma 2 2 4 9 2" xfId="15827" xr:uid="{00000000-0005-0000-0000-0000130D0000}"/>
    <cellStyle name="Comma 2 2 5" xfId="5081" xr:uid="{00000000-0005-0000-0000-0000100D0000}"/>
    <cellStyle name="Comma 2 2 5 10" xfId="15042" xr:uid="{00000000-0005-0000-0000-0000100D0000}"/>
    <cellStyle name="Comma 2 2 5 2" xfId="5142" xr:uid="{00000000-0005-0000-0000-0000110D0000}"/>
    <cellStyle name="Comma 2 2 5 2 2" xfId="5337" xr:uid="{00000000-0005-0000-0000-0000120D0000}"/>
    <cellStyle name="Comma 2 2 5 2 2 2" xfId="9022" xr:uid="{00000000-0005-0000-0000-0000130D0000}"/>
    <cellStyle name="Comma 2 2 5 2 2 2 2" xfId="10848" xr:uid="{00000000-0005-0000-0000-0000290D0000}"/>
    <cellStyle name="Comma 2 2 5 2 2 2 2 2" xfId="16937" xr:uid="{00000000-0005-0000-0000-0000290D0000}"/>
    <cellStyle name="Comma 2 2 5 2 2 2 3" xfId="15687" xr:uid="{00000000-0005-0000-0000-0000130D0000}"/>
    <cellStyle name="Comma 2 2 5 2 2 3" xfId="9760" xr:uid="{00000000-0005-0000-0000-0000280D0000}"/>
    <cellStyle name="Comma 2 2 5 2 2 3 2" xfId="16039" xr:uid="{00000000-0005-0000-0000-0000280D0000}"/>
    <cellStyle name="Comma 2 2 5 2 2 4" xfId="15280" xr:uid="{00000000-0005-0000-0000-0000120D0000}"/>
    <cellStyle name="Comma 2 2 5 2 3" xfId="5239" xr:uid="{00000000-0005-0000-0000-0000140D0000}"/>
    <cellStyle name="Comma 2 2 5 2 3 2" xfId="10750" xr:uid="{00000000-0005-0000-0000-00002A0D0000}"/>
    <cellStyle name="Comma 2 2 5 2 3 2 2" xfId="16842" xr:uid="{00000000-0005-0000-0000-00002A0D0000}"/>
    <cellStyle name="Comma 2 2 5 2 3 3" xfId="15185" xr:uid="{00000000-0005-0000-0000-0000140D0000}"/>
    <cellStyle name="Comma 2 2 5 2 4" xfId="6088" xr:uid="{00000000-0005-0000-0000-0000150D0000}"/>
    <cellStyle name="Comma 2 2 5 2 4 2" xfId="11000" xr:uid="{00000000-0005-0000-0000-00002B0D0000}"/>
    <cellStyle name="Comma 2 2 5 2 4 2 2" xfId="17057" xr:uid="{00000000-0005-0000-0000-00002B0D0000}"/>
    <cellStyle name="Comma 2 2 5 2 4 3" xfId="15397" xr:uid="{00000000-0005-0000-0000-0000150D0000}"/>
    <cellStyle name="Comma 2 2 5 2 5" xfId="8904" xr:uid="{00000000-0005-0000-0000-0000160D0000}"/>
    <cellStyle name="Comma 2 2 5 2 5 2" xfId="10654" xr:uid="{00000000-0005-0000-0000-00002C0D0000}"/>
    <cellStyle name="Comma 2 2 5 2 5 2 2" xfId="16747" xr:uid="{00000000-0005-0000-0000-00002C0D0000}"/>
    <cellStyle name="Comma 2 2 5 2 5 3" xfId="15579" xr:uid="{00000000-0005-0000-0000-0000160D0000}"/>
    <cellStyle name="Comma 2 2 5 2 6" xfId="9643" xr:uid="{00000000-0005-0000-0000-0000270D0000}"/>
    <cellStyle name="Comma 2 2 5 2 6 2" xfId="15945" xr:uid="{00000000-0005-0000-0000-0000270D0000}"/>
    <cellStyle name="Comma 2 2 5 2 7" xfId="15090" xr:uid="{00000000-0005-0000-0000-0000110D0000}"/>
    <cellStyle name="Comma 2 2 5 3" xfId="5290" xr:uid="{00000000-0005-0000-0000-0000170D0000}"/>
    <cellStyle name="Comma 2 2 5 3 2" xfId="8962" xr:uid="{00000000-0005-0000-0000-0000180D0000}"/>
    <cellStyle name="Comma 2 2 5 3 2 2" xfId="10801" xr:uid="{00000000-0005-0000-0000-00002E0D0000}"/>
    <cellStyle name="Comma 2 2 5 3 2 2 2" xfId="16890" xr:uid="{00000000-0005-0000-0000-00002E0D0000}"/>
    <cellStyle name="Comma 2 2 5 3 2 3" xfId="15637" xr:uid="{00000000-0005-0000-0000-0000180D0000}"/>
    <cellStyle name="Comma 2 2 5 3 3" xfId="9690" xr:uid="{00000000-0005-0000-0000-00002D0D0000}"/>
    <cellStyle name="Comma 2 2 5 3 3 2" xfId="15992" xr:uid="{00000000-0005-0000-0000-00002D0D0000}"/>
    <cellStyle name="Comma 2 2 5 3 4" xfId="15233" xr:uid="{00000000-0005-0000-0000-0000170D0000}"/>
    <cellStyle name="Comma 2 2 5 4" xfId="5192" xr:uid="{00000000-0005-0000-0000-0000190D0000}"/>
    <cellStyle name="Comma 2 2 5 4 2" xfId="10703" xr:uid="{00000000-0005-0000-0000-00002F0D0000}"/>
    <cellStyle name="Comma 2 2 5 4 2 2" xfId="16795" xr:uid="{00000000-0005-0000-0000-00002F0D0000}"/>
    <cellStyle name="Comma 2 2 5 4 3" xfId="15138" xr:uid="{00000000-0005-0000-0000-0000190D0000}"/>
    <cellStyle name="Comma 2 2 5 5" xfId="5374" xr:uid="{00000000-0005-0000-0000-00001A0D0000}"/>
    <cellStyle name="Comma 2 2 5 5 2" xfId="10885" xr:uid="{00000000-0005-0000-0000-0000300D0000}"/>
    <cellStyle name="Comma 2 2 5 5 2 2" xfId="16974" xr:uid="{00000000-0005-0000-0000-0000300D0000}"/>
    <cellStyle name="Comma 2 2 5 5 3" xfId="15317" xr:uid="{00000000-0005-0000-0000-00001A0D0000}"/>
    <cellStyle name="Comma 2 2 5 6" xfId="5548" xr:uid="{00000000-0005-0000-0000-00001B0D0000}"/>
    <cellStyle name="Comma 2 2 5 6 2" xfId="10961" xr:uid="{00000000-0005-0000-0000-0000310D0000}"/>
    <cellStyle name="Comma 2 2 5 6 2 2" xfId="17018" xr:uid="{00000000-0005-0000-0000-0000310D0000}"/>
    <cellStyle name="Comma 2 2 5 6 3" xfId="15360" xr:uid="{00000000-0005-0000-0000-00001B0D0000}"/>
    <cellStyle name="Comma 2 2 5 7" xfId="8853" xr:uid="{00000000-0005-0000-0000-00001C0D0000}"/>
    <cellStyle name="Comma 2 2 5 7 2" xfId="10598" xr:uid="{00000000-0005-0000-0000-0000320D0000}"/>
    <cellStyle name="Comma 2 2 5 7 2 2" xfId="16699" xr:uid="{00000000-0005-0000-0000-0000320D0000}"/>
    <cellStyle name="Comma 2 2 5 7 3" xfId="15532" xr:uid="{00000000-0005-0000-0000-00001C0D0000}"/>
    <cellStyle name="Comma 2 2 5 8" xfId="9443" xr:uid="{00000000-0005-0000-0000-0000260D0000}"/>
    <cellStyle name="Comma 2 2 5 8 2" xfId="15828" xr:uid="{00000000-0005-0000-0000-0000260D0000}"/>
    <cellStyle name="Comma 2 2 5 9" xfId="11584" xr:uid="{00000000-0005-0000-0000-00006D2D0000}"/>
    <cellStyle name="Comma 2 2 6" xfId="5092" xr:uid="{00000000-0005-0000-0000-00001D0D0000}"/>
    <cellStyle name="Comma 2 2 6 2" xfId="5152" xr:uid="{00000000-0005-0000-0000-00001E0D0000}"/>
    <cellStyle name="Comma 2 2 6 2 2" xfId="5347" xr:uid="{00000000-0005-0000-0000-00001F0D0000}"/>
    <cellStyle name="Comma 2 2 6 2 2 2" xfId="9023" xr:uid="{00000000-0005-0000-0000-0000200D0000}"/>
    <cellStyle name="Comma 2 2 6 2 2 2 2" xfId="10858" xr:uid="{00000000-0005-0000-0000-0000360D0000}"/>
    <cellStyle name="Comma 2 2 6 2 2 2 2 2" xfId="16947" xr:uid="{00000000-0005-0000-0000-0000360D0000}"/>
    <cellStyle name="Comma 2 2 6 2 2 2 3" xfId="15688" xr:uid="{00000000-0005-0000-0000-0000200D0000}"/>
    <cellStyle name="Comma 2 2 6 2 2 3" xfId="9761" xr:uid="{00000000-0005-0000-0000-0000350D0000}"/>
    <cellStyle name="Comma 2 2 6 2 2 3 2" xfId="16040" xr:uid="{00000000-0005-0000-0000-0000350D0000}"/>
    <cellStyle name="Comma 2 2 6 2 2 4" xfId="15290" xr:uid="{00000000-0005-0000-0000-00001F0D0000}"/>
    <cellStyle name="Comma 2 2 6 2 3" xfId="5249" xr:uid="{00000000-0005-0000-0000-0000210D0000}"/>
    <cellStyle name="Comma 2 2 6 2 3 2" xfId="10760" xr:uid="{00000000-0005-0000-0000-0000370D0000}"/>
    <cellStyle name="Comma 2 2 6 2 3 2 2" xfId="16852" xr:uid="{00000000-0005-0000-0000-0000370D0000}"/>
    <cellStyle name="Comma 2 2 6 2 3 3" xfId="15195" xr:uid="{00000000-0005-0000-0000-0000210D0000}"/>
    <cellStyle name="Comma 2 2 6 2 3 4" xfId="17672" xr:uid="{EE06FED4-2EFF-403B-BDF5-B23C662AD98C}"/>
    <cellStyle name="Comma 2 2 6 2 4" xfId="6089" xr:uid="{00000000-0005-0000-0000-0000220D0000}"/>
    <cellStyle name="Comma 2 2 6 2 4 2" xfId="11001" xr:uid="{00000000-0005-0000-0000-0000380D0000}"/>
    <cellStyle name="Comma 2 2 6 2 4 2 2" xfId="17058" xr:uid="{00000000-0005-0000-0000-0000380D0000}"/>
    <cellStyle name="Comma 2 2 6 2 4 3" xfId="15398" xr:uid="{00000000-0005-0000-0000-0000220D0000}"/>
    <cellStyle name="Comma 2 2 6 2 5" xfId="8905" xr:uid="{00000000-0005-0000-0000-0000230D0000}"/>
    <cellStyle name="Comma 2 2 6 2 5 2" xfId="10664" xr:uid="{00000000-0005-0000-0000-0000390D0000}"/>
    <cellStyle name="Comma 2 2 6 2 5 2 2" xfId="16757" xr:uid="{00000000-0005-0000-0000-0000390D0000}"/>
    <cellStyle name="Comma 2 2 6 2 5 3" xfId="15580" xr:uid="{00000000-0005-0000-0000-0000230D0000}"/>
    <cellStyle name="Comma 2 2 6 2 6" xfId="9644" xr:uid="{00000000-0005-0000-0000-0000340D0000}"/>
    <cellStyle name="Comma 2 2 6 2 6 2" xfId="15946" xr:uid="{00000000-0005-0000-0000-0000340D0000}"/>
    <cellStyle name="Comma 2 2 6 2 7" xfId="15100" xr:uid="{00000000-0005-0000-0000-00001E0D0000}"/>
    <cellStyle name="Comma 2 2 6 3" xfId="5300" xr:uid="{00000000-0005-0000-0000-0000240D0000}"/>
    <cellStyle name="Comma 2 2 6 3 2" xfId="8963" xr:uid="{00000000-0005-0000-0000-0000250D0000}"/>
    <cellStyle name="Comma 2 2 6 3 2 2" xfId="10811" xr:uid="{00000000-0005-0000-0000-00003B0D0000}"/>
    <cellStyle name="Comma 2 2 6 3 2 2 2" xfId="16900" xr:uid="{00000000-0005-0000-0000-00003B0D0000}"/>
    <cellStyle name="Comma 2 2 6 3 2 3" xfId="15638" xr:uid="{00000000-0005-0000-0000-0000250D0000}"/>
    <cellStyle name="Comma 2 2 6 3 3" xfId="9691" xr:uid="{00000000-0005-0000-0000-00003A0D0000}"/>
    <cellStyle name="Comma 2 2 6 3 3 2" xfId="15993" xr:uid="{00000000-0005-0000-0000-00003A0D0000}"/>
    <cellStyle name="Comma 2 2 6 3 4" xfId="15243" xr:uid="{00000000-0005-0000-0000-0000240D0000}"/>
    <cellStyle name="Comma 2 2 6 4" xfId="5202" xr:uid="{00000000-0005-0000-0000-0000260D0000}"/>
    <cellStyle name="Comma 2 2 6 4 2" xfId="10713" xr:uid="{00000000-0005-0000-0000-00003C0D0000}"/>
    <cellStyle name="Comma 2 2 6 4 2 2" xfId="16805" xr:uid="{00000000-0005-0000-0000-00003C0D0000}"/>
    <cellStyle name="Comma 2 2 6 4 3" xfId="15148" xr:uid="{00000000-0005-0000-0000-0000260D0000}"/>
    <cellStyle name="Comma 2 2 6 4 4" xfId="17673" xr:uid="{BFA96608-6008-4C04-A2B8-52792A515710}"/>
    <cellStyle name="Comma 2 2 6 5" xfId="5375" xr:uid="{00000000-0005-0000-0000-0000270D0000}"/>
    <cellStyle name="Comma 2 2 6 5 2" xfId="10886" xr:uid="{00000000-0005-0000-0000-00003D0D0000}"/>
    <cellStyle name="Comma 2 2 6 5 2 2" xfId="16975" xr:uid="{00000000-0005-0000-0000-00003D0D0000}"/>
    <cellStyle name="Comma 2 2 6 5 3" xfId="15318" xr:uid="{00000000-0005-0000-0000-0000270D0000}"/>
    <cellStyle name="Comma 2 2 6 6" xfId="5549" xr:uid="{00000000-0005-0000-0000-0000280D0000}"/>
    <cellStyle name="Comma 2 2 6 6 2" xfId="10962" xr:uid="{00000000-0005-0000-0000-00003E0D0000}"/>
    <cellStyle name="Comma 2 2 6 6 2 2" xfId="17019" xr:uid="{00000000-0005-0000-0000-00003E0D0000}"/>
    <cellStyle name="Comma 2 2 6 6 3" xfId="15361" xr:uid="{00000000-0005-0000-0000-0000280D0000}"/>
    <cellStyle name="Comma 2 2 6 7" xfId="8854" xr:uid="{00000000-0005-0000-0000-0000290D0000}"/>
    <cellStyle name="Comma 2 2 6 7 2" xfId="10609" xr:uid="{00000000-0005-0000-0000-00003F0D0000}"/>
    <cellStyle name="Comma 2 2 6 7 2 2" xfId="16710" xr:uid="{00000000-0005-0000-0000-00003F0D0000}"/>
    <cellStyle name="Comma 2 2 6 7 3" xfId="15533" xr:uid="{00000000-0005-0000-0000-0000290D0000}"/>
    <cellStyle name="Comma 2 2 6 8" xfId="9444" xr:uid="{00000000-0005-0000-0000-0000330D0000}"/>
    <cellStyle name="Comma 2 2 6 8 2" xfId="15829" xr:uid="{00000000-0005-0000-0000-0000330D0000}"/>
    <cellStyle name="Comma 2 2 6 9" xfId="15053" xr:uid="{00000000-0005-0000-0000-00001D0D0000}"/>
    <cellStyle name="Comma 2 2 7" xfId="5105" xr:uid="{00000000-0005-0000-0000-00002A0D0000}"/>
    <cellStyle name="Comma 2 2 7 2" xfId="5157" xr:uid="{00000000-0005-0000-0000-00002B0D0000}"/>
    <cellStyle name="Comma 2 2 7 2 2" xfId="5352" xr:uid="{00000000-0005-0000-0000-00002C0D0000}"/>
    <cellStyle name="Comma 2 2 7 2 2 2" xfId="9024" xr:uid="{00000000-0005-0000-0000-00002D0D0000}"/>
    <cellStyle name="Comma 2 2 7 2 2 2 2" xfId="10863" xr:uid="{00000000-0005-0000-0000-0000430D0000}"/>
    <cellStyle name="Comma 2 2 7 2 2 2 2 2" xfId="16952" xr:uid="{00000000-0005-0000-0000-0000430D0000}"/>
    <cellStyle name="Comma 2 2 7 2 2 2 3" xfId="15689" xr:uid="{00000000-0005-0000-0000-00002D0D0000}"/>
    <cellStyle name="Comma 2 2 7 2 2 3" xfId="9762" xr:uid="{00000000-0005-0000-0000-0000420D0000}"/>
    <cellStyle name="Comma 2 2 7 2 2 3 2" xfId="16041" xr:uid="{00000000-0005-0000-0000-0000420D0000}"/>
    <cellStyle name="Comma 2 2 7 2 2 4" xfId="15295" xr:uid="{00000000-0005-0000-0000-00002C0D0000}"/>
    <cellStyle name="Comma 2 2 7 2 3" xfId="5254" xr:uid="{00000000-0005-0000-0000-00002E0D0000}"/>
    <cellStyle name="Comma 2 2 7 2 3 2" xfId="10765" xr:uid="{00000000-0005-0000-0000-0000440D0000}"/>
    <cellStyle name="Comma 2 2 7 2 3 2 2" xfId="16857" xr:uid="{00000000-0005-0000-0000-0000440D0000}"/>
    <cellStyle name="Comma 2 2 7 2 3 3" xfId="15200" xr:uid="{00000000-0005-0000-0000-00002E0D0000}"/>
    <cellStyle name="Comma 2 2 7 2 4" xfId="6090" xr:uid="{00000000-0005-0000-0000-00002F0D0000}"/>
    <cellStyle name="Comma 2 2 7 2 4 2" xfId="11002" xr:uid="{00000000-0005-0000-0000-0000450D0000}"/>
    <cellStyle name="Comma 2 2 7 2 4 2 2" xfId="17059" xr:uid="{00000000-0005-0000-0000-0000450D0000}"/>
    <cellStyle name="Comma 2 2 7 2 4 3" xfId="15399" xr:uid="{00000000-0005-0000-0000-00002F0D0000}"/>
    <cellStyle name="Comma 2 2 7 2 5" xfId="8906" xr:uid="{00000000-0005-0000-0000-0000300D0000}"/>
    <cellStyle name="Comma 2 2 7 2 5 2" xfId="10669" xr:uid="{00000000-0005-0000-0000-0000460D0000}"/>
    <cellStyle name="Comma 2 2 7 2 5 2 2" xfId="16762" xr:uid="{00000000-0005-0000-0000-0000460D0000}"/>
    <cellStyle name="Comma 2 2 7 2 5 3" xfId="15581" xr:uid="{00000000-0005-0000-0000-0000300D0000}"/>
    <cellStyle name="Comma 2 2 7 2 6" xfId="9645" xr:uid="{00000000-0005-0000-0000-0000410D0000}"/>
    <cellStyle name="Comma 2 2 7 2 6 2" xfId="15947" xr:uid="{00000000-0005-0000-0000-0000410D0000}"/>
    <cellStyle name="Comma 2 2 7 2 7" xfId="15105" xr:uid="{00000000-0005-0000-0000-00002B0D0000}"/>
    <cellStyle name="Comma 2 2 7 2 8" xfId="17675" xr:uid="{054CC283-4371-45A6-8B83-7EF245F3D9B1}"/>
    <cellStyle name="Comma 2 2 7 3" xfId="5305" xr:uid="{00000000-0005-0000-0000-0000310D0000}"/>
    <cellStyle name="Comma 2 2 7 3 2" xfId="8964" xr:uid="{00000000-0005-0000-0000-0000320D0000}"/>
    <cellStyle name="Comma 2 2 7 3 2 2" xfId="10816" xr:uid="{00000000-0005-0000-0000-0000480D0000}"/>
    <cellStyle name="Comma 2 2 7 3 2 2 2" xfId="16905" xr:uid="{00000000-0005-0000-0000-0000480D0000}"/>
    <cellStyle name="Comma 2 2 7 3 2 3" xfId="15639" xr:uid="{00000000-0005-0000-0000-0000320D0000}"/>
    <cellStyle name="Comma 2 2 7 3 3" xfId="9692" xr:uid="{00000000-0005-0000-0000-0000470D0000}"/>
    <cellStyle name="Comma 2 2 7 3 3 2" xfId="15994" xr:uid="{00000000-0005-0000-0000-0000470D0000}"/>
    <cellStyle name="Comma 2 2 7 3 4" xfId="15248" xr:uid="{00000000-0005-0000-0000-0000310D0000}"/>
    <cellStyle name="Comma 2 2 7 3 5" xfId="17676" xr:uid="{99AEA658-C56A-4C46-AD34-D7C37828281C}"/>
    <cellStyle name="Comma 2 2 7 4" xfId="5207" xr:uid="{00000000-0005-0000-0000-0000330D0000}"/>
    <cellStyle name="Comma 2 2 7 4 2" xfId="10718" xr:uid="{00000000-0005-0000-0000-0000490D0000}"/>
    <cellStyle name="Comma 2 2 7 4 2 2" xfId="16810" xr:uid="{00000000-0005-0000-0000-0000490D0000}"/>
    <cellStyle name="Comma 2 2 7 4 3" xfId="15153" xr:uid="{00000000-0005-0000-0000-0000330D0000}"/>
    <cellStyle name="Comma 2 2 7 5" xfId="5550" xr:uid="{00000000-0005-0000-0000-0000340D0000}"/>
    <cellStyle name="Comma 2 2 7 5 2" xfId="10963" xr:uid="{00000000-0005-0000-0000-00004A0D0000}"/>
    <cellStyle name="Comma 2 2 7 5 2 2" xfId="17020" xr:uid="{00000000-0005-0000-0000-00004A0D0000}"/>
    <cellStyle name="Comma 2 2 7 5 3" xfId="15362" xr:uid="{00000000-0005-0000-0000-0000340D0000}"/>
    <cellStyle name="Comma 2 2 7 6" xfId="8855" xr:uid="{00000000-0005-0000-0000-0000350D0000}"/>
    <cellStyle name="Comma 2 2 7 6 2" xfId="10617" xr:uid="{00000000-0005-0000-0000-00004B0D0000}"/>
    <cellStyle name="Comma 2 2 7 6 2 2" xfId="16715" xr:uid="{00000000-0005-0000-0000-00004B0D0000}"/>
    <cellStyle name="Comma 2 2 7 6 3" xfId="15534" xr:uid="{00000000-0005-0000-0000-0000350D0000}"/>
    <cellStyle name="Comma 2 2 7 7" xfId="9445" xr:uid="{00000000-0005-0000-0000-0000400D0000}"/>
    <cellStyle name="Comma 2 2 7 7 2" xfId="15830" xr:uid="{00000000-0005-0000-0000-0000400D0000}"/>
    <cellStyle name="Comma 2 2 7 8" xfId="15058" xr:uid="{00000000-0005-0000-0000-00002A0D0000}"/>
    <cellStyle name="Comma 2 2 7 9" xfId="17674" xr:uid="{5776050E-A843-4100-B453-B2B0C751B59E}"/>
    <cellStyle name="Comma 2 2 8" xfId="5122" xr:uid="{00000000-0005-0000-0000-0000360D0000}"/>
    <cellStyle name="Comma 2 2 8 2" xfId="5317" xr:uid="{00000000-0005-0000-0000-0000370D0000}"/>
    <cellStyle name="Comma 2 2 8 2 2" xfId="9049" xr:uid="{00000000-0005-0000-0000-0000380D0000}"/>
    <cellStyle name="Comma 2 2 8 2 2 2" xfId="9787" xr:uid="{00000000-0005-0000-0000-00004E0D0000}"/>
    <cellStyle name="Comma 2 2 8 2 2 2 2" xfId="16066" xr:uid="{00000000-0005-0000-0000-00004E0D0000}"/>
    <cellStyle name="Comma 2 2 8 2 2 3" xfId="15714" xr:uid="{00000000-0005-0000-0000-0000380D0000}"/>
    <cellStyle name="Comma 2 2 8 2 3" xfId="8931" xr:uid="{00000000-0005-0000-0000-0000390D0000}"/>
    <cellStyle name="Comma 2 2 8 2 3 2" xfId="10828" xr:uid="{00000000-0005-0000-0000-00004F0D0000}"/>
    <cellStyle name="Comma 2 2 8 2 3 2 2" xfId="16917" xr:uid="{00000000-0005-0000-0000-00004F0D0000}"/>
    <cellStyle name="Comma 2 2 8 2 3 3" xfId="15606" xr:uid="{00000000-0005-0000-0000-0000390D0000}"/>
    <cellStyle name="Comma 2 2 8 2 4" xfId="9670" xr:uid="{00000000-0005-0000-0000-00004D0D0000}"/>
    <cellStyle name="Comma 2 2 8 2 4 2" xfId="15972" xr:uid="{00000000-0005-0000-0000-00004D0D0000}"/>
    <cellStyle name="Comma 2 2 8 2 5" xfId="15260" xr:uid="{00000000-0005-0000-0000-0000370D0000}"/>
    <cellStyle name="Comma 2 2 8 3" xfId="5219" xr:uid="{00000000-0005-0000-0000-00003A0D0000}"/>
    <cellStyle name="Comma 2 2 8 3 2" xfId="9002" xr:uid="{00000000-0005-0000-0000-00003B0D0000}"/>
    <cellStyle name="Comma 2 2 8 3 2 2" xfId="10730" xr:uid="{00000000-0005-0000-0000-0000510D0000}"/>
    <cellStyle name="Comma 2 2 8 3 2 2 2" xfId="16822" xr:uid="{00000000-0005-0000-0000-0000510D0000}"/>
    <cellStyle name="Comma 2 2 8 3 2 3" xfId="15667" xr:uid="{00000000-0005-0000-0000-00003B0D0000}"/>
    <cellStyle name="Comma 2 2 8 3 3" xfId="9740" xr:uid="{00000000-0005-0000-0000-0000500D0000}"/>
    <cellStyle name="Comma 2 2 8 3 3 2" xfId="16019" xr:uid="{00000000-0005-0000-0000-0000500D0000}"/>
    <cellStyle name="Comma 2 2 8 3 4" xfId="15165" xr:uid="{00000000-0005-0000-0000-00003A0D0000}"/>
    <cellStyle name="Comma 2 2 8 4" xfId="6078" xr:uid="{00000000-0005-0000-0000-00003C0D0000}"/>
    <cellStyle name="Comma 2 2 8 4 2" xfId="10990" xr:uid="{00000000-0005-0000-0000-0000520D0000}"/>
    <cellStyle name="Comma 2 2 8 4 2 2" xfId="17047" xr:uid="{00000000-0005-0000-0000-0000520D0000}"/>
    <cellStyle name="Comma 2 2 8 4 3" xfId="15387" xr:uid="{00000000-0005-0000-0000-00003C0D0000}"/>
    <cellStyle name="Comma 2 2 8 5" xfId="8881" xr:uid="{00000000-0005-0000-0000-00003D0D0000}"/>
    <cellStyle name="Comma 2 2 8 5 2" xfId="10634" xr:uid="{00000000-0005-0000-0000-0000530D0000}"/>
    <cellStyle name="Comma 2 2 8 5 2 2" xfId="16727" xr:uid="{00000000-0005-0000-0000-0000530D0000}"/>
    <cellStyle name="Comma 2 2 8 5 3" xfId="15559" xr:uid="{00000000-0005-0000-0000-00003D0D0000}"/>
    <cellStyle name="Comma 2 2 8 6" xfId="9612" xr:uid="{00000000-0005-0000-0000-00004C0D0000}"/>
    <cellStyle name="Comma 2 2 8 6 2" xfId="15925" xr:uid="{00000000-0005-0000-0000-00004C0D0000}"/>
    <cellStyle name="Comma 2 2 8 7" xfId="15070" xr:uid="{00000000-0005-0000-0000-0000360D0000}"/>
    <cellStyle name="Comma 2 2 8 8" xfId="17677" xr:uid="{2F4CF090-2066-4833-A378-045BBA645C1D}"/>
    <cellStyle name="Comma 2 2 9" xfId="5270" xr:uid="{00000000-0005-0000-0000-00003E0D0000}"/>
    <cellStyle name="Comma 2 2 9 2" xfId="5520" xr:uid="{00000000-0005-0000-0000-00003F0D0000}"/>
    <cellStyle name="Comma 2 2 9 2 2" xfId="9054" xr:uid="{00000000-0005-0000-0000-0000400D0000}"/>
    <cellStyle name="Comma 2 2 9 2 2 2" xfId="9792" xr:uid="{00000000-0005-0000-0000-0000560D0000}"/>
    <cellStyle name="Comma 2 2 9 2 2 2 2" xfId="16071" xr:uid="{00000000-0005-0000-0000-0000560D0000}"/>
    <cellStyle name="Comma 2 2 9 2 2 3" xfId="15719" xr:uid="{00000000-0005-0000-0000-0000400D0000}"/>
    <cellStyle name="Comma 2 2 9 2 3" xfId="8936" xr:uid="{00000000-0005-0000-0000-0000410D0000}"/>
    <cellStyle name="Comma 2 2 9 2 3 2" xfId="10946" xr:uid="{00000000-0005-0000-0000-0000570D0000}"/>
    <cellStyle name="Comma 2 2 9 2 3 2 2" xfId="17003" xr:uid="{00000000-0005-0000-0000-0000570D0000}"/>
    <cellStyle name="Comma 2 2 9 2 3 3" xfId="15611" xr:uid="{00000000-0005-0000-0000-0000410D0000}"/>
    <cellStyle name="Comma 2 2 9 2 4" xfId="9675" xr:uid="{00000000-0005-0000-0000-0000550D0000}"/>
    <cellStyle name="Comma 2 2 9 2 4 2" xfId="15977" xr:uid="{00000000-0005-0000-0000-0000550D0000}"/>
    <cellStyle name="Comma 2 2 9 2 5" xfId="15344" xr:uid="{00000000-0005-0000-0000-00003F0D0000}"/>
    <cellStyle name="Comma 2 2 9 3" xfId="7250" xr:uid="{00000000-0005-0000-0000-0000420D0000}"/>
    <cellStyle name="Comma 2 2 9 3 2" xfId="9007" xr:uid="{00000000-0005-0000-0000-0000430D0000}"/>
    <cellStyle name="Comma 2 2 9 3 2 2" xfId="11229" xr:uid="{00000000-0005-0000-0000-0000590D0000}"/>
    <cellStyle name="Comma 2 2 9 3 2 3" xfId="15672" xr:uid="{00000000-0005-0000-0000-0000430D0000}"/>
    <cellStyle name="Comma 2 2 9 3 3" xfId="9745" xr:uid="{00000000-0005-0000-0000-0000580D0000}"/>
    <cellStyle name="Comma 2 2 9 3 3 2" xfId="16024" xr:uid="{00000000-0005-0000-0000-0000580D0000}"/>
    <cellStyle name="Comma 2 2 9 4" xfId="9203" xr:uid="{00000000-0005-0000-0000-0000440D0000}"/>
    <cellStyle name="Comma 2 2 9 5" xfId="8889" xr:uid="{00000000-0005-0000-0000-0000450D0000}"/>
    <cellStyle name="Comma 2 2 9 5 2" xfId="10781" xr:uid="{00000000-0005-0000-0000-00005B0D0000}"/>
    <cellStyle name="Comma 2 2 9 5 2 2" xfId="16870" xr:uid="{00000000-0005-0000-0000-00005B0D0000}"/>
    <cellStyle name="Comma 2 2 9 5 3" xfId="15564" xr:uid="{00000000-0005-0000-0000-0000450D0000}"/>
    <cellStyle name="Comma 2 2 9 6" xfId="9628" xr:uid="{00000000-0005-0000-0000-0000540D0000}"/>
    <cellStyle name="Comma 2 2 9 6 2" xfId="15930" xr:uid="{00000000-0005-0000-0000-0000540D0000}"/>
    <cellStyle name="Comma 2 2 9 7" xfId="15213" xr:uid="{00000000-0005-0000-0000-00003E0D0000}"/>
    <cellStyle name="Comma 2 2 9 8" xfId="17678" xr:uid="{081E4EFA-E12B-436A-8DAC-C64C9BEC9CB7}"/>
    <cellStyle name="Comma 2 20" xfId="8402" xr:uid="{00000000-0005-0000-0000-0000460D0000}"/>
    <cellStyle name="Comma 2 20 2" xfId="9299" xr:uid="{00000000-0005-0000-0000-0000470D0000}"/>
    <cellStyle name="Comma 2 20 2 2" xfId="11342" xr:uid="{00000000-0005-0000-0000-00005D0D0000}"/>
    <cellStyle name="Comma 2 20 2 2 2" xfId="17395" xr:uid="{00000000-0005-0000-0000-00005D0D0000}"/>
    <cellStyle name="Comma 2 20 2 3" xfId="15755" xr:uid="{00000000-0005-0000-0000-0000470D0000}"/>
    <cellStyle name="Comma 2 20 3" xfId="10121" xr:uid="{00000000-0005-0000-0000-00005C0D0000}"/>
    <cellStyle name="Comma 2 20 3 2" xfId="16339" xr:uid="{00000000-0005-0000-0000-00005C0D0000}"/>
    <cellStyle name="Comma 2 20 4" xfId="13165" xr:uid="{00000000-0005-0000-0000-0000D5070000}"/>
    <cellStyle name="Comma 2 20 5" xfId="15489" xr:uid="{00000000-0005-0000-0000-0000460D0000}"/>
    <cellStyle name="Comma 2 20 6" xfId="17679" xr:uid="{3BA29A28-44A1-4C3E-BD7C-5F7E0D224AED}"/>
    <cellStyle name="Comma 2 21" xfId="8523" xr:uid="{00000000-0005-0000-0000-0000480D0000}"/>
    <cellStyle name="Comma 2 21 2" xfId="9304" xr:uid="{00000000-0005-0000-0000-0000490D0000}"/>
    <cellStyle name="Comma 2 21 2 2" xfId="11354" xr:uid="{00000000-0005-0000-0000-00005F0D0000}"/>
    <cellStyle name="Comma 2 21 2 2 2" xfId="17407" xr:uid="{00000000-0005-0000-0000-00005F0D0000}"/>
    <cellStyle name="Comma 2 21 2 3" xfId="15760" xr:uid="{00000000-0005-0000-0000-0000490D0000}"/>
    <cellStyle name="Comma 2 21 3" xfId="10136" xr:uid="{00000000-0005-0000-0000-00005E0D0000}"/>
    <cellStyle name="Comma 2 21 3 2" xfId="16349" xr:uid="{00000000-0005-0000-0000-00005E0D0000}"/>
    <cellStyle name="Comma 2 21 4" xfId="15494" xr:uid="{00000000-0005-0000-0000-0000480D0000}"/>
    <cellStyle name="Comma 2 21 5" xfId="17680" xr:uid="{A283257B-89CF-401A-81FE-D4A35318BB31}"/>
    <cellStyle name="Comma 2 22" xfId="8642" xr:uid="{00000000-0005-0000-0000-00004A0D0000}"/>
    <cellStyle name="Comma 2 22 2" xfId="9307" xr:uid="{00000000-0005-0000-0000-00004B0D0000}"/>
    <cellStyle name="Comma 2 22 2 2" xfId="11365" xr:uid="{00000000-0005-0000-0000-0000610D0000}"/>
    <cellStyle name="Comma 2 22 2 2 2" xfId="17418" xr:uid="{00000000-0005-0000-0000-0000610D0000}"/>
    <cellStyle name="Comma 2 22 2 3" xfId="15763" xr:uid="{00000000-0005-0000-0000-00004B0D0000}"/>
    <cellStyle name="Comma 2 22 3" xfId="10148" xr:uid="{00000000-0005-0000-0000-0000600D0000}"/>
    <cellStyle name="Comma 2 22 3 2" xfId="16356" xr:uid="{00000000-0005-0000-0000-0000600D0000}"/>
    <cellStyle name="Comma 2 22 3 3" xfId="17681" xr:uid="{38F1ED44-0F08-45F0-801C-93CFD3FA0ED4}"/>
    <cellStyle name="Comma 2 22 4" xfId="15497" xr:uid="{00000000-0005-0000-0000-00004A0D0000}"/>
    <cellStyle name="Comma 2 23" xfId="5537" xr:uid="{00000000-0005-0000-0000-00004C0D0000}"/>
    <cellStyle name="Comma 2 23 2" xfId="9331" xr:uid="{00000000-0005-0000-0000-00004D0D0000}"/>
    <cellStyle name="Comma 2 23 2 2" xfId="10950" xr:uid="{00000000-0005-0000-0000-0000630D0000}"/>
    <cellStyle name="Comma 2 23 2 2 2" xfId="17007" xr:uid="{00000000-0005-0000-0000-0000630D0000}"/>
    <cellStyle name="Comma 2 23 2 3" xfId="15784" xr:uid="{00000000-0005-0000-0000-00004D0D0000}"/>
    <cellStyle name="Comma 2 23 3" xfId="10166" xr:uid="{00000000-0005-0000-0000-0000620D0000}"/>
    <cellStyle name="Comma 2 23 3 2" xfId="16370" xr:uid="{00000000-0005-0000-0000-0000620D0000}"/>
    <cellStyle name="Comma 2 23 4" xfId="15349" xr:uid="{00000000-0005-0000-0000-00004C0D0000}"/>
    <cellStyle name="Comma 2 24" xfId="8783" xr:uid="{00000000-0005-0000-0000-00004E0D0000}"/>
    <cellStyle name="Comma 2 24 2" xfId="9417" xr:uid="{00000000-0005-0000-0000-00004F0D0000}"/>
    <cellStyle name="Comma 2 24 2 2" xfId="11387" xr:uid="{00000000-0005-0000-0000-0000650D0000}"/>
    <cellStyle name="Comma 2 24 2 2 2" xfId="17436" xr:uid="{00000000-0005-0000-0000-0000650D0000}"/>
    <cellStyle name="Comma 2 24 2 3" xfId="15803" xr:uid="{00000000-0005-0000-0000-00004F0D0000}"/>
    <cellStyle name="Comma 2 24 3" xfId="10176" xr:uid="{00000000-0005-0000-0000-0000640D0000}"/>
    <cellStyle name="Comma 2 24 3 2" xfId="16380" xr:uid="{00000000-0005-0000-0000-0000640D0000}"/>
    <cellStyle name="Comma 2 24 4" xfId="15510" xr:uid="{00000000-0005-0000-0000-00004E0D0000}"/>
    <cellStyle name="Comma 2 25" xfId="9424" xr:uid="{00000000-0005-0000-0000-0000500D0000}"/>
    <cellStyle name="Comma 2 25 2" xfId="10183" xr:uid="{00000000-0005-0000-0000-0000660D0000}"/>
    <cellStyle name="Comma 2 25 2 2" xfId="16387" xr:uid="{00000000-0005-0000-0000-0000660D0000}"/>
    <cellStyle name="Comma 2 25 3" xfId="15810" xr:uid="{00000000-0005-0000-0000-0000500D0000}"/>
    <cellStyle name="Comma 2 26" xfId="8842" xr:uid="{00000000-0005-0000-0000-0000510D0000}"/>
    <cellStyle name="Comma 2 26 2" xfId="10233" xr:uid="{00000000-0005-0000-0000-0000670D0000}"/>
    <cellStyle name="Comma 2 26 2 2" xfId="16435" xr:uid="{00000000-0005-0000-0000-0000670D0000}"/>
    <cellStyle name="Comma 2 26 3" xfId="15521" xr:uid="{00000000-0005-0000-0000-0000510D0000}"/>
    <cellStyle name="Comma 2 27" xfId="9432" xr:uid="{00000000-0005-0000-0000-0000410C0000}"/>
    <cellStyle name="Comma 2 27 2" xfId="15817" xr:uid="{00000000-0005-0000-0000-0000410C0000}"/>
    <cellStyle name="Comma 2 28" xfId="11894" xr:uid="{00000000-0005-0000-0000-0000C7070000}"/>
    <cellStyle name="Comma 2 29" xfId="17642" xr:uid="{28BD7259-BB3A-4849-BA01-8B1D63D0D8DF}"/>
    <cellStyle name="Comma 2 3" xfId="1735" xr:uid="{00000000-0005-0000-0000-0000520D0000}"/>
    <cellStyle name="Comma 2 3 10" xfId="5376" xr:uid="{00000000-0005-0000-0000-0000530D0000}"/>
    <cellStyle name="Comma 2 3 10 2" xfId="9025" xr:uid="{00000000-0005-0000-0000-0000540D0000}"/>
    <cellStyle name="Comma 2 3 10 2 2" xfId="9763" xr:uid="{00000000-0005-0000-0000-00006A0D0000}"/>
    <cellStyle name="Comma 2 3 10 2 2 2" xfId="16042" xr:uid="{00000000-0005-0000-0000-00006A0D0000}"/>
    <cellStyle name="Comma 2 3 10 2 3" xfId="15690" xr:uid="{00000000-0005-0000-0000-0000540D0000}"/>
    <cellStyle name="Comma 2 3 10 3" xfId="8907" xr:uid="{00000000-0005-0000-0000-0000550D0000}"/>
    <cellStyle name="Comma 2 3 10 3 2" xfId="10887" xr:uid="{00000000-0005-0000-0000-00006B0D0000}"/>
    <cellStyle name="Comma 2 3 10 3 2 2" xfId="16976" xr:uid="{00000000-0005-0000-0000-00006B0D0000}"/>
    <cellStyle name="Comma 2 3 10 3 3" xfId="15582" xr:uid="{00000000-0005-0000-0000-0000550D0000}"/>
    <cellStyle name="Comma 2 3 10 4" xfId="9646" xr:uid="{00000000-0005-0000-0000-0000690D0000}"/>
    <cellStyle name="Comma 2 3 10 4 2" xfId="15948" xr:uid="{00000000-0005-0000-0000-0000690D0000}"/>
    <cellStyle name="Comma 2 3 10 5" xfId="15319" xr:uid="{00000000-0005-0000-0000-0000530D0000}"/>
    <cellStyle name="Comma 2 3 11" xfId="5487" xr:uid="{00000000-0005-0000-0000-0000560D0000}"/>
    <cellStyle name="Comma 2 3 11 2" xfId="8965" xr:uid="{00000000-0005-0000-0000-0000570D0000}"/>
    <cellStyle name="Comma 2 3 11 2 2" xfId="10937" xr:uid="{00000000-0005-0000-0000-00006D0D0000}"/>
    <cellStyle name="Comma 2 3 11 2 2 2" xfId="16999" xr:uid="{00000000-0005-0000-0000-00006D0D0000}"/>
    <cellStyle name="Comma 2 3 11 2 3" xfId="15640" xr:uid="{00000000-0005-0000-0000-0000570D0000}"/>
    <cellStyle name="Comma 2 3 11 3" xfId="9693" xr:uid="{00000000-0005-0000-0000-00006C0D0000}"/>
    <cellStyle name="Comma 2 3 11 3 2" xfId="15995" xr:uid="{00000000-0005-0000-0000-00006C0D0000}"/>
    <cellStyle name="Comma 2 3 11 4" xfId="15342" xr:uid="{00000000-0005-0000-0000-0000560D0000}"/>
    <cellStyle name="Comma 2 3 12" xfId="4423" xr:uid="{00000000-0005-0000-0000-0000580D0000}"/>
    <cellStyle name="Comma 2 3 12 2" xfId="9370" xr:uid="{00000000-0005-0000-0000-0000590D0000}"/>
    <cellStyle name="Comma 2 3 12 2 2" xfId="10505" xr:uid="{00000000-0005-0000-0000-00006F0D0000}"/>
    <cellStyle name="Comma 2 3 12 2 2 2" xfId="16656" xr:uid="{00000000-0005-0000-0000-00006F0D0000}"/>
    <cellStyle name="Comma 2 3 12 2 3" xfId="15786" xr:uid="{00000000-0005-0000-0000-0000590D0000}"/>
    <cellStyle name="Comma 2 3 12 3" xfId="10167" xr:uid="{00000000-0005-0000-0000-00006E0D0000}"/>
    <cellStyle name="Comma 2 3 12 3 2" xfId="16371" xr:uid="{00000000-0005-0000-0000-00006E0D0000}"/>
    <cellStyle name="Comma 2 3 12 4" xfId="15024" xr:uid="{00000000-0005-0000-0000-0000580D0000}"/>
    <cellStyle name="Comma 2 3 13" xfId="5551" xr:uid="{00000000-0005-0000-0000-00005A0D0000}"/>
    <cellStyle name="Comma 2 3 13 2" xfId="9418" xr:uid="{00000000-0005-0000-0000-00005B0D0000}"/>
    <cellStyle name="Comma 2 3 13 2 2" xfId="10964" xr:uid="{00000000-0005-0000-0000-0000710D0000}"/>
    <cellStyle name="Comma 2 3 13 2 2 2" xfId="17021" xr:uid="{00000000-0005-0000-0000-0000710D0000}"/>
    <cellStyle name="Comma 2 3 13 2 3" xfId="15804" xr:uid="{00000000-0005-0000-0000-00005B0D0000}"/>
    <cellStyle name="Comma 2 3 13 3" xfId="10177" xr:uid="{00000000-0005-0000-0000-0000700D0000}"/>
    <cellStyle name="Comma 2 3 13 3 2" xfId="16381" xr:uid="{00000000-0005-0000-0000-0000700D0000}"/>
    <cellStyle name="Comma 2 3 13 4" xfId="15363" xr:uid="{00000000-0005-0000-0000-00005A0D0000}"/>
    <cellStyle name="Comma 2 3 14" xfId="8785" xr:uid="{00000000-0005-0000-0000-00005C0D0000}"/>
    <cellStyle name="Comma 2 3 14 2" xfId="9425" xr:uid="{00000000-0005-0000-0000-00005D0D0000}"/>
    <cellStyle name="Comma 2 3 14 2 2" xfId="11389" xr:uid="{00000000-0005-0000-0000-0000730D0000}"/>
    <cellStyle name="Comma 2 3 14 2 2 2" xfId="17438" xr:uid="{00000000-0005-0000-0000-0000730D0000}"/>
    <cellStyle name="Comma 2 3 14 2 3" xfId="15811" xr:uid="{00000000-0005-0000-0000-00005D0D0000}"/>
    <cellStyle name="Comma 2 3 14 3" xfId="10184" xr:uid="{00000000-0005-0000-0000-0000720D0000}"/>
    <cellStyle name="Comma 2 3 14 3 2" xfId="16388" xr:uid="{00000000-0005-0000-0000-0000720D0000}"/>
    <cellStyle name="Comma 2 3 14 4" xfId="15512" xr:uid="{00000000-0005-0000-0000-00005C0D0000}"/>
    <cellStyle name="Comma 2 3 15" xfId="8856" xr:uid="{00000000-0005-0000-0000-00005E0D0000}"/>
    <cellStyle name="Comma 2 3 15 2" xfId="10236" xr:uid="{00000000-0005-0000-0000-0000740D0000}"/>
    <cellStyle name="Comma 2 3 15 2 2" xfId="16438" xr:uid="{00000000-0005-0000-0000-0000740D0000}"/>
    <cellStyle name="Comma 2 3 15 3" xfId="15535" xr:uid="{00000000-0005-0000-0000-00005E0D0000}"/>
    <cellStyle name="Comma 2 3 16" xfId="9446" xr:uid="{00000000-0005-0000-0000-0000680D0000}"/>
    <cellStyle name="Comma 2 3 16 2" xfId="15831" xr:uid="{00000000-0005-0000-0000-0000680D0000}"/>
    <cellStyle name="Comma 2 3 17" xfId="12508" xr:uid="{00000000-0005-0000-0000-0000520D0000}"/>
    <cellStyle name="Comma 2 3 2" xfId="3675" xr:uid="{00000000-0005-0000-0000-00005F0D0000}"/>
    <cellStyle name="Comma 2 3 2 10" xfId="5552" xr:uid="{00000000-0005-0000-0000-0000600D0000}"/>
    <cellStyle name="Comma 2 3 2 10 2" xfId="10965" xr:uid="{00000000-0005-0000-0000-0000760D0000}"/>
    <cellStyle name="Comma 2 3 2 10 2 2" xfId="17022" xr:uid="{00000000-0005-0000-0000-0000760D0000}"/>
    <cellStyle name="Comma 2 3 2 10 3" xfId="15364" xr:uid="{00000000-0005-0000-0000-0000600D0000}"/>
    <cellStyle name="Comma 2 3 2 11" xfId="8857" xr:uid="{00000000-0005-0000-0000-0000610D0000}"/>
    <cellStyle name="Comma 2 3 2 11 2" xfId="10473" xr:uid="{00000000-0005-0000-0000-0000770D0000}"/>
    <cellStyle name="Comma 2 3 2 11 2 2" xfId="16632" xr:uid="{00000000-0005-0000-0000-0000770D0000}"/>
    <cellStyle name="Comma 2 3 2 11 3" xfId="15536" xr:uid="{00000000-0005-0000-0000-0000610D0000}"/>
    <cellStyle name="Comma 2 3 2 12" xfId="9447" xr:uid="{00000000-0005-0000-0000-0000750D0000}"/>
    <cellStyle name="Comma 2 3 2 12 2" xfId="15832" xr:uid="{00000000-0005-0000-0000-0000750D0000}"/>
    <cellStyle name="Comma 2 3 2 13" xfId="11585" xr:uid="{00000000-0005-0000-0000-00006E2D0000}"/>
    <cellStyle name="Comma 2 3 2 14" xfId="13171" xr:uid="{00000000-0005-0000-0000-0000D7070000}"/>
    <cellStyle name="Comma 2 3 2 15" xfId="15016" xr:uid="{00000000-0005-0000-0000-00005F0D0000}"/>
    <cellStyle name="Comma 2 3 2 2" xfId="5076" xr:uid="{00000000-0005-0000-0000-0000620D0000}"/>
    <cellStyle name="Comma 2 3 2 2 2" xfId="5137" xr:uid="{00000000-0005-0000-0000-0000630D0000}"/>
    <cellStyle name="Comma 2 3 2 2 2 2" xfId="5332" xr:uid="{00000000-0005-0000-0000-0000640D0000}"/>
    <cellStyle name="Comma 2 3 2 2 2 2 2" xfId="9027" xr:uid="{00000000-0005-0000-0000-0000650D0000}"/>
    <cellStyle name="Comma 2 3 2 2 2 2 2 2" xfId="10843" xr:uid="{00000000-0005-0000-0000-00007B0D0000}"/>
    <cellStyle name="Comma 2 3 2 2 2 2 2 2 2" xfId="16932" xr:uid="{00000000-0005-0000-0000-00007B0D0000}"/>
    <cellStyle name="Comma 2 3 2 2 2 2 2 3" xfId="15692" xr:uid="{00000000-0005-0000-0000-0000650D0000}"/>
    <cellStyle name="Comma 2 3 2 2 2 2 3" xfId="9765" xr:uid="{00000000-0005-0000-0000-00007A0D0000}"/>
    <cellStyle name="Comma 2 3 2 2 2 2 3 2" xfId="16044" xr:uid="{00000000-0005-0000-0000-00007A0D0000}"/>
    <cellStyle name="Comma 2 3 2 2 2 2 4" xfId="15275" xr:uid="{00000000-0005-0000-0000-0000640D0000}"/>
    <cellStyle name="Comma 2 3 2 2 2 3" xfId="5234" xr:uid="{00000000-0005-0000-0000-0000660D0000}"/>
    <cellStyle name="Comma 2 3 2 2 2 3 2" xfId="10745" xr:uid="{00000000-0005-0000-0000-00007C0D0000}"/>
    <cellStyle name="Comma 2 3 2 2 2 3 2 2" xfId="16837" xr:uid="{00000000-0005-0000-0000-00007C0D0000}"/>
    <cellStyle name="Comma 2 3 2 2 2 3 3" xfId="15180" xr:uid="{00000000-0005-0000-0000-0000660D0000}"/>
    <cellStyle name="Comma 2 3 2 2 2 4" xfId="6093" xr:uid="{00000000-0005-0000-0000-0000670D0000}"/>
    <cellStyle name="Comma 2 3 2 2 2 4 2" xfId="11005" xr:uid="{00000000-0005-0000-0000-00007D0D0000}"/>
    <cellStyle name="Comma 2 3 2 2 2 4 2 2" xfId="17062" xr:uid="{00000000-0005-0000-0000-00007D0D0000}"/>
    <cellStyle name="Comma 2 3 2 2 2 4 3" xfId="15402" xr:uid="{00000000-0005-0000-0000-0000670D0000}"/>
    <cellStyle name="Comma 2 3 2 2 2 5" xfId="8909" xr:uid="{00000000-0005-0000-0000-0000680D0000}"/>
    <cellStyle name="Comma 2 3 2 2 2 5 2" xfId="10649" xr:uid="{00000000-0005-0000-0000-00007E0D0000}"/>
    <cellStyle name="Comma 2 3 2 2 2 5 2 2" xfId="16742" xr:uid="{00000000-0005-0000-0000-00007E0D0000}"/>
    <cellStyle name="Comma 2 3 2 2 2 5 3" xfId="15584" xr:uid="{00000000-0005-0000-0000-0000680D0000}"/>
    <cellStyle name="Comma 2 3 2 2 2 6" xfId="9648" xr:uid="{00000000-0005-0000-0000-0000790D0000}"/>
    <cellStyle name="Comma 2 3 2 2 2 6 2" xfId="15950" xr:uid="{00000000-0005-0000-0000-0000790D0000}"/>
    <cellStyle name="Comma 2 3 2 2 2 7" xfId="15085" xr:uid="{00000000-0005-0000-0000-0000630D0000}"/>
    <cellStyle name="Comma 2 3 2 2 3" xfId="5285" xr:uid="{00000000-0005-0000-0000-0000690D0000}"/>
    <cellStyle name="Comma 2 3 2 2 3 2" xfId="8967" xr:uid="{00000000-0005-0000-0000-00006A0D0000}"/>
    <cellStyle name="Comma 2 3 2 2 3 2 2" xfId="10796" xr:uid="{00000000-0005-0000-0000-0000800D0000}"/>
    <cellStyle name="Comma 2 3 2 2 3 2 2 2" xfId="16885" xr:uid="{00000000-0005-0000-0000-0000800D0000}"/>
    <cellStyle name="Comma 2 3 2 2 3 2 3" xfId="15642" xr:uid="{00000000-0005-0000-0000-00006A0D0000}"/>
    <cellStyle name="Comma 2 3 2 2 3 3" xfId="9695" xr:uid="{00000000-0005-0000-0000-00007F0D0000}"/>
    <cellStyle name="Comma 2 3 2 2 3 3 2" xfId="15997" xr:uid="{00000000-0005-0000-0000-00007F0D0000}"/>
    <cellStyle name="Comma 2 3 2 2 3 4" xfId="15228" xr:uid="{00000000-0005-0000-0000-0000690D0000}"/>
    <cellStyle name="Comma 2 3 2 2 4" xfId="5187" xr:uid="{00000000-0005-0000-0000-00006B0D0000}"/>
    <cellStyle name="Comma 2 3 2 2 4 2" xfId="10698" xr:uid="{00000000-0005-0000-0000-0000810D0000}"/>
    <cellStyle name="Comma 2 3 2 2 4 2 2" xfId="16790" xr:uid="{00000000-0005-0000-0000-0000810D0000}"/>
    <cellStyle name="Comma 2 3 2 2 4 3" xfId="15133" xr:uid="{00000000-0005-0000-0000-00006B0D0000}"/>
    <cellStyle name="Comma 2 3 2 2 5" xfId="5378" xr:uid="{00000000-0005-0000-0000-00006C0D0000}"/>
    <cellStyle name="Comma 2 3 2 2 5 2" xfId="10889" xr:uid="{00000000-0005-0000-0000-0000820D0000}"/>
    <cellStyle name="Comma 2 3 2 2 5 2 2" xfId="16978" xr:uid="{00000000-0005-0000-0000-0000820D0000}"/>
    <cellStyle name="Comma 2 3 2 2 5 3" xfId="15321" xr:uid="{00000000-0005-0000-0000-00006C0D0000}"/>
    <cellStyle name="Comma 2 3 2 2 6" xfId="5553" xr:uid="{00000000-0005-0000-0000-00006D0D0000}"/>
    <cellStyle name="Comma 2 3 2 2 6 2" xfId="10966" xr:uid="{00000000-0005-0000-0000-0000830D0000}"/>
    <cellStyle name="Comma 2 3 2 2 6 2 2" xfId="17023" xr:uid="{00000000-0005-0000-0000-0000830D0000}"/>
    <cellStyle name="Comma 2 3 2 2 6 3" xfId="15365" xr:uid="{00000000-0005-0000-0000-00006D0D0000}"/>
    <cellStyle name="Comma 2 3 2 2 7" xfId="8858" xr:uid="{00000000-0005-0000-0000-00006E0D0000}"/>
    <cellStyle name="Comma 2 3 2 2 7 2" xfId="10593" xr:uid="{00000000-0005-0000-0000-0000840D0000}"/>
    <cellStyle name="Comma 2 3 2 2 7 2 2" xfId="16694" xr:uid="{00000000-0005-0000-0000-0000840D0000}"/>
    <cellStyle name="Comma 2 3 2 2 7 3" xfId="15537" xr:uid="{00000000-0005-0000-0000-00006E0D0000}"/>
    <cellStyle name="Comma 2 3 2 2 8" xfId="9448" xr:uid="{00000000-0005-0000-0000-0000780D0000}"/>
    <cellStyle name="Comma 2 3 2 2 8 2" xfId="15833" xr:uid="{00000000-0005-0000-0000-0000780D0000}"/>
    <cellStyle name="Comma 2 3 2 2 9" xfId="15037" xr:uid="{00000000-0005-0000-0000-0000620D0000}"/>
    <cellStyle name="Comma 2 3 2 3" xfId="5086" xr:uid="{00000000-0005-0000-0000-00006F0D0000}"/>
    <cellStyle name="Comma 2 3 2 3 2" xfId="5147" xr:uid="{00000000-0005-0000-0000-0000700D0000}"/>
    <cellStyle name="Comma 2 3 2 3 2 2" xfId="5342" xr:uid="{00000000-0005-0000-0000-0000710D0000}"/>
    <cellStyle name="Comma 2 3 2 3 2 2 2" xfId="9028" xr:uid="{00000000-0005-0000-0000-0000720D0000}"/>
    <cellStyle name="Comma 2 3 2 3 2 2 2 2" xfId="10853" xr:uid="{00000000-0005-0000-0000-0000880D0000}"/>
    <cellStyle name="Comma 2 3 2 3 2 2 2 2 2" xfId="16942" xr:uid="{00000000-0005-0000-0000-0000880D0000}"/>
    <cellStyle name="Comma 2 3 2 3 2 2 2 3" xfId="15693" xr:uid="{00000000-0005-0000-0000-0000720D0000}"/>
    <cellStyle name="Comma 2 3 2 3 2 2 3" xfId="9766" xr:uid="{00000000-0005-0000-0000-0000870D0000}"/>
    <cellStyle name="Comma 2 3 2 3 2 2 3 2" xfId="16045" xr:uid="{00000000-0005-0000-0000-0000870D0000}"/>
    <cellStyle name="Comma 2 3 2 3 2 2 4" xfId="15285" xr:uid="{00000000-0005-0000-0000-0000710D0000}"/>
    <cellStyle name="Comma 2 3 2 3 2 3" xfId="5244" xr:uid="{00000000-0005-0000-0000-0000730D0000}"/>
    <cellStyle name="Comma 2 3 2 3 2 3 2" xfId="10755" xr:uid="{00000000-0005-0000-0000-0000890D0000}"/>
    <cellStyle name="Comma 2 3 2 3 2 3 2 2" xfId="16847" xr:uid="{00000000-0005-0000-0000-0000890D0000}"/>
    <cellStyle name="Comma 2 3 2 3 2 3 3" xfId="15190" xr:uid="{00000000-0005-0000-0000-0000730D0000}"/>
    <cellStyle name="Comma 2 3 2 3 2 4" xfId="6094" xr:uid="{00000000-0005-0000-0000-0000740D0000}"/>
    <cellStyle name="Comma 2 3 2 3 2 4 2" xfId="11006" xr:uid="{00000000-0005-0000-0000-00008A0D0000}"/>
    <cellStyle name="Comma 2 3 2 3 2 4 2 2" xfId="17063" xr:uid="{00000000-0005-0000-0000-00008A0D0000}"/>
    <cellStyle name="Comma 2 3 2 3 2 4 3" xfId="15403" xr:uid="{00000000-0005-0000-0000-0000740D0000}"/>
    <cellStyle name="Comma 2 3 2 3 2 5" xfId="8910" xr:uid="{00000000-0005-0000-0000-0000750D0000}"/>
    <cellStyle name="Comma 2 3 2 3 2 5 2" xfId="10659" xr:uid="{00000000-0005-0000-0000-00008B0D0000}"/>
    <cellStyle name="Comma 2 3 2 3 2 5 2 2" xfId="16752" xr:uid="{00000000-0005-0000-0000-00008B0D0000}"/>
    <cellStyle name="Comma 2 3 2 3 2 5 3" xfId="15585" xr:uid="{00000000-0005-0000-0000-0000750D0000}"/>
    <cellStyle name="Comma 2 3 2 3 2 6" xfId="9649" xr:uid="{00000000-0005-0000-0000-0000860D0000}"/>
    <cellStyle name="Comma 2 3 2 3 2 6 2" xfId="15951" xr:uid="{00000000-0005-0000-0000-0000860D0000}"/>
    <cellStyle name="Comma 2 3 2 3 2 7" xfId="15095" xr:uid="{00000000-0005-0000-0000-0000700D0000}"/>
    <cellStyle name="Comma 2 3 2 3 3" xfId="5295" xr:uid="{00000000-0005-0000-0000-0000760D0000}"/>
    <cellStyle name="Comma 2 3 2 3 3 2" xfId="8968" xr:uid="{00000000-0005-0000-0000-0000770D0000}"/>
    <cellStyle name="Comma 2 3 2 3 3 2 2" xfId="10806" xr:uid="{00000000-0005-0000-0000-00008D0D0000}"/>
    <cellStyle name="Comma 2 3 2 3 3 2 2 2" xfId="16895" xr:uid="{00000000-0005-0000-0000-00008D0D0000}"/>
    <cellStyle name="Comma 2 3 2 3 3 2 3" xfId="15643" xr:uid="{00000000-0005-0000-0000-0000770D0000}"/>
    <cellStyle name="Comma 2 3 2 3 3 3" xfId="9696" xr:uid="{00000000-0005-0000-0000-00008C0D0000}"/>
    <cellStyle name="Comma 2 3 2 3 3 3 2" xfId="15998" xr:uid="{00000000-0005-0000-0000-00008C0D0000}"/>
    <cellStyle name="Comma 2 3 2 3 3 4" xfId="15238" xr:uid="{00000000-0005-0000-0000-0000760D0000}"/>
    <cellStyle name="Comma 2 3 2 3 4" xfId="5197" xr:uid="{00000000-0005-0000-0000-0000780D0000}"/>
    <cellStyle name="Comma 2 3 2 3 4 2" xfId="10708" xr:uid="{00000000-0005-0000-0000-00008E0D0000}"/>
    <cellStyle name="Comma 2 3 2 3 4 2 2" xfId="16800" xr:uid="{00000000-0005-0000-0000-00008E0D0000}"/>
    <cellStyle name="Comma 2 3 2 3 4 3" xfId="15143" xr:uid="{00000000-0005-0000-0000-0000780D0000}"/>
    <cellStyle name="Comma 2 3 2 3 5" xfId="5379" xr:uid="{00000000-0005-0000-0000-0000790D0000}"/>
    <cellStyle name="Comma 2 3 2 3 5 2" xfId="10890" xr:uid="{00000000-0005-0000-0000-00008F0D0000}"/>
    <cellStyle name="Comma 2 3 2 3 5 2 2" xfId="16979" xr:uid="{00000000-0005-0000-0000-00008F0D0000}"/>
    <cellStyle name="Comma 2 3 2 3 5 3" xfId="15322" xr:uid="{00000000-0005-0000-0000-0000790D0000}"/>
    <cellStyle name="Comma 2 3 2 3 6" xfId="5554" xr:uid="{00000000-0005-0000-0000-00007A0D0000}"/>
    <cellStyle name="Comma 2 3 2 3 6 2" xfId="10967" xr:uid="{00000000-0005-0000-0000-0000900D0000}"/>
    <cellStyle name="Comma 2 3 2 3 6 2 2" xfId="17024" xr:uid="{00000000-0005-0000-0000-0000900D0000}"/>
    <cellStyle name="Comma 2 3 2 3 6 3" xfId="15366" xr:uid="{00000000-0005-0000-0000-00007A0D0000}"/>
    <cellStyle name="Comma 2 3 2 3 7" xfId="8859" xr:uid="{00000000-0005-0000-0000-00007B0D0000}"/>
    <cellStyle name="Comma 2 3 2 3 7 2" xfId="10603" xr:uid="{00000000-0005-0000-0000-0000910D0000}"/>
    <cellStyle name="Comma 2 3 2 3 7 2 2" xfId="16704" xr:uid="{00000000-0005-0000-0000-0000910D0000}"/>
    <cellStyle name="Comma 2 3 2 3 7 3" xfId="15538" xr:uid="{00000000-0005-0000-0000-00007B0D0000}"/>
    <cellStyle name="Comma 2 3 2 3 8" xfId="9449" xr:uid="{00000000-0005-0000-0000-0000850D0000}"/>
    <cellStyle name="Comma 2 3 2 3 8 2" xfId="15834" xr:uid="{00000000-0005-0000-0000-0000850D0000}"/>
    <cellStyle name="Comma 2 3 2 3 9" xfId="15047" xr:uid="{00000000-0005-0000-0000-00006F0D0000}"/>
    <cellStyle name="Comma 2 3 2 4" xfId="5110" xr:uid="{00000000-0005-0000-0000-00007C0D0000}"/>
    <cellStyle name="Comma 2 3 2 4 2" xfId="5162" xr:uid="{00000000-0005-0000-0000-00007D0D0000}"/>
    <cellStyle name="Comma 2 3 2 4 2 2" xfId="5357" xr:uid="{00000000-0005-0000-0000-00007E0D0000}"/>
    <cellStyle name="Comma 2 3 2 4 2 2 2" xfId="10868" xr:uid="{00000000-0005-0000-0000-0000940D0000}"/>
    <cellStyle name="Comma 2 3 2 4 2 2 2 2" xfId="16957" xr:uid="{00000000-0005-0000-0000-0000940D0000}"/>
    <cellStyle name="Comma 2 3 2 4 2 2 3" xfId="15300" xr:uid="{00000000-0005-0000-0000-00007E0D0000}"/>
    <cellStyle name="Comma 2 3 2 4 2 2 4" xfId="17682" xr:uid="{3B1431B5-AA32-4455-80CF-4EC4F4C41AEB}"/>
    <cellStyle name="Comma 2 3 2 4 2 3" xfId="5259" xr:uid="{00000000-0005-0000-0000-00007F0D0000}"/>
    <cellStyle name="Comma 2 3 2 4 2 3 2" xfId="10770" xr:uid="{00000000-0005-0000-0000-0000950D0000}"/>
    <cellStyle name="Comma 2 3 2 4 2 3 2 2" xfId="16862" xr:uid="{00000000-0005-0000-0000-0000950D0000}"/>
    <cellStyle name="Comma 2 3 2 4 2 3 3" xfId="15205" xr:uid="{00000000-0005-0000-0000-00007F0D0000}"/>
    <cellStyle name="Comma 2 3 2 4 2 3 4" xfId="17683" xr:uid="{9714C499-40D1-45F1-A037-2B2139298048}"/>
    <cellStyle name="Comma 2 3 2 4 2 4" xfId="9026" xr:uid="{00000000-0005-0000-0000-0000800D0000}"/>
    <cellStyle name="Comma 2 3 2 4 2 4 2" xfId="10674" xr:uid="{00000000-0005-0000-0000-0000960D0000}"/>
    <cellStyle name="Comma 2 3 2 4 2 4 2 2" xfId="16767" xr:uid="{00000000-0005-0000-0000-0000960D0000}"/>
    <cellStyle name="Comma 2 3 2 4 2 4 3" xfId="15691" xr:uid="{00000000-0005-0000-0000-0000800D0000}"/>
    <cellStyle name="Comma 2 3 2 4 2 5" xfId="9764" xr:uid="{00000000-0005-0000-0000-0000930D0000}"/>
    <cellStyle name="Comma 2 3 2 4 2 5 2" xfId="16043" xr:uid="{00000000-0005-0000-0000-0000930D0000}"/>
    <cellStyle name="Comma 2 3 2 4 2 6" xfId="15110" xr:uid="{00000000-0005-0000-0000-00007D0D0000}"/>
    <cellStyle name="Comma 2 3 2 4 3" xfId="5310" xr:uid="{00000000-0005-0000-0000-0000810D0000}"/>
    <cellStyle name="Comma 2 3 2 4 3 2" xfId="10821" xr:uid="{00000000-0005-0000-0000-0000970D0000}"/>
    <cellStyle name="Comma 2 3 2 4 3 2 2" xfId="16910" xr:uid="{00000000-0005-0000-0000-0000970D0000}"/>
    <cellStyle name="Comma 2 3 2 4 3 2 3" xfId="17685" xr:uid="{C2174C62-7F34-492C-82E4-0BEF8F463003}"/>
    <cellStyle name="Comma 2 3 2 4 3 3" xfId="15253" xr:uid="{00000000-0005-0000-0000-0000810D0000}"/>
    <cellStyle name="Comma 2 3 2 4 3 3 2" xfId="17686" xr:uid="{FE093B6B-43DF-4C4C-82A8-438A770568EB}"/>
    <cellStyle name="Comma 2 3 2 4 3 4" xfId="17684" xr:uid="{ACBDBE8E-AC84-4EAF-AB03-DCC88E1E0A3B}"/>
    <cellStyle name="Comma 2 3 2 4 4" xfId="5212" xr:uid="{00000000-0005-0000-0000-0000820D0000}"/>
    <cellStyle name="Comma 2 3 2 4 4 2" xfId="10723" xr:uid="{00000000-0005-0000-0000-0000980D0000}"/>
    <cellStyle name="Comma 2 3 2 4 4 2 2" xfId="16815" xr:uid="{00000000-0005-0000-0000-0000980D0000}"/>
    <cellStyle name="Comma 2 3 2 4 4 2 3" xfId="17688" xr:uid="{B50194D8-A69F-4B04-813E-F5E2BC7893B7}"/>
    <cellStyle name="Comma 2 3 2 4 4 3" xfId="15158" xr:uid="{00000000-0005-0000-0000-0000820D0000}"/>
    <cellStyle name="Comma 2 3 2 4 4 3 2" xfId="17689" xr:uid="{809D405A-CF98-40A7-8F17-04316910C0AB}"/>
    <cellStyle name="Comma 2 3 2 4 4 4" xfId="17687" xr:uid="{6F6FB049-BA1E-4A01-B080-EE6D67B9FB8D}"/>
    <cellStyle name="Comma 2 3 2 4 5" xfId="6092" xr:uid="{00000000-0005-0000-0000-0000830D0000}"/>
    <cellStyle name="Comma 2 3 2 4 5 2" xfId="11004" xr:uid="{00000000-0005-0000-0000-0000990D0000}"/>
    <cellStyle name="Comma 2 3 2 4 5 2 2" xfId="17061" xr:uid="{00000000-0005-0000-0000-0000990D0000}"/>
    <cellStyle name="Comma 2 3 2 4 5 3" xfId="15401" xr:uid="{00000000-0005-0000-0000-0000830D0000}"/>
    <cellStyle name="Comma 2 3 2 4 6" xfId="8908" xr:uid="{00000000-0005-0000-0000-0000840D0000}"/>
    <cellStyle name="Comma 2 3 2 4 6 2" xfId="10622" xr:uid="{00000000-0005-0000-0000-00009A0D0000}"/>
    <cellStyle name="Comma 2 3 2 4 6 2 2" xfId="16720" xr:uid="{00000000-0005-0000-0000-00009A0D0000}"/>
    <cellStyle name="Comma 2 3 2 4 6 3" xfId="15583" xr:uid="{00000000-0005-0000-0000-0000840D0000}"/>
    <cellStyle name="Comma 2 3 2 4 7" xfId="9647" xr:uid="{00000000-0005-0000-0000-0000920D0000}"/>
    <cellStyle name="Comma 2 3 2 4 7 2" xfId="15949" xr:uid="{00000000-0005-0000-0000-0000920D0000}"/>
    <cellStyle name="Comma 2 3 2 4 8" xfId="15063" xr:uid="{00000000-0005-0000-0000-00007C0D0000}"/>
    <cellStyle name="Comma 2 3 2 5" xfId="5127" xr:uid="{00000000-0005-0000-0000-0000850D0000}"/>
    <cellStyle name="Comma 2 3 2 5 2" xfId="5322" xr:uid="{00000000-0005-0000-0000-0000860D0000}"/>
    <cellStyle name="Comma 2 3 2 5 2 2" xfId="10833" xr:uid="{00000000-0005-0000-0000-00009C0D0000}"/>
    <cellStyle name="Comma 2 3 2 5 2 2 2" xfId="16922" xr:uid="{00000000-0005-0000-0000-00009C0D0000}"/>
    <cellStyle name="Comma 2 3 2 5 2 3" xfId="15265" xr:uid="{00000000-0005-0000-0000-0000860D0000}"/>
    <cellStyle name="Comma 2 3 2 5 2 4" xfId="17690" xr:uid="{7E2A9C0C-16D0-434C-A07C-CF3C8C5FCD29}"/>
    <cellStyle name="Comma 2 3 2 5 3" xfId="5224" xr:uid="{00000000-0005-0000-0000-0000870D0000}"/>
    <cellStyle name="Comma 2 3 2 5 3 2" xfId="10735" xr:uid="{00000000-0005-0000-0000-00009D0D0000}"/>
    <cellStyle name="Comma 2 3 2 5 3 2 2" xfId="16827" xr:uid="{00000000-0005-0000-0000-00009D0D0000}"/>
    <cellStyle name="Comma 2 3 2 5 3 3" xfId="15170" xr:uid="{00000000-0005-0000-0000-0000870D0000}"/>
    <cellStyle name="Comma 2 3 2 5 3 4" xfId="17691" xr:uid="{8F61E952-4687-40E9-AF85-296F4E746578}"/>
    <cellStyle name="Comma 2 3 2 5 4" xfId="8966" xr:uid="{00000000-0005-0000-0000-0000880D0000}"/>
    <cellStyle name="Comma 2 3 2 5 4 2" xfId="10639" xr:uid="{00000000-0005-0000-0000-00009E0D0000}"/>
    <cellStyle name="Comma 2 3 2 5 4 2 2" xfId="16732" xr:uid="{00000000-0005-0000-0000-00009E0D0000}"/>
    <cellStyle name="Comma 2 3 2 5 4 3" xfId="15641" xr:uid="{00000000-0005-0000-0000-0000880D0000}"/>
    <cellStyle name="Comma 2 3 2 5 5" xfId="9694" xr:uid="{00000000-0005-0000-0000-00009B0D0000}"/>
    <cellStyle name="Comma 2 3 2 5 5 2" xfId="15996" xr:uid="{00000000-0005-0000-0000-00009B0D0000}"/>
    <cellStyle name="Comma 2 3 2 5 6" xfId="15075" xr:uid="{00000000-0005-0000-0000-0000850D0000}"/>
    <cellStyle name="Comma 2 3 2 6" xfId="5275" xr:uid="{00000000-0005-0000-0000-0000890D0000}"/>
    <cellStyle name="Comma 2 3 2 6 2" xfId="10786" xr:uid="{00000000-0005-0000-0000-00009F0D0000}"/>
    <cellStyle name="Comma 2 3 2 6 2 2" xfId="16875" xr:uid="{00000000-0005-0000-0000-00009F0D0000}"/>
    <cellStyle name="Comma 2 3 2 6 2 3" xfId="17693" xr:uid="{5CEEA3FE-A2C4-4023-903E-8EF9693170EE}"/>
    <cellStyle name="Comma 2 3 2 6 3" xfId="15218" xr:uid="{00000000-0005-0000-0000-0000890D0000}"/>
    <cellStyle name="Comma 2 3 2 6 3 2" xfId="17694" xr:uid="{A0DD560B-B8EE-4F1F-BE80-BC297C169AA3}"/>
    <cellStyle name="Comma 2 3 2 6 4" xfId="17692" xr:uid="{C6DB4C07-8BF0-4BC9-8083-E066077E808F}"/>
    <cellStyle name="Comma 2 3 2 7" xfId="5177" xr:uid="{00000000-0005-0000-0000-00008A0D0000}"/>
    <cellStyle name="Comma 2 3 2 7 2" xfId="10688" xr:uid="{00000000-0005-0000-0000-0000A00D0000}"/>
    <cellStyle name="Comma 2 3 2 7 2 2" xfId="16780" xr:uid="{00000000-0005-0000-0000-0000A00D0000}"/>
    <cellStyle name="Comma 2 3 2 7 3" xfId="15123" xr:uid="{00000000-0005-0000-0000-00008A0D0000}"/>
    <cellStyle name="Comma 2 3 2 7 4" xfId="17695" xr:uid="{858EBC98-39B6-4CDE-AD89-808A16421A40}"/>
    <cellStyle name="Comma 2 3 2 8" xfId="5377" xr:uid="{00000000-0005-0000-0000-00008B0D0000}"/>
    <cellStyle name="Comma 2 3 2 8 2" xfId="10888" xr:uid="{00000000-0005-0000-0000-0000A10D0000}"/>
    <cellStyle name="Comma 2 3 2 8 2 2" xfId="16977" xr:uid="{00000000-0005-0000-0000-0000A10D0000}"/>
    <cellStyle name="Comma 2 3 2 8 3" xfId="15320" xr:uid="{00000000-0005-0000-0000-00008B0D0000}"/>
    <cellStyle name="Comma 2 3 2 9" xfId="4424" xr:uid="{00000000-0005-0000-0000-00008C0D0000}"/>
    <cellStyle name="Comma 2 3 2 9 2" xfId="10506" xr:uid="{00000000-0005-0000-0000-0000A20D0000}"/>
    <cellStyle name="Comma 2 3 2 9 2 2" xfId="16657" xr:uid="{00000000-0005-0000-0000-0000A20D0000}"/>
    <cellStyle name="Comma 2 3 2 9 3" xfId="15025" xr:uid="{00000000-0005-0000-0000-00008C0D0000}"/>
    <cellStyle name="Comma 2 3 3" xfId="5075" xr:uid="{00000000-0005-0000-0000-00008D0D0000}"/>
    <cellStyle name="Comma 2 3 3 10" xfId="13170" xr:uid="{00000000-0005-0000-0000-0000D8070000}"/>
    <cellStyle name="Comma 2 3 3 11" xfId="15036" xr:uid="{00000000-0005-0000-0000-00008D0D0000}"/>
    <cellStyle name="Comma 2 3 3 2" xfId="5136" xr:uid="{00000000-0005-0000-0000-00008E0D0000}"/>
    <cellStyle name="Comma 2 3 3 2 2" xfId="5331" xr:uid="{00000000-0005-0000-0000-00008F0D0000}"/>
    <cellStyle name="Comma 2 3 3 2 2 2" xfId="6096" xr:uid="{00000000-0005-0000-0000-0000900D0000}"/>
    <cellStyle name="Comma 2 3 3 2 2 2 2" xfId="9030" xr:uid="{00000000-0005-0000-0000-0000910D0000}"/>
    <cellStyle name="Comma 2 3 3 2 2 2 2 2" xfId="11008" xr:uid="{00000000-0005-0000-0000-0000A70D0000}"/>
    <cellStyle name="Comma 2 3 3 2 2 2 2 2 2" xfId="17065" xr:uid="{00000000-0005-0000-0000-0000A70D0000}"/>
    <cellStyle name="Comma 2 3 3 2 2 2 2 3" xfId="15695" xr:uid="{00000000-0005-0000-0000-0000910D0000}"/>
    <cellStyle name="Comma 2 3 3 2 2 2 3" xfId="9768" xr:uid="{00000000-0005-0000-0000-0000A60D0000}"/>
    <cellStyle name="Comma 2 3 3 2 2 2 3 2" xfId="16047" xr:uid="{00000000-0005-0000-0000-0000A60D0000}"/>
    <cellStyle name="Comma 2 3 3 2 2 2 4" xfId="15405" xr:uid="{00000000-0005-0000-0000-0000900D0000}"/>
    <cellStyle name="Comma 2 3 3 2 2 3" xfId="8912" xr:uid="{00000000-0005-0000-0000-0000920D0000}"/>
    <cellStyle name="Comma 2 3 3 2 2 3 2" xfId="10842" xr:uid="{00000000-0005-0000-0000-0000A80D0000}"/>
    <cellStyle name="Comma 2 3 3 2 2 3 2 2" xfId="16931" xr:uid="{00000000-0005-0000-0000-0000A80D0000}"/>
    <cellStyle name="Comma 2 3 3 2 2 3 3" xfId="15587" xr:uid="{00000000-0005-0000-0000-0000920D0000}"/>
    <cellStyle name="Comma 2 3 3 2 2 4" xfId="9651" xr:uid="{00000000-0005-0000-0000-0000A50D0000}"/>
    <cellStyle name="Comma 2 3 3 2 2 4 2" xfId="15953" xr:uid="{00000000-0005-0000-0000-0000A50D0000}"/>
    <cellStyle name="Comma 2 3 3 2 2 5" xfId="15274" xr:uid="{00000000-0005-0000-0000-00008F0D0000}"/>
    <cellStyle name="Comma 2 3 3 2 3" xfId="5233" xr:uid="{00000000-0005-0000-0000-0000930D0000}"/>
    <cellStyle name="Comma 2 3 3 2 3 2" xfId="8970" xr:uid="{00000000-0005-0000-0000-0000940D0000}"/>
    <cellStyle name="Comma 2 3 3 2 3 2 2" xfId="10744" xr:uid="{00000000-0005-0000-0000-0000AA0D0000}"/>
    <cellStyle name="Comma 2 3 3 2 3 2 2 2" xfId="16836" xr:uid="{00000000-0005-0000-0000-0000AA0D0000}"/>
    <cellStyle name="Comma 2 3 3 2 3 2 3" xfId="15645" xr:uid="{00000000-0005-0000-0000-0000940D0000}"/>
    <cellStyle name="Comma 2 3 3 2 3 3" xfId="9698" xr:uid="{00000000-0005-0000-0000-0000A90D0000}"/>
    <cellStyle name="Comma 2 3 3 2 3 3 2" xfId="16000" xr:uid="{00000000-0005-0000-0000-0000A90D0000}"/>
    <cellStyle name="Comma 2 3 3 2 3 4" xfId="15179" xr:uid="{00000000-0005-0000-0000-0000930D0000}"/>
    <cellStyle name="Comma 2 3 3 2 4" xfId="5381" xr:uid="{00000000-0005-0000-0000-0000950D0000}"/>
    <cellStyle name="Comma 2 3 3 2 4 2" xfId="10892" xr:uid="{00000000-0005-0000-0000-0000AB0D0000}"/>
    <cellStyle name="Comma 2 3 3 2 4 2 2" xfId="16981" xr:uid="{00000000-0005-0000-0000-0000AB0D0000}"/>
    <cellStyle name="Comma 2 3 3 2 4 3" xfId="15324" xr:uid="{00000000-0005-0000-0000-0000950D0000}"/>
    <cellStyle name="Comma 2 3 3 2 5" xfId="5556" xr:uid="{00000000-0005-0000-0000-0000960D0000}"/>
    <cellStyle name="Comma 2 3 3 2 5 2" xfId="10969" xr:uid="{00000000-0005-0000-0000-0000AC0D0000}"/>
    <cellStyle name="Comma 2 3 3 2 5 2 2" xfId="17026" xr:uid="{00000000-0005-0000-0000-0000AC0D0000}"/>
    <cellStyle name="Comma 2 3 3 2 5 3" xfId="15368" xr:uid="{00000000-0005-0000-0000-0000960D0000}"/>
    <cellStyle name="Comma 2 3 3 2 6" xfId="8861" xr:uid="{00000000-0005-0000-0000-0000970D0000}"/>
    <cellStyle name="Comma 2 3 3 2 6 2" xfId="10648" xr:uid="{00000000-0005-0000-0000-0000AD0D0000}"/>
    <cellStyle name="Comma 2 3 3 2 6 2 2" xfId="16741" xr:uid="{00000000-0005-0000-0000-0000AD0D0000}"/>
    <cellStyle name="Comma 2 3 3 2 6 3" xfId="15540" xr:uid="{00000000-0005-0000-0000-0000970D0000}"/>
    <cellStyle name="Comma 2 3 3 2 7" xfId="9451" xr:uid="{00000000-0005-0000-0000-0000A40D0000}"/>
    <cellStyle name="Comma 2 3 3 2 7 2" xfId="15836" xr:uid="{00000000-0005-0000-0000-0000A40D0000}"/>
    <cellStyle name="Comma 2 3 3 2 8" xfId="15084" xr:uid="{00000000-0005-0000-0000-00008E0D0000}"/>
    <cellStyle name="Comma 2 3 3 3" xfId="5284" xr:uid="{00000000-0005-0000-0000-0000980D0000}"/>
    <cellStyle name="Comma 2 3 3 3 2" xfId="5382" xr:uid="{00000000-0005-0000-0000-0000990D0000}"/>
    <cellStyle name="Comma 2 3 3 3 2 2" xfId="6097" xr:uid="{00000000-0005-0000-0000-00009A0D0000}"/>
    <cellStyle name="Comma 2 3 3 3 2 2 2" xfId="9031" xr:uid="{00000000-0005-0000-0000-00009B0D0000}"/>
    <cellStyle name="Comma 2 3 3 3 2 2 2 2" xfId="11009" xr:uid="{00000000-0005-0000-0000-0000B10D0000}"/>
    <cellStyle name="Comma 2 3 3 3 2 2 2 2 2" xfId="17066" xr:uid="{00000000-0005-0000-0000-0000B10D0000}"/>
    <cellStyle name="Comma 2 3 3 3 2 2 2 3" xfId="15696" xr:uid="{00000000-0005-0000-0000-00009B0D0000}"/>
    <cellStyle name="Comma 2 3 3 3 2 2 3" xfId="9769" xr:uid="{00000000-0005-0000-0000-0000B00D0000}"/>
    <cellStyle name="Comma 2 3 3 3 2 2 3 2" xfId="16048" xr:uid="{00000000-0005-0000-0000-0000B00D0000}"/>
    <cellStyle name="Comma 2 3 3 3 2 2 4" xfId="15406" xr:uid="{00000000-0005-0000-0000-00009A0D0000}"/>
    <cellStyle name="Comma 2 3 3 3 2 3" xfId="8913" xr:uid="{00000000-0005-0000-0000-00009C0D0000}"/>
    <cellStyle name="Comma 2 3 3 3 2 3 2" xfId="10893" xr:uid="{00000000-0005-0000-0000-0000B20D0000}"/>
    <cellStyle name="Comma 2 3 3 3 2 3 2 2" xfId="16982" xr:uid="{00000000-0005-0000-0000-0000B20D0000}"/>
    <cellStyle name="Comma 2 3 3 3 2 3 3" xfId="15588" xr:uid="{00000000-0005-0000-0000-00009C0D0000}"/>
    <cellStyle name="Comma 2 3 3 3 2 4" xfId="9652" xr:uid="{00000000-0005-0000-0000-0000AF0D0000}"/>
    <cellStyle name="Comma 2 3 3 3 2 4 2" xfId="15954" xr:uid="{00000000-0005-0000-0000-0000AF0D0000}"/>
    <cellStyle name="Comma 2 3 3 3 2 5" xfId="15325" xr:uid="{00000000-0005-0000-0000-0000990D0000}"/>
    <cellStyle name="Comma 2 3 3 3 3" xfId="5557" xr:uid="{00000000-0005-0000-0000-00009D0D0000}"/>
    <cellStyle name="Comma 2 3 3 3 3 2" xfId="8971" xr:uid="{00000000-0005-0000-0000-00009E0D0000}"/>
    <cellStyle name="Comma 2 3 3 3 3 2 2" xfId="10970" xr:uid="{00000000-0005-0000-0000-0000B40D0000}"/>
    <cellStyle name="Comma 2 3 3 3 3 2 2 2" xfId="17027" xr:uid="{00000000-0005-0000-0000-0000B40D0000}"/>
    <cellStyle name="Comma 2 3 3 3 3 2 3" xfId="15646" xr:uid="{00000000-0005-0000-0000-00009E0D0000}"/>
    <cellStyle name="Comma 2 3 3 3 3 3" xfId="9699" xr:uid="{00000000-0005-0000-0000-0000B30D0000}"/>
    <cellStyle name="Comma 2 3 3 3 3 3 2" xfId="16001" xr:uid="{00000000-0005-0000-0000-0000B30D0000}"/>
    <cellStyle name="Comma 2 3 3 3 3 4" xfId="15369" xr:uid="{00000000-0005-0000-0000-00009D0D0000}"/>
    <cellStyle name="Comma 2 3 3 3 4" xfId="8862" xr:uid="{00000000-0005-0000-0000-00009F0D0000}"/>
    <cellStyle name="Comma 2 3 3 3 4 2" xfId="10795" xr:uid="{00000000-0005-0000-0000-0000B50D0000}"/>
    <cellStyle name="Comma 2 3 3 3 4 2 2" xfId="16884" xr:uid="{00000000-0005-0000-0000-0000B50D0000}"/>
    <cellStyle name="Comma 2 3 3 3 4 3" xfId="15541" xr:uid="{00000000-0005-0000-0000-00009F0D0000}"/>
    <cellStyle name="Comma 2 3 3 3 5" xfId="9452" xr:uid="{00000000-0005-0000-0000-0000AE0D0000}"/>
    <cellStyle name="Comma 2 3 3 3 5 2" xfId="15837" xr:uid="{00000000-0005-0000-0000-0000AE0D0000}"/>
    <cellStyle name="Comma 2 3 3 3 6" xfId="15227" xr:uid="{00000000-0005-0000-0000-0000980D0000}"/>
    <cellStyle name="Comma 2 3 3 4" xfId="5186" xr:uid="{00000000-0005-0000-0000-0000A00D0000}"/>
    <cellStyle name="Comma 2 3 3 4 2" xfId="6095" xr:uid="{00000000-0005-0000-0000-0000A10D0000}"/>
    <cellStyle name="Comma 2 3 3 4 2 2" xfId="9029" xr:uid="{00000000-0005-0000-0000-0000A20D0000}"/>
    <cellStyle name="Comma 2 3 3 4 2 2 2" xfId="11007" xr:uid="{00000000-0005-0000-0000-0000B80D0000}"/>
    <cellStyle name="Comma 2 3 3 4 2 2 2 2" xfId="17064" xr:uid="{00000000-0005-0000-0000-0000B80D0000}"/>
    <cellStyle name="Comma 2 3 3 4 2 2 3" xfId="15694" xr:uid="{00000000-0005-0000-0000-0000A20D0000}"/>
    <cellStyle name="Comma 2 3 3 4 2 3" xfId="9767" xr:uid="{00000000-0005-0000-0000-0000B70D0000}"/>
    <cellStyle name="Comma 2 3 3 4 2 3 2" xfId="16046" xr:uid="{00000000-0005-0000-0000-0000B70D0000}"/>
    <cellStyle name="Comma 2 3 3 4 2 4" xfId="15404" xr:uid="{00000000-0005-0000-0000-0000A10D0000}"/>
    <cellStyle name="Comma 2 3 3 4 3" xfId="8911" xr:uid="{00000000-0005-0000-0000-0000A30D0000}"/>
    <cellStyle name="Comma 2 3 3 4 3 2" xfId="10697" xr:uid="{00000000-0005-0000-0000-0000B90D0000}"/>
    <cellStyle name="Comma 2 3 3 4 3 2 2" xfId="16789" xr:uid="{00000000-0005-0000-0000-0000B90D0000}"/>
    <cellStyle name="Comma 2 3 3 4 3 3" xfId="15586" xr:uid="{00000000-0005-0000-0000-0000A30D0000}"/>
    <cellStyle name="Comma 2 3 3 4 4" xfId="9650" xr:uid="{00000000-0005-0000-0000-0000B60D0000}"/>
    <cellStyle name="Comma 2 3 3 4 4 2" xfId="15952" xr:uid="{00000000-0005-0000-0000-0000B60D0000}"/>
    <cellStyle name="Comma 2 3 3 4 5" xfId="15132" xr:uid="{00000000-0005-0000-0000-0000A00D0000}"/>
    <cellStyle name="Comma 2 3 3 5" xfId="5380" xr:uid="{00000000-0005-0000-0000-0000A40D0000}"/>
    <cellStyle name="Comma 2 3 3 5 2" xfId="8969" xr:uid="{00000000-0005-0000-0000-0000A50D0000}"/>
    <cellStyle name="Comma 2 3 3 5 2 2" xfId="10891" xr:uid="{00000000-0005-0000-0000-0000BB0D0000}"/>
    <cellStyle name="Comma 2 3 3 5 2 2 2" xfId="16980" xr:uid="{00000000-0005-0000-0000-0000BB0D0000}"/>
    <cellStyle name="Comma 2 3 3 5 2 3" xfId="15644" xr:uid="{00000000-0005-0000-0000-0000A50D0000}"/>
    <cellStyle name="Comma 2 3 3 5 3" xfId="9697" xr:uid="{00000000-0005-0000-0000-0000BA0D0000}"/>
    <cellStyle name="Comma 2 3 3 5 3 2" xfId="15999" xr:uid="{00000000-0005-0000-0000-0000BA0D0000}"/>
    <cellStyle name="Comma 2 3 3 5 4" xfId="15323" xr:uid="{00000000-0005-0000-0000-0000A40D0000}"/>
    <cellStyle name="Comma 2 3 3 6" xfId="5555" xr:uid="{00000000-0005-0000-0000-0000A60D0000}"/>
    <cellStyle name="Comma 2 3 3 6 2" xfId="10968" xr:uid="{00000000-0005-0000-0000-0000BC0D0000}"/>
    <cellStyle name="Comma 2 3 3 6 2 2" xfId="17025" xr:uid="{00000000-0005-0000-0000-0000BC0D0000}"/>
    <cellStyle name="Comma 2 3 3 6 3" xfId="15367" xr:uid="{00000000-0005-0000-0000-0000A60D0000}"/>
    <cellStyle name="Comma 2 3 3 7" xfId="8860" xr:uid="{00000000-0005-0000-0000-0000A70D0000}"/>
    <cellStyle name="Comma 2 3 3 7 2" xfId="10592" xr:uid="{00000000-0005-0000-0000-0000BD0D0000}"/>
    <cellStyle name="Comma 2 3 3 7 2 2" xfId="16693" xr:uid="{00000000-0005-0000-0000-0000BD0D0000}"/>
    <cellStyle name="Comma 2 3 3 7 3" xfId="15539" xr:uid="{00000000-0005-0000-0000-0000A70D0000}"/>
    <cellStyle name="Comma 2 3 3 8" xfId="9450" xr:uid="{00000000-0005-0000-0000-0000A30D0000}"/>
    <cellStyle name="Comma 2 3 3 8 2" xfId="15835" xr:uid="{00000000-0005-0000-0000-0000A30D0000}"/>
    <cellStyle name="Comma 2 3 3 9" xfId="11586" xr:uid="{00000000-0005-0000-0000-00006F2D0000}"/>
    <cellStyle name="Comma 2 3 4" xfId="5085" xr:uid="{00000000-0005-0000-0000-0000A80D0000}"/>
    <cellStyle name="Comma 2 3 4 2" xfId="5146" xr:uid="{00000000-0005-0000-0000-0000A90D0000}"/>
    <cellStyle name="Comma 2 3 4 2 2" xfId="5341" xr:uid="{00000000-0005-0000-0000-0000AA0D0000}"/>
    <cellStyle name="Comma 2 3 4 2 2 2" xfId="9032" xr:uid="{00000000-0005-0000-0000-0000AB0D0000}"/>
    <cellStyle name="Comma 2 3 4 2 2 2 2" xfId="10852" xr:uid="{00000000-0005-0000-0000-0000C10D0000}"/>
    <cellStyle name="Comma 2 3 4 2 2 2 2 2" xfId="16941" xr:uid="{00000000-0005-0000-0000-0000C10D0000}"/>
    <cellStyle name="Comma 2 3 4 2 2 2 3" xfId="15697" xr:uid="{00000000-0005-0000-0000-0000AB0D0000}"/>
    <cellStyle name="Comma 2 3 4 2 2 3" xfId="9770" xr:uid="{00000000-0005-0000-0000-0000C00D0000}"/>
    <cellStyle name="Comma 2 3 4 2 2 3 2" xfId="16049" xr:uid="{00000000-0005-0000-0000-0000C00D0000}"/>
    <cellStyle name="Comma 2 3 4 2 2 4" xfId="15284" xr:uid="{00000000-0005-0000-0000-0000AA0D0000}"/>
    <cellStyle name="Comma 2 3 4 2 3" xfId="5243" xr:uid="{00000000-0005-0000-0000-0000AC0D0000}"/>
    <cellStyle name="Comma 2 3 4 2 3 2" xfId="10754" xr:uid="{00000000-0005-0000-0000-0000C20D0000}"/>
    <cellStyle name="Comma 2 3 4 2 3 2 2" xfId="16846" xr:uid="{00000000-0005-0000-0000-0000C20D0000}"/>
    <cellStyle name="Comma 2 3 4 2 3 3" xfId="15189" xr:uid="{00000000-0005-0000-0000-0000AC0D0000}"/>
    <cellStyle name="Comma 2 3 4 2 3 4" xfId="17696" xr:uid="{00942C1D-8F13-4C1D-935B-B09D0A20DC56}"/>
    <cellStyle name="Comma 2 3 4 2 4" xfId="6098" xr:uid="{00000000-0005-0000-0000-0000AD0D0000}"/>
    <cellStyle name="Comma 2 3 4 2 4 2" xfId="11010" xr:uid="{00000000-0005-0000-0000-0000C30D0000}"/>
    <cellStyle name="Comma 2 3 4 2 4 2 2" xfId="17067" xr:uid="{00000000-0005-0000-0000-0000C30D0000}"/>
    <cellStyle name="Comma 2 3 4 2 4 3" xfId="15407" xr:uid="{00000000-0005-0000-0000-0000AD0D0000}"/>
    <cellStyle name="Comma 2 3 4 2 5" xfId="8914" xr:uid="{00000000-0005-0000-0000-0000AE0D0000}"/>
    <cellStyle name="Comma 2 3 4 2 5 2" xfId="10658" xr:uid="{00000000-0005-0000-0000-0000C40D0000}"/>
    <cellStyle name="Comma 2 3 4 2 5 2 2" xfId="16751" xr:uid="{00000000-0005-0000-0000-0000C40D0000}"/>
    <cellStyle name="Comma 2 3 4 2 5 3" xfId="15589" xr:uid="{00000000-0005-0000-0000-0000AE0D0000}"/>
    <cellStyle name="Comma 2 3 4 2 6" xfId="9653" xr:uid="{00000000-0005-0000-0000-0000BF0D0000}"/>
    <cellStyle name="Comma 2 3 4 2 6 2" xfId="15955" xr:uid="{00000000-0005-0000-0000-0000BF0D0000}"/>
    <cellStyle name="Comma 2 3 4 2 7" xfId="15094" xr:uid="{00000000-0005-0000-0000-0000A90D0000}"/>
    <cellStyle name="Comma 2 3 4 3" xfId="5294" xr:uid="{00000000-0005-0000-0000-0000AF0D0000}"/>
    <cellStyle name="Comma 2 3 4 3 2" xfId="8972" xr:uid="{00000000-0005-0000-0000-0000B00D0000}"/>
    <cellStyle name="Comma 2 3 4 3 2 2" xfId="10805" xr:uid="{00000000-0005-0000-0000-0000C60D0000}"/>
    <cellStyle name="Comma 2 3 4 3 2 2 2" xfId="16894" xr:uid="{00000000-0005-0000-0000-0000C60D0000}"/>
    <cellStyle name="Comma 2 3 4 3 2 3" xfId="15647" xr:uid="{00000000-0005-0000-0000-0000B00D0000}"/>
    <cellStyle name="Comma 2 3 4 3 3" xfId="9700" xr:uid="{00000000-0005-0000-0000-0000C50D0000}"/>
    <cellStyle name="Comma 2 3 4 3 3 2" xfId="16002" xr:uid="{00000000-0005-0000-0000-0000C50D0000}"/>
    <cellStyle name="Comma 2 3 4 3 4" xfId="15237" xr:uid="{00000000-0005-0000-0000-0000AF0D0000}"/>
    <cellStyle name="Comma 2 3 4 4" xfId="5196" xr:uid="{00000000-0005-0000-0000-0000B10D0000}"/>
    <cellStyle name="Comma 2 3 4 4 2" xfId="10707" xr:uid="{00000000-0005-0000-0000-0000C70D0000}"/>
    <cellStyle name="Comma 2 3 4 4 2 2" xfId="16799" xr:uid="{00000000-0005-0000-0000-0000C70D0000}"/>
    <cellStyle name="Comma 2 3 4 4 3" xfId="15142" xr:uid="{00000000-0005-0000-0000-0000B10D0000}"/>
    <cellStyle name="Comma 2 3 4 4 4" xfId="17697" xr:uid="{A6F37765-D6FC-4923-A261-05CD2E5A95CA}"/>
    <cellStyle name="Comma 2 3 4 5" xfId="5383" xr:uid="{00000000-0005-0000-0000-0000B20D0000}"/>
    <cellStyle name="Comma 2 3 4 5 2" xfId="10894" xr:uid="{00000000-0005-0000-0000-0000C80D0000}"/>
    <cellStyle name="Comma 2 3 4 5 2 2" xfId="16983" xr:uid="{00000000-0005-0000-0000-0000C80D0000}"/>
    <cellStyle name="Comma 2 3 4 5 3" xfId="15326" xr:uid="{00000000-0005-0000-0000-0000B20D0000}"/>
    <cellStyle name="Comma 2 3 4 6" xfId="5558" xr:uid="{00000000-0005-0000-0000-0000B30D0000}"/>
    <cellStyle name="Comma 2 3 4 6 2" xfId="10971" xr:uid="{00000000-0005-0000-0000-0000C90D0000}"/>
    <cellStyle name="Comma 2 3 4 6 2 2" xfId="17028" xr:uid="{00000000-0005-0000-0000-0000C90D0000}"/>
    <cellStyle name="Comma 2 3 4 6 3" xfId="15370" xr:uid="{00000000-0005-0000-0000-0000B30D0000}"/>
    <cellStyle name="Comma 2 3 4 7" xfId="8863" xr:uid="{00000000-0005-0000-0000-0000B40D0000}"/>
    <cellStyle name="Comma 2 3 4 7 2" xfId="10602" xr:uid="{00000000-0005-0000-0000-0000CA0D0000}"/>
    <cellStyle name="Comma 2 3 4 7 2 2" xfId="16703" xr:uid="{00000000-0005-0000-0000-0000CA0D0000}"/>
    <cellStyle name="Comma 2 3 4 7 3" xfId="15542" xr:uid="{00000000-0005-0000-0000-0000B40D0000}"/>
    <cellStyle name="Comma 2 3 4 8" xfId="9453" xr:uid="{00000000-0005-0000-0000-0000BE0D0000}"/>
    <cellStyle name="Comma 2 3 4 8 2" xfId="15838" xr:uid="{00000000-0005-0000-0000-0000BE0D0000}"/>
    <cellStyle name="Comma 2 3 4 9" xfId="15046" xr:uid="{00000000-0005-0000-0000-0000A80D0000}"/>
    <cellStyle name="Comma 2 3 5" xfId="5094" xr:uid="{00000000-0005-0000-0000-0000B50D0000}"/>
    <cellStyle name="Comma 2 3 5 2" xfId="5154" xr:uid="{00000000-0005-0000-0000-0000B60D0000}"/>
    <cellStyle name="Comma 2 3 5 2 2" xfId="5349" xr:uid="{00000000-0005-0000-0000-0000B70D0000}"/>
    <cellStyle name="Comma 2 3 5 2 2 2" xfId="9033" xr:uid="{00000000-0005-0000-0000-0000B80D0000}"/>
    <cellStyle name="Comma 2 3 5 2 2 2 2" xfId="10860" xr:uid="{00000000-0005-0000-0000-0000CE0D0000}"/>
    <cellStyle name="Comma 2 3 5 2 2 2 2 2" xfId="16949" xr:uid="{00000000-0005-0000-0000-0000CE0D0000}"/>
    <cellStyle name="Comma 2 3 5 2 2 2 3" xfId="15698" xr:uid="{00000000-0005-0000-0000-0000B80D0000}"/>
    <cellStyle name="Comma 2 3 5 2 2 3" xfId="9771" xr:uid="{00000000-0005-0000-0000-0000CD0D0000}"/>
    <cellStyle name="Comma 2 3 5 2 2 3 2" xfId="16050" xr:uid="{00000000-0005-0000-0000-0000CD0D0000}"/>
    <cellStyle name="Comma 2 3 5 2 2 4" xfId="15292" xr:uid="{00000000-0005-0000-0000-0000B70D0000}"/>
    <cellStyle name="Comma 2 3 5 2 3" xfId="5251" xr:uid="{00000000-0005-0000-0000-0000B90D0000}"/>
    <cellStyle name="Comma 2 3 5 2 3 2" xfId="10762" xr:uid="{00000000-0005-0000-0000-0000CF0D0000}"/>
    <cellStyle name="Comma 2 3 5 2 3 2 2" xfId="16854" xr:uid="{00000000-0005-0000-0000-0000CF0D0000}"/>
    <cellStyle name="Comma 2 3 5 2 3 3" xfId="15197" xr:uid="{00000000-0005-0000-0000-0000B90D0000}"/>
    <cellStyle name="Comma 2 3 5 2 4" xfId="6099" xr:uid="{00000000-0005-0000-0000-0000BA0D0000}"/>
    <cellStyle name="Comma 2 3 5 2 4 2" xfId="11011" xr:uid="{00000000-0005-0000-0000-0000D00D0000}"/>
    <cellStyle name="Comma 2 3 5 2 4 2 2" xfId="17068" xr:uid="{00000000-0005-0000-0000-0000D00D0000}"/>
    <cellStyle name="Comma 2 3 5 2 4 3" xfId="15408" xr:uid="{00000000-0005-0000-0000-0000BA0D0000}"/>
    <cellStyle name="Comma 2 3 5 2 5" xfId="8915" xr:uid="{00000000-0005-0000-0000-0000BB0D0000}"/>
    <cellStyle name="Comma 2 3 5 2 5 2" xfId="10666" xr:uid="{00000000-0005-0000-0000-0000D10D0000}"/>
    <cellStyle name="Comma 2 3 5 2 5 2 2" xfId="16759" xr:uid="{00000000-0005-0000-0000-0000D10D0000}"/>
    <cellStyle name="Comma 2 3 5 2 5 3" xfId="15590" xr:uid="{00000000-0005-0000-0000-0000BB0D0000}"/>
    <cellStyle name="Comma 2 3 5 2 6" xfId="9654" xr:uid="{00000000-0005-0000-0000-0000CC0D0000}"/>
    <cellStyle name="Comma 2 3 5 2 6 2" xfId="15956" xr:uid="{00000000-0005-0000-0000-0000CC0D0000}"/>
    <cellStyle name="Comma 2 3 5 2 7" xfId="15102" xr:uid="{00000000-0005-0000-0000-0000B60D0000}"/>
    <cellStyle name="Comma 2 3 5 3" xfId="5302" xr:uid="{00000000-0005-0000-0000-0000BC0D0000}"/>
    <cellStyle name="Comma 2 3 5 3 2" xfId="8973" xr:uid="{00000000-0005-0000-0000-0000BD0D0000}"/>
    <cellStyle name="Comma 2 3 5 3 2 2" xfId="10813" xr:uid="{00000000-0005-0000-0000-0000D30D0000}"/>
    <cellStyle name="Comma 2 3 5 3 2 2 2" xfId="16902" xr:uid="{00000000-0005-0000-0000-0000D30D0000}"/>
    <cellStyle name="Comma 2 3 5 3 2 3" xfId="15648" xr:uid="{00000000-0005-0000-0000-0000BD0D0000}"/>
    <cellStyle name="Comma 2 3 5 3 3" xfId="9701" xr:uid="{00000000-0005-0000-0000-0000D20D0000}"/>
    <cellStyle name="Comma 2 3 5 3 3 2" xfId="16003" xr:uid="{00000000-0005-0000-0000-0000D20D0000}"/>
    <cellStyle name="Comma 2 3 5 3 4" xfId="15245" xr:uid="{00000000-0005-0000-0000-0000BC0D0000}"/>
    <cellStyle name="Comma 2 3 5 4" xfId="5204" xr:uid="{00000000-0005-0000-0000-0000BE0D0000}"/>
    <cellStyle name="Comma 2 3 5 4 2" xfId="10715" xr:uid="{00000000-0005-0000-0000-0000D40D0000}"/>
    <cellStyle name="Comma 2 3 5 4 2 2" xfId="16807" xr:uid="{00000000-0005-0000-0000-0000D40D0000}"/>
    <cellStyle name="Comma 2 3 5 4 3" xfId="15150" xr:uid="{00000000-0005-0000-0000-0000BE0D0000}"/>
    <cellStyle name="Comma 2 3 5 5" xfId="5384" xr:uid="{00000000-0005-0000-0000-0000BF0D0000}"/>
    <cellStyle name="Comma 2 3 5 5 2" xfId="10895" xr:uid="{00000000-0005-0000-0000-0000D50D0000}"/>
    <cellStyle name="Comma 2 3 5 5 2 2" xfId="16984" xr:uid="{00000000-0005-0000-0000-0000D50D0000}"/>
    <cellStyle name="Comma 2 3 5 5 3" xfId="15327" xr:uid="{00000000-0005-0000-0000-0000BF0D0000}"/>
    <cellStyle name="Comma 2 3 5 6" xfId="5559" xr:uid="{00000000-0005-0000-0000-0000C00D0000}"/>
    <cellStyle name="Comma 2 3 5 6 2" xfId="10972" xr:uid="{00000000-0005-0000-0000-0000D60D0000}"/>
    <cellStyle name="Comma 2 3 5 6 2 2" xfId="17029" xr:uid="{00000000-0005-0000-0000-0000D60D0000}"/>
    <cellStyle name="Comma 2 3 5 6 3" xfId="15371" xr:uid="{00000000-0005-0000-0000-0000C00D0000}"/>
    <cellStyle name="Comma 2 3 5 7" xfId="8864" xr:uid="{00000000-0005-0000-0000-0000C10D0000}"/>
    <cellStyle name="Comma 2 3 5 7 2" xfId="10611" xr:uid="{00000000-0005-0000-0000-0000D70D0000}"/>
    <cellStyle name="Comma 2 3 5 7 2 2" xfId="16712" xr:uid="{00000000-0005-0000-0000-0000D70D0000}"/>
    <cellStyle name="Comma 2 3 5 7 3" xfId="15543" xr:uid="{00000000-0005-0000-0000-0000C10D0000}"/>
    <cellStyle name="Comma 2 3 5 8" xfId="9454" xr:uid="{00000000-0005-0000-0000-0000CB0D0000}"/>
    <cellStyle name="Comma 2 3 5 8 2" xfId="15839" xr:uid="{00000000-0005-0000-0000-0000CB0D0000}"/>
    <cellStyle name="Comma 2 3 5 9" xfId="15055" xr:uid="{00000000-0005-0000-0000-0000B50D0000}"/>
    <cellStyle name="Comma 2 3 6" xfId="5109" xr:uid="{00000000-0005-0000-0000-0000C20D0000}"/>
    <cellStyle name="Comma 2 3 6 2" xfId="5161" xr:uid="{00000000-0005-0000-0000-0000C30D0000}"/>
    <cellStyle name="Comma 2 3 6 2 2" xfId="5356" xr:uid="{00000000-0005-0000-0000-0000C40D0000}"/>
    <cellStyle name="Comma 2 3 6 2 2 2" xfId="9034" xr:uid="{00000000-0005-0000-0000-0000C50D0000}"/>
    <cellStyle name="Comma 2 3 6 2 2 2 2" xfId="10867" xr:uid="{00000000-0005-0000-0000-0000DB0D0000}"/>
    <cellStyle name="Comma 2 3 6 2 2 2 2 2" xfId="16956" xr:uid="{00000000-0005-0000-0000-0000DB0D0000}"/>
    <cellStyle name="Comma 2 3 6 2 2 2 3" xfId="15699" xr:uid="{00000000-0005-0000-0000-0000C50D0000}"/>
    <cellStyle name="Comma 2 3 6 2 2 3" xfId="9772" xr:uid="{00000000-0005-0000-0000-0000DA0D0000}"/>
    <cellStyle name="Comma 2 3 6 2 2 3 2" xfId="16051" xr:uid="{00000000-0005-0000-0000-0000DA0D0000}"/>
    <cellStyle name="Comma 2 3 6 2 2 4" xfId="15299" xr:uid="{00000000-0005-0000-0000-0000C40D0000}"/>
    <cellStyle name="Comma 2 3 6 2 3" xfId="5258" xr:uid="{00000000-0005-0000-0000-0000C60D0000}"/>
    <cellStyle name="Comma 2 3 6 2 3 2" xfId="10769" xr:uid="{00000000-0005-0000-0000-0000DC0D0000}"/>
    <cellStyle name="Comma 2 3 6 2 3 2 2" xfId="16861" xr:uid="{00000000-0005-0000-0000-0000DC0D0000}"/>
    <cellStyle name="Comma 2 3 6 2 3 3" xfId="15204" xr:uid="{00000000-0005-0000-0000-0000C60D0000}"/>
    <cellStyle name="Comma 2 3 6 2 3 4" xfId="17698" xr:uid="{CDC4709E-5DB7-40A2-A281-FA14196408F8}"/>
    <cellStyle name="Comma 2 3 6 2 4" xfId="6100" xr:uid="{00000000-0005-0000-0000-0000C70D0000}"/>
    <cellStyle name="Comma 2 3 6 2 4 2" xfId="11012" xr:uid="{00000000-0005-0000-0000-0000DD0D0000}"/>
    <cellStyle name="Comma 2 3 6 2 4 2 2" xfId="17069" xr:uid="{00000000-0005-0000-0000-0000DD0D0000}"/>
    <cellStyle name="Comma 2 3 6 2 4 3" xfId="15409" xr:uid="{00000000-0005-0000-0000-0000C70D0000}"/>
    <cellStyle name="Comma 2 3 6 2 5" xfId="8916" xr:uid="{00000000-0005-0000-0000-0000C80D0000}"/>
    <cellStyle name="Comma 2 3 6 2 5 2" xfId="10673" xr:uid="{00000000-0005-0000-0000-0000DE0D0000}"/>
    <cellStyle name="Comma 2 3 6 2 5 2 2" xfId="16766" xr:uid="{00000000-0005-0000-0000-0000DE0D0000}"/>
    <cellStyle name="Comma 2 3 6 2 5 3" xfId="15591" xr:uid="{00000000-0005-0000-0000-0000C80D0000}"/>
    <cellStyle name="Comma 2 3 6 2 6" xfId="9655" xr:uid="{00000000-0005-0000-0000-0000D90D0000}"/>
    <cellStyle name="Comma 2 3 6 2 6 2" xfId="15957" xr:uid="{00000000-0005-0000-0000-0000D90D0000}"/>
    <cellStyle name="Comma 2 3 6 2 7" xfId="15109" xr:uid="{00000000-0005-0000-0000-0000C30D0000}"/>
    <cellStyle name="Comma 2 3 6 3" xfId="5309" xr:uid="{00000000-0005-0000-0000-0000C90D0000}"/>
    <cellStyle name="Comma 2 3 6 3 2" xfId="8974" xr:uid="{00000000-0005-0000-0000-0000CA0D0000}"/>
    <cellStyle name="Comma 2 3 6 3 2 2" xfId="10820" xr:uid="{00000000-0005-0000-0000-0000E00D0000}"/>
    <cellStyle name="Comma 2 3 6 3 2 2 2" xfId="16909" xr:uid="{00000000-0005-0000-0000-0000E00D0000}"/>
    <cellStyle name="Comma 2 3 6 3 2 3" xfId="15649" xr:uid="{00000000-0005-0000-0000-0000CA0D0000}"/>
    <cellStyle name="Comma 2 3 6 3 3" xfId="9702" xr:uid="{00000000-0005-0000-0000-0000DF0D0000}"/>
    <cellStyle name="Comma 2 3 6 3 3 2" xfId="16004" xr:uid="{00000000-0005-0000-0000-0000DF0D0000}"/>
    <cellStyle name="Comma 2 3 6 3 4" xfId="15252" xr:uid="{00000000-0005-0000-0000-0000C90D0000}"/>
    <cellStyle name="Comma 2 3 6 4" xfId="5211" xr:uid="{00000000-0005-0000-0000-0000CB0D0000}"/>
    <cellStyle name="Comma 2 3 6 4 2" xfId="10722" xr:uid="{00000000-0005-0000-0000-0000E10D0000}"/>
    <cellStyle name="Comma 2 3 6 4 2 2" xfId="16814" xr:uid="{00000000-0005-0000-0000-0000E10D0000}"/>
    <cellStyle name="Comma 2 3 6 4 3" xfId="15157" xr:uid="{00000000-0005-0000-0000-0000CB0D0000}"/>
    <cellStyle name="Comma 2 3 6 4 4" xfId="17699" xr:uid="{B279CD20-97AA-4DAE-BF89-99D330897994}"/>
    <cellStyle name="Comma 2 3 6 5" xfId="5385" xr:uid="{00000000-0005-0000-0000-0000CC0D0000}"/>
    <cellStyle name="Comma 2 3 6 5 2" xfId="10896" xr:uid="{00000000-0005-0000-0000-0000E20D0000}"/>
    <cellStyle name="Comma 2 3 6 5 2 2" xfId="16985" xr:uid="{00000000-0005-0000-0000-0000E20D0000}"/>
    <cellStyle name="Comma 2 3 6 5 3" xfId="15328" xr:uid="{00000000-0005-0000-0000-0000CC0D0000}"/>
    <cellStyle name="Comma 2 3 6 6" xfId="5560" xr:uid="{00000000-0005-0000-0000-0000CD0D0000}"/>
    <cellStyle name="Comma 2 3 6 6 2" xfId="10973" xr:uid="{00000000-0005-0000-0000-0000E30D0000}"/>
    <cellStyle name="Comma 2 3 6 6 2 2" xfId="17030" xr:uid="{00000000-0005-0000-0000-0000E30D0000}"/>
    <cellStyle name="Comma 2 3 6 6 3" xfId="15372" xr:uid="{00000000-0005-0000-0000-0000CD0D0000}"/>
    <cellStyle name="Comma 2 3 6 7" xfId="8865" xr:uid="{00000000-0005-0000-0000-0000CE0D0000}"/>
    <cellStyle name="Comma 2 3 6 7 2" xfId="10621" xr:uid="{00000000-0005-0000-0000-0000E40D0000}"/>
    <cellStyle name="Comma 2 3 6 7 2 2" xfId="16719" xr:uid="{00000000-0005-0000-0000-0000E40D0000}"/>
    <cellStyle name="Comma 2 3 6 7 3" xfId="15544" xr:uid="{00000000-0005-0000-0000-0000CE0D0000}"/>
    <cellStyle name="Comma 2 3 6 8" xfId="9455" xr:uid="{00000000-0005-0000-0000-0000D80D0000}"/>
    <cellStyle name="Comma 2 3 6 8 2" xfId="15840" xr:uid="{00000000-0005-0000-0000-0000D80D0000}"/>
    <cellStyle name="Comma 2 3 6 9" xfId="15062" xr:uid="{00000000-0005-0000-0000-0000C20D0000}"/>
    <cellStyle name="Comma 2 3 7" xfId="5126" xr:uid="{00000000-0005-0000-0000-0000CF0D0000}"/>
    <cellStyle name="Comma 2 3 7 2" xfId="5321" xr:uid="{00000000-0005-0000-0000-0000D00D0000}"/>
    <cellStyle name="Comma 2 3 7 2 2" xfId="6101" xr:uid="{00000000-0005-0000-0000-0000D10D0000}"/>
    <cellStyle name="Comma 2 3 7 2 2 2" xfId="9035" xr:uid="{00000000-0005-0000-0000-0000D20D0000}"/>
    <cellStyle name="Comma 2 3 7 2 2 2 2" xfId="11013" xr:uid="{00000000-0005-0000-0000-0000E80D0000}"/>
    <cellStyle name="Comma 2 3 7 2 2 2 2 2" xfId="17070" xr:uid="{00000000-0005-0000-0000-0000E80D0000}"/>
    <cellStyle name="Comma 2 3 7 2 2 2 3" xfId="15700" xr:uid="{00000000-0005-0000-0000-0000D20D0000}"/>
    <cellStyle name="Comma 2 3 7 2 2 3" xfId="9773" xr:uid="{00000000-0005-0000-0000-0000E70D0000}"/>
    <cellStyle name="Comma 2 3 7 2 2 3 2" xfId="16052" xr:uid="{00000000-0005-0000-0000-0000E70D0000}"/>
    <cellStyle name="Comma 2 3 7 2 2 4" xfId="15410" xr:uid="{00000000-0005-0000-0000-0000D10D0000}"/>
    <cellStyle name="Comma 2 3 7 2 3" xfId="8917" xr:uid="{00000000-0005-0000-0000-0000D30D0000}"/>
    <cellStyle name="Comma 2 3 7 2 3 2" xfId="10832" xr:uid="{00000000-0005-0000-0000-0000E90D0000}"/>
    <cellStyle name="Comma 2 3 7 2 3 2 2" xfId="16921" xr:uid="{00000000-0005-0000-0000-0000E90D0000}"/>
    <cellStyle name="Comma 2 3 7 2 3 3" xfId="15592" xr:uid="{00000000-0005-0000-0000-0000D30D0000}"/>
    <cellStyle name="Comma 2 3 7 2 4" xfId="9656" xr:uid="{00000000-0005-0000-0000-0000E60D0000}"/>
    <cellStyle name="Comma 2 3 7 2 4 2" xfId="15958" xr:uid="{00000000-0005-0000-0000-0000E60D0000}"/>
    <cellStyle name="Comma 2 3 7 2 5" xfId="15264" xr:uid="{00000000-0005-0000-0000-0000D00D0000}"/>
    <cellStyle name="Comma 2 3 7 3" xfId="5223" xr:uid="{00000000-0005-0000-0000-0000D40D0000}"/>
    <cellStyle name="Comma 2 3 7 3 2" xfId="8975" xr:uid="{00000000-0005-0000-0000-0000D50D0000}"/>
    <cellStyle name="Comma 2 3 7 3 2 2" xfId="10734" xr:uid="{00000000-0005-0000-0000-0000EB0D0000}"/>
    <cellStyle name="Comma 2 3 7 3 2 2 2" xfId="16826" xr:uid="{00000000-0005-0000-0000-0000EB0D0000}"/>
    <cellStyle name="Comma 2 3 7 3 2 3" xfId="15650" xr:uid="{00000000-0005-0000-0000-0000D50D0000}"/>
    <cellStyle name="Comma 2 3 7 3 3" xfId="9703" xr:uid="{00000000-0005-0000-0000-0000EA0D0000}"/>
    <cellStyle name="Comma 2 3 7 3 3 2" xfId="16005" xr:uid="{00000000-0005-0000-0000-0000EA0D0000}"/>
    <cellStyle name="Comma 2 3 7 3 4" xfId="15169" xr:uid="{00000000-0005-0000-0000-0000D40D0000}"/>
    <cellStyle name="Comma 2 3 7 4" xfId="5561" xr:uid="{00000000-0005-0000-0000-0000D60D0000}"/>
    <cellStyle name="Comma 2 3 7 4 2" xfId="10974" xr:uid="{00000000-0005-0000-0000-0000EC0D0000}"/>
    <cellStyle name="Comma 2 3 7 4 2 2" xfId="17031" xr:uid="{00000000-0005-0000-0000-0000EC0D0000}"/>
    <cellStyle name="Comma 2 3 7 4 3" xfId="15373" xr:uid="{00000000-0005-0000-0000-0000D60D0000}"/>
    <cellStyle name="Comma 2 3 7 5" xfId="8866" xr:uid="{00000000-0005-0000-0000-0000D70D0000}"/>
    <cellStyle name="Comma 2 3 7 5 2" xfId="10638" xr:uid="{00000000-0005-0000-0000-0000ED0D0000}"/>
    <cellStyle name="Comma 2 3 7 5 2 2" xfId="16731" xr:uid="{00000000-0005-0000-0000-0000ED0D0000}"/>
    <cellStyle name="Comma 2 3 7 5 3" xfId="15545" xr:uid="{00000000-0005-0000-0000-0000D70D0000}"/>
    <cellStyle name="Comma 2 3 7 6" xfId="9456" xr:uid="{00000000-0005-0000-0000-0000E50D0000}"/>
    <cellStyle name="Comma 2 3 7 6 2" xfId="15841" xr:uid="{00000000-0005-0000-0000-0000E50D0000}"/>
    <cellStyle name="Comma 2 3 7 7" xfId="15074" xr:uid="{00000000-0005-0000-0000-0000CF0D0000}"/>
    <cellStyle name="Comma 2 3 7 8" xfId="17700" xr:uid="{461E6516-270C-406E-82F2-CFEC700D97BF}"/>
    <cellStyle name="Comma 2 3 8" xfId="5274" xr:uid="{00000000-0005-0000-0000-0000D80D0000}"/>
    <cellStyle name="Comma 2 3 8 2" xfId="5521" xr:uid="{00000000-0005-0000-0000-0000D90D0000}"/>
    <cellStyle name="Comma 2 3 8 2 2" xfId="9051" xr:uid="{00000000-0005-0000-0000-0000DA0D0000}"/>
    <cellStyle name="Comma 2 3 8 2 2 2" xfId="9789" xr:uid="{00000000-0005-0000-0000-0000F00D0000}"/>
    <cellStyle name="Comma 2 3 8 2 2 2 2" xfId="16068" xr:uid="{00000000-0005-0000-0000-0000F00D0000}"/>
    <cellStyle name="Comma 2 3 8 2 2 3" xfId="15716" xr:uid="{00000000-0005-0000-0000-0000DA0D0000}"/>
    <cellStyle name="Comma 2 3 8 2 3" xfId="8933" xr:uid="{00000000-0005-0000-0000-0000DB0D0000}"/>
    <cellStyle name="Comma 2 3 8 2 3 2" xfId="10947" xr:uid="{00000000-0005-0000-0000-0000F10D0000}"/>
    <cellStyle name="Comma 2 3 8 2 3 2 2" xfId="17004" xr:uid="{00000000-0005-0000-0000-0000F10D0000}"/>
    <cellStyle name="Comma 2 3 8 2 3 3" xfId="15608" xr:uid="{00000000-0005-0000-0000-0000DB0D0000}"/>
    <cellStyle name="Comma 2 3 8 2 4" xfId="9672" xr:uid="{00000000-0005-0000-0000-0000EF0D0000}"/>
    <cellStyle name="Comma 2 3 8 2 4 2" xfId="15974" xr:uid="{00000000-0005-0000-0000-0000EF0D0000}"/>
    <cellStyle name="Comma 2 3 8 2 5" xfId="15345" xr:uid="{00000000-0005-0000-0000-0000D90D0000}"/>
    <cellStyle name="Comma 2 3 8 2 6" xfId="17702" xr:uid="{227F0172-5560-4D69-A055-B4929B0A33B1}"/>
    <cellStyle name="Comma 2 3 8 3" xfId="6091" xr:uid="{00000000-0005-0000-0000-0000DC0D0000}"/>
    <cellStyle name="Comma 2 3 8 3 2" xfId="9004" xr:uid="{00000000-0005-0000-0000-0000DD0D0000}"/>
    <cellStyle name="Comma 2 3 8 3 2 2" xfId="11003" xr:uid="{00000000-0005-0000-0000-0000F30D0000}"/>
    <cellStyle name="Comma 2 3 8 3 2 2 2" xfId="17060" xr:uid="{00000000-0005-0000-0000-0000F30D0000}"/>
    <cellStyle name="Comma 2 3 8 3 2 3" xfId="15669" xr:uid="{00000000-0005-0000-0000-0000DD0D0000}"/>
    <cellStyle name="Comma 2 3 8 3 3" xfId="9742" xr:uid="{00000000-0005-0000-0000-0000F20D0000}"/>
    <cellStyle name="Comma 2 3 8 3 3 2" xfId="16021" xr:uid="{00000000-0005-0000-0000-0000F20D0000}"/>
    <cellStyle name="Comma 2 3 8 3 4" xfId="15400" xr:uid="{00000000-0005-0000-0000-0000DC0D0000}"/>
    <cellStyle name="Comma 2 3 8 3 5" xfId="17703" xr:uid="{10BFC649-A2EA-448F-A990-94304E5CC1B1}"/>
    <cellStyle name="Comma 2 3 8 4" xfId="8883" xr:uid="{00000000-0005-0000-0000-0000DE0D0000}"/>
    <cellStyle name="Comma 2 3 8 4 2" xfId="10785" xr:uid="{00000000-0005-0000-0000-0000F40D0000}"/>
    <cellStyle name="Comma 2 3 8 4 2 2" xfId="16874" xr:uid="{00000000-0005-0000-0000-0000F40D0000}"/>
    <cellStyle name="Comma 2 3 8 4 3" xfId="15561" xr:uid="{00000000-0005-0000-0000-0000DE0D0000}"/>
    <cellStyle name="Comma 2 3 8 5" xfId="9614" xr:uid="{00000000-0005-0000-0000-0000EE0D0000}"/>
    <cellStyle name="Comma 2 3 8 5 2" xfId="15927" xr:uid="{00000000-0005-0000-0000-0000EE0D0000}"/>
    <cellStyle name="Comma 2 3 8 6" xfId="15217" xr:uid="{00000000-0005-0000-0000-0000D80D0000}"/>
    <cellStyle name="Comma 2 3 8 7" xfId="17701" xr:uid="{4835A3BB-9EF8-4AB5-B2E7-1356697420D4}"/>
    <cellStyle name="Comma 2 3 9" xfId="5176" xr:uid="{00000000-0005-0000-0000-0000DF0D0000}"/>
    <cellStyle name="Comma 2 3 9 2" xfId="5522" xr:uid="{00000000-0005-0000-0000-0000E00D0000}"/>
    <cellStyle name="Comma 2 3 9 2 2" xfId="9056" xr:uid="{00000000-0005-0000-0000-0000E10D0000}"/>
    <cellStyle name="Comma 2 3 9 2 2 2" xfId="9794" xr:uid="{00000000-0005-0000-0000-0000F70D0000}"/>
    <cellStyle name="Comma 2 3 9 2 2 2 2" xfId="16073" xr:uid="{00000000-0005-0000-0000-0000F70D0000}"/>
    <cellStyle name="Comma 2 3 9 2 2 3" xfId="15721" xr:uid="{00000000-0005-0000-0000-0000E10D0000}"/>
    <cellStyle name="Comma 2 3 9 2 3" xfId="8938" xr:uid="{00000000-0005-0000-0000-0000E20D0000}"/>
    <cellStyle name="Comma 2 3 9 2 3 2" xfId="10948" xr:uid="{00000000-0005-0000-0000-0000F80D0000}"/>
    <cellStyle name="Comma 2 3 9 2 3 2 2" xfId="17005" xr:uid="{00000000-0005-0000-0000-0000F80D0000}"/>
    <cellStyle name="Comma 2 3 9 2 3 3" xfId="15613" xr:uid="{00000000-0005-0000-0000-0000E20D0000}"/>
    <cellStyle name="Comma 2 3 9 2 4" xfId="9677" xr:uid="{00000000-0005-0000-0000-0000F60D0000}"/>
    <cellStyle name="Comma 2 3 9 2 4 2" xfId="15979" xr:uid="{00000000-0005-0000-0000-0000F60D0000}"/>
    <cellStyle name="Comma 2 3 9 2 5" xfId="15346" xr:uid="{00000000-0005-0000-0000-0000E00D0000}"/>
    <cellStyle name="Comma 2 3 9 3" xfId="7251" xr:uid="{00000000-0005-0000-0000-0000E30D0000}"/>
    <cellStyle name="Comma 2 3 9 3 2" xfId="9009" xr:uid="{00000000-0005-0000-0000-0000E40D0000}"/>
    <cellStyle name="Comma 2 3 9 3 2 2" xfId="11230" xr:uid="{00000000-0005-0000-0000-0000FA0D0000}"/>
    <cellStyle name="Comma 2 3 9 3 2 3" xfId="15674" xr:uid="{00000000-0005-0000-0000-0000E40D0000}"/>
    <cellStyle name="Comma 2 3 9 3 3" xfId="9747" xr:uid="{00000000-0005-0000-0000-0000F90D0000}"/>
    <cellStyle name="Comma 2 3 9 3 3 2" xfId="16026" xr:uid="{00000000-0005-0000-0000-0000F90D0000}"/>
    <cellStyle name="Comma 2 3 9 4" xfId="9204" xr:uid="{00000000-0005-0000-0000-0000E50D0000}"/>
    <cellStyle name="Comma 2 3 9 5" xfId="8891" xr:uid="{00000000-0005-0000-0000-0000E60D0000}"/>
    <cellStyle name="Comma 2 3 9 5 2" xfId="10687" xr:uid="{00000000-0005-0000-0000-0000FC0D0000}"/>
    <cellStyle name="Comma 2 3 9 5 2 2" xfId="16779" xr:uid="{00000000-0005-0000-0000-0000FC0D0000}"/>
    <cellStyle name="Comma 2 3 9 5 3" xfId="15566" xr:uid="{00000000-0005-0000-0000-0000E60D0000}"/>
    <cellStyle name="Comma 2 3 9 6" xfId="9630" xr:uid="{00000000-0005-0000-0000-0000F50D0000}"/>
    <cellStyle name="Comma 2 3 9 6 2" xfId="15932" xr:uid="{00000000-0005-0000-0000-0000F50D0000}"/>
    <cellStyle name="Comma 2 3 9 7" xfId="15122" xr:uid="{00000000-0005-0000-0000-0000DF0D0000}"/>
    <cellStyle name="Comma 2 4" xfId="1736" xr:uid="{00000000-0005-0000-0000-0000E70D0000}"/>
    <cellStyle name="Comma 2 4 10" xfId="5386" xr:uid="{00000000-0005-0000-0000-0000E80D0000}"/>
    <cellStyle name="Comma 2 4 10 2" xfId="10897" xr:uid="{00000000-0005-0000-0000-0000FE0D0000}"/>
    <cellStyle name="Comma 2 4 10 2 2" xfId="16986" xr:uid="{00000000-0005-0000-0000-0000FE0D0000}"/>
    <cellStyle name="Comma 2 4 10 3" xfId="15329" xr:uid="{00000000-0005-0000-0000-0000E80D0000}"/>
    <cellStyle name="Comma 2 4 11" xfId="5488" xr:uid="{00000000-0005-0000-0000-0000E90D0000}"/>
    <cellStyle name="Comma 2 4 11 2" xfId="10938" xr:uid="{00000000-0005-0000-0000-0000FF0D0000}"/>
    <cellStyle name="Comma 2 4 11 2 2" xfId="17000" xr:uid="{00000000-0005-0000-0000-0000FF0D0000}"/>
    <cellStyle name="Comma 2 4 11 3" xfId="15343" xr:uid="{00000000-0005-0000-0000-0000E90D0000}"/>
    <cellStyle name="Comma 2 4 12" xfId="4425" xr:uid="{00000000-0005-0000-0000-0000EA0D0000}"/>
    <cellStyle name="Comma 2 4 12 2" xfId="10507" xr:uid="{00000000-0005-0000-0000-0000000E0000}"/>
    <cellStyle name="Comma 2 4 12 2 2" xfId="16658" xr:uid="{00000000-0005-0000-0000-0000000E0000}"/>
    <cellStyle name="Comma 2 4 12 3" xfId="15026" xr:uid="{00000000-0005-0000-0000-0000EA0D0000}"/>
    <cellStyle name="Comma 2 4 13" xfId="5562" xr:uid="{00000000-0005-0000-0000-0000EB0D0000}"/>
    <cellStyle name="Comma 2 4 13 2" xfId="10975" xr:uid="{00000000-0005-0000-0000-0000010E0000}"/>
    <cellStyle name="Comma 2 4 13 2 2" xfId="17032" xr:uid="{00000000-0005-0000-0000-0000010E0000}"/>
    <cellStyle name="Comma 2 4 13 3" xfId="15374" xr:uid="{00000000-0005-0000-0000-0000EB0D0000}"/>
    <cellStyle name="Comma 2 4 14" xfId="8786" xr:uid="{00000000-0005-0000-0000-0000EC0D0000}"/>
    <cellStyle name="Comma 2 4 14 2" xfId="11390" xr:uid="{00000000-0005-0000-0000-0000020E0000}"/>
    <cellStyle name="Comma 2 4 14 2 2" xfId="17439" xr:uid="{00000000-0005-0000-0000-0000020E0000}"/>
    <cellStyle name="Comma 2 4 14 3" xfId="15513" xr:uid="{00000000-0005-0000-0000-0000EC0D0000}"/>
    <cellStyle name="Comma 2 4 15" xfId="8867" xr:uid="{00000000-0005-0000-0000-0000ED0D0000}"/>
    <cellStyle name="Comma 2 4 15 2" xfId="10237" xr:uid="{00000000-0005-0000-0000-0000030E0000}"/>
    <cellStyle name="Comma 2 4 15 2 2" xfId="16439" xr:uid="{00000000-0005-0000-0000-0000030E0000}"/>
    <cellStyle name="Comma 2 4 15 3" xfId="15546" xr:uid="{00000000-0005-0000-0000-0000ED0D0000}"/>
    <cellStyle name="Comma 2 4 16" xfId="9457" xr:uid="{00000000-0005-0000-0000-0000FD0D0000}"/>
    <cellStyle name="Comma 2 4 16 2" xfId="15842" xr:uid="{00000000-0005-0000-0000-0000FD0D0000}"/>
    <cellStyle name="Comma 2 4 17" xfId="12507" xr:uid="{00000000-0005-0000-0000-0000E70D0000}"/>
    <cellStyle name="Comma 2 4 2" xfId="3678" xr:uid="{00000000-0005-0000-0000-0000EE0D0000}"/>
    <cellStyle name="Comma 2 4 2 10" xfId="5563" xr:uid="{00000000-0005-0000-0000-0000EF0D0000}"/>
    <cellStyle name="Comma 2 4 2 10 2" xfId="10976" xr:uid="{00000000-0005-0000-0000-0000050E0000}"/>
    <cellStyle name="Comma 2 4 2 10 2 2" xfId="17033" xr:uid="{00000000-0005-0000-0000-0000050E0000}"/>
    <cellStyle name="Comma 2 4 2 10 3" xfId="15375" xr:uid="{00000000-0005-0000-0000-0000EF0D0000}"/>
    <cellStyle name="Comma 2 4 2 11" xfId="8868" xr:uid="{00000000-0005-0000-0000-0000F00D0000}"/>
    <cellStyle name="Comma 2 4 2 11 2" xfId="10476" xr:uid="{00000000-0005-0000-0000-0000060E0000}"/>
    <cellStyle name="Comma 2 4 2 11 2 2" xfId="16633" xr:uid="{00000000-0005-0000-0000-0000060E0000}"/>
    <cellStyle name="Comma 2 4 2 11 3" xfId="15547" xr:uid="{00000000-0005-0000-0000-0000F00D0000}"/>
    <cellStyle name="Comma 2 4 2 12" xfId="9458" xr:uid="{00000000-0005-0000-0000-0000040E0000}"/>
    <cellStyle name="Comma 2 4 2 12 2" xfId="15843" xr:uid="{00000000-0005-0000-0000-0000040E0000}"/>
    <cellStyle name="Comma 2 4 2 13" xfId="13173" xr:uid="{00000000-0005-0000-0000-0000DA070000}"/>
    <cellStyle name="Comma 2 4 2 14" xfId="15017" xr:uid="{00000000-0005-0000-0000-0000EE0D0000}"/>
    <cellStyle name="Comma 2 4 2 2" xfId="5078" xr:uid="{00000000-0005-0000-0000-0000F10D0000}"/>
    <cellStyle name="Comma 2 4 2 2 2" xfId="5139" xr:uid="{00000000-0005-0000-0000-0000F20D0000}"/>
    <cellStyle name="Comma 2 4 2 2 2 2" xfId="5334" xr:uid="{00000000-0005-0000-0000-0000F30D0000}"/>
    <cellStyle name="Comma 2 4 2 2 2 2 2" xfId="10845" xr:uid="{00000000-0005-0000-0000-0000090E0000}"/>
    <cellStyle name="Comma 2 4 2 2 2 2 2 2" xfId="16934" xr:uid="{00000000-0005-0000-0000-0000090E0000}"/>
    <cellStyle name="Comma 2 4 2 2 2 2 3" xfId="15277" xr:uid="{00000000-0005-0000-0000-0000F30D0000}"/>
    <cellStyle name="Comma 2 4 2 2 2 3" xfId="5236" xr:uid="{00000000-0005-0000-0000-0000F40D0000}"/>
    <cellStyle name="Comma 2 4 2 2 2 3 2" xfId="10747" xr:uid="{00000000-0005-0000-0000-00000A0E0000}"/>
    <cellStyle name="Comma 2 4 2 2 2 3 2 2" xfId="16839" xr:uid="{00000000-0005-0000-0000-00000A0E0000}"/>
    <cellStyle name="Comma 2 4 2 2 2 3 3" xfId="15182" xr:uid="{00000000-0005-0000-0000-0000F40D0000}"/>
    <cellStyle name="Comma 2 4 2 2 2 4" xfId="9037" xr:uid="{00000000-0005-0000-0000-0000F50D0000}"/>
    <cellStyle name="Comma 2 4 2 2 2 4 2" xfId="10651" xr:uid="{00000000-0005-0000-0000-00000B0E0000}"/>
    <cellStyle name="Comma 2 4 2 2 2 4 2 2" xfId="16744" xr:uid="{00000000-0005-0000-0000-00000B0E0000}"/>
    <cellStyle name="Comma 2 4 2 2 2 4 3" xfId="15702" xr:uid="{00000000-0005-0000-0000-0000F50D0000}"/>
    <cellStyle name="Comma 2 4 2 2 2 5" xfId="9775" xr:uid="{00000000-0005-0000-0000-0000080E0000}"/>
    <cellStyle name="Comma 2 4 2 2 2 5 2" xfId="16054" xr:uid="{00000000-0005-0000-0000-0000080E0000}"/>
    <cellStyle name="Comma 2 4 2 2 2 6" xfId="15087" xr:uid="{00000000-0005-0000-0000-0000F20D0000}"/>
    <cellStyle name="Comma 2 4 2 2 3" xfId="5287" xr:uid="{00000000-0005-0000-0000-0000F60D0000}"/>
    <cellStyle name="Comma 2 4 2 2 3 2" xfId="10798" xr:uid="{00000000-0005-0000-0000-00000C0E0000}"/>
    <cellStyle name="Comma 2 4 2 2 3 2 2" xfId="16887" xr:uid="{00000000-0005-0000-0000-00000C0E0000}"/>
    <cellStyle name="Comma 2 4 2 2 3 3" xfId="15230" xr:uid="{00000000-0005-0000-0000-0000F60D0000}"/>
    <cellStyle name="Comma 2 4 2 2 3 4" xfId="17704" xr:uid="{CB66B022-2808-42C8-BFF8-9F60B4A0F560}"/>
    <cellStyle name="Comma 2 4 2 2 4" xfId="5189" xr:uid="{00000000-0005-0000-0000-0000F70D0000}"/>
    <cellStyle name="Comma 2 4 2 2 4 2" xfId="10700" xr:uid="{00000000-0005-0000-0000-00000D0E0000}"/>
    <cellStyle name="Comma 2 4 2 2 4 2 2" xfId="16792" xr:uid="{00000000-0005-0000-0000-00000D0E0000}"/>
    <cellStyle name="Comma 2 4 2 2 4 3" xfId="15135" xr:uid="{00000000-0005-0000-0000-0000F70D0000}"/>
    <cellStyle name="Comma 2 4 2 2 5" xfId="6103" xr:uid="{00000000-0005-0000-0000-0000F80D0000}"/>
    <cellStyle name="Comma 2 4 2 2 5 2" xfId="11015" xr:uid="{00000000-0005-0000-0000-00000E0E0000}"/>
    <cellStyle name="Comma 2 4 2 2 5 2 2" xfId="17072" xr:uid="{00000000-0005-0000-0000-00000E0E0000}"/>
    <cellStyle name="Comma 2 4 2 2 5 3" xfId="15412" xr:uid="{00000000-0005-0000-0000-0000F80D0000}"/>
    <cellStyle name="Comma 2 4 2 2 6" xfId="8919" xr:uid="{00000000-0005-0000-0000-0000F90D0000}"/>
    <cellStyle name="Comma 2 4 2 2 6 2" xfId="10595" xr:uid="{00000000-0005-0000-0000-00000F0E0000}"/>
    <cellStyle name="Comma 2 4 2 2 6 2 2" xfId="16696" xr:uid="{00000000-0005-0000-0000-00000F0E0000}"/>
    <cellStyle name="Comma 2 4 2 2 6 3" xfId="15594" xr:uid="{00000000-0005-0000-0000-0000F90D0000}"/>
    <cellStyle name="Comma 2 4 2 2 7" xfId="9658" xr:uid="{00000000-0005-0000-0000-0000070E0000}"/>
    <cellStyle name="Comma 2 4 2 2 7 2" xfId="15960" xr:uid="{00000000-0005-0000-0000-0000070E0000}"/>
    <cellStyle name="Comma 2 4 2 2 8" xfId="15039" xr:uid="{00000000-0005-0000-0000-0000F10D0000}"/>
    <cellStyle name="Comma 2 4 2 3" xfId="5088" xr:uid="{00000000-0005-0000-0000-0000FA0D0000}"/>
    <cellStyle name="Comma 2 4 2 3 2" xfId="5149" xr:uid="{00000000-0005-0000-0000-0000FB0D0000}"/>
    <cellStyle name="Comma 2 4 2 3 2 2" xfId="5344" xr:uid="{00000000-0005-0000-0000-0000FC0D0000}"/>
    <cellStyle name="Comma 2 4 2 3 2 2 2" xfId="10855" xr:uid="{00000000-0005-0000-0000-0000120E0000}"/>
    <cellStyle name="Comma 2 4 2 3 2 2 2 2" xfId="16944" xr:uid="{00000000-0005-0000-0000-0000120E0000}"/>
    <cellStyle name="Comma 2 4 2 3 2 2 3" xfId="15287" xr:uid="{00000000-0005-0000-0000-0000FC0D0000}"/>
    <cellStyle name="Comma 2 4 2 3 2 3" xfId="5246" xr:uid="{00000000-0005-0000-0000-0000FD0D0000}"/>
    <cellStyle name="Comma 2 4 2 3 2 3 2" xfId="10757" xr:uid="{00000000-0005-0000-0000-0000130E0000}"/>
    <cellStyle name="Comma 2 4 2 3 2 3 2 2" xfId="16849" xr:uid="{00000000-0005-0000-0000-0000130E0000}"/>
    <cellStyle name="Comma 2 4 2 3 2 3 3" xfId="15192" xr:uid="{00000000-0005-0000-0000-0000FD0D0000}"/>
    <cellStyle name="Comma 2 4 2 3 2 4" xfId="10661" xr:uid="{00000000-0005-0000-0000-0000110E0000}"/>
    <cellStyle name="Comma 2 4 2 3 2 4 2" xfId="16754" xr:uid="{00000000-0005-0000-0000-0000110E0000}"/>
    <cellStyle name="Comma 2 4 2 3 2 5" xfId="15097" xr:uid="{00000000-0005-0000-0000-0000FB0D0000}"/>
    <cellStyle name="Comma 2 4 2 3 3" xfId="5297" xr:uid="{00000000-0005-0000-0000-0000FE0D0000}"/>
    <cellStyle name="Comma 2 4 2 3 3 2" xfId="10808" xr:uid="{00000000-0005-0000-0000-0000140E0000}"/>
    <cellStyle name="Comma 2 4 2 3 3 2 2" xfId="16897" xr:uid="{00000000-0005-0000-0000-0000140E0000}"/>
    <cellStyle name="Comma 2 4 2 3 3 3" xfId="15240" xr:uid="{00000000-0005-0000-0000-0000FE0D0000}"/>
    <cellStyle name="Comma 2 4 2 3 4" xfId="5199" xr:uid="{00000000-0005-0000-0000-0000FF0D0000}"/>
    <cellStyle name="Comma 2 4 2 3 4 2" xfId="10710" xr:uid="{00000000-0005-0000-0000-0000150E0000}"/>
    <cellStyle name="Comma 2 4 2 3 4 2 2" xfId="16802" xr:uid="{00000000-0005-0000-0000-0000150E0000}"/>
    <cellStyle name="Comma 2 4 2 3 4 3" xfId="15145" xr:uid="{00000000-0005-0000-0000-0000FF0D0000}"/>
    <cellStyle name="Comma 2 4 2 3 5" xfId="8977" xr:uid="{00000000-0005-0000-0000-0000000E0000}"/>
    <cellStyle name="Comma 2 4 2 3 5 2" xfId="10605" xr:uid="{00000000-0005-0000-0000-0000160E0000}"/>
    <cellStyle name="Comma 2 4 2 3 5 2 2" xfId="16706" xr:uid="{00000000-0005-0000-0000-0000160E0000}"/>
    <cellStyle name="Comma 2 4 2 3 5 3" xfId="15652" xr:uid="{00000000-0005-0000-0000-0000000E0000}"/>
    <cellStyle name="Comma 2 4 2 3 6" xfId="9705" xr:uid="{00000000-0005-0000-0000-0000100E0000}"/>
    <cellStyle name="Comma 2 4 2 3 6 2" xfId="16007" xr:uid="{00000000-0005-0000-0000-0000100E0000}"/>
    <cellStyle name="Comma 2 4 2 3 7" xfId="15049" xr:uid="{00000000-0005-0000-0000-0000FA0D0000}"/>
    <cellStyle name="Comma 2 4 2 4" xfId="5112" xr:uid="{00000000-0005-0000-0000-0000010E0000}"/>
    <cellStyle name="Comma 2 4 2 4 2" xfId="5164" xr:uid="{00000000-0005-0000-0000-0000020E0000}"/>
    <cellStyle name="Comma 2 4 2 4 2 2" xfId="5359" xr:uid="{00000000-0005-0000-0000-0000030E0000}"/>
    <cellStyle name="Comma 2 4 2 4 2 2 2" xfId="10870" xr:uid="{00000000-0005-0000-0000-0000190E0000}"/>
    <cellStyle name="Comma 2 4 2 4 2 2 2 2" xfId="16959" xr:uid="{00000000-0005-0000-0000-0000190E0000}"/>
    <cellStyle name="Comma 2 4 2 4 2 2 3" xfId="15302" xr:uid="{00000000-0005-0000-0000-0000030E0000}"/>
    <cellStyle name="Comma 2 4 2 4 2 3" xfId="5261" xr:uid="{00000000-0005-0000-0000-0000040E0000}"/>
    <cellStyle name="Comma 2 4 2 4 2 3 2" xfId="10772" xr:uid="{00000000-0005-0000-0000-00001A0E0000}"/>
    <cellStyle name="Comma 2 4 2 4 2 3 2 2" xfId="16864" xr:uid="{00000000-0005-0000-0000-00001A0E0000}"/>
    <cellStyle name="Comma 2 4 2 4 2 3 3" xfId="15207" xr:uid="{00000000-0005-0000-0000-0000040E0000}"/>
    <cellStyle name="Comma 2 4 2 4 2 4" xfId="10676" xr:uid="{00000000-0005-0000-0000-0000180E0000}"/>
    <cellStyle name="Comma 2 4 2 4 2 4 2" xfId="16769" xr:uid="{00000000-0005-0000-0000-0000180E0000}"/>
    <cellStyle name="Comma 2 4 2 4 2 5" xfId="15112" xr:uid="{00000000-0005-0000-0000-0000020E0000}"/>
    <cellStyle name="Comma 2 4 2 4 3" xfId="5312" xr:uid="{00000000-0005-0000-0000-0000050E0000}"/>
    <cellStyle name="Comma 2 4 2 4 3 2" xfId="10823" xr:uid="{00000000-0005-0000-0000-00001B0E0000}"/>
    <cellStyle name="Comma 2 4 2 4 3 2 2" xfId="16912" xr:uid="{00000000-0005-0000-0000-00001B0E0000}"/>
    <cellStyle name="Comma 2 4 2 4 3 3" xfId="15255" xr:uid="{00000000-0005-0000-0000-0000050E0000}"/>
    <cellStyle name="Comma 2 4 2 4 4" xfId="5214" xr:uid="{00000000-0005-0000-0000-0000060E0000}"/>
    <cellStyle name="Comma 2 4 2 4 4 2" xfId="10725" xr:uid="{00000000-0005-0000-0000-00001C0E0000}"/>
    <cellStyle name="Comma 2 4 2 4 4 2 2" xfId="16817" xr:uid="{00000000-0005-0000-0000-00001C0E0000}"/>
    <cellStyle name="Comma 2 4 2 4 4 3" xfId="15160" xr:uid="{00000000-0005-0000-0000-0000060E0000}"/>
    <cellStyle name="Comma 2 4 2 4 5" xfId="10624" xr:uid="{00000000-0005-0000-0000-0000170E0000}"/>
    <cellStyle name="Comma 2 4 2 4 5 2" xfId="16722" xr:uid="{00000000-0005-0000-0000-0000170E0000}"/>
    <cellStyle name="Comma 2 4 2 4 6" xfId="15065" xr:uid="{00000000-0005-0000-0000-0000010E0000}"/>
    <cellStyle name="Comma 2 4 2 5" xfId="5129" xr:uid="{00000000-0005-0000-0000-0000070E0000}"/>
    <cellStyle name="Comma 2 4 2 5 2" xfId="5324" xr:uid="{00000000-0005-0000-0000-0000080E0000}"/>
    <cellStyle name="Comma 2 4 2 5 2 2" xfId="10835" xr:uid="{00000000-0005-0000-0000-00001E0E0000}"/>
    <cellStyle name="Comma 2 4 2 5 2 2 2" xfId="16924" xr:uid="{00000000-0005-0000-0000-00001E0E0000}"/>
    <cellStyle name="Comma 2 4 2 5 2 3" xfId="15267" xr:uid="{00000000-0005-0000-0000-0000080E0000}"/>
    <cellStyle name="Comma 2 4 2 5 3" xfId="5226" xr:uid="{00000000-0005-0000-0000-0000090E0000}"/>
    <cellStyle name="Comma 2 4 2 5 3 2" xfId="10737" xr:uid="{00000000-0005-0000-0000-00001F0E0000}"/>
    <cellStyle name="Comma 2 4 2 5 3 2 2" xfId="16829" xr:uid="{00000000-0005-0000-0000-00001F0E0000}"/>
    <cellStyle name="Comma 2 4 2 5 3 3" xfId="15172" xr:uid="{00000000-0005-0000-0000-0000090E0000}"/>
    <cellStyle name="Comma 2 4 2 5 4" xfId="10641" xr:uid="{00000000-0005-0000-0000-00001D0E0000}"/>
    <cellStyle name="Comma 2 4 2 5 4 2" xfId="16734" xr:uid="{00000000-0005-0000-0000-00001D0E0000}"/>
    <cellStyle name="Comma 2 4 2 5 5" xfId="15077" xr:uid="{00000000-0005-0000-0000-0000070E0000}"/>
    <cellStyle name="Comma 2 4 2 6" xfId="5277" xr:uid="{00000000-0005-0000-0000-00000A0E0000}"/>
    <cellStyle name="Comma 2 4 2 6 2" xfId="10788" xr:uid="{00000000-0005-0000-0000-0000200E0000}"/>
    <cellStyle name="Comma 2 4 2 6 2 2" xfId="16877" xr:uid="{00000000-0005-0000-0000-0000200E0000}"/>
    <cellStyle name="Comma 2 4 2 6 3" xfId="15220" xr:uid="{00000000-0005-0000-0000-00000A0E0000}"/>
    <cellStyle name="Comma 2 4 2 7" xfId="5179" xr:uid="{00000000-0005-0000-0000-00000B0E0000}"/>
    <cellStyle name="Comma 2 4 2 7 2" xfId="10690" xr:uid="{00000000-0005-0000-0000-0000210E0000}"/>
    <cellStyle name="Comma 2 4 2 7 2 2" xfId="16782" xr:uid="{00000000-0005-0000-0000-0000210E0000}"/>
    <cellStyle name="Comma 2 4 2 7 3" xfId="15125" xr:uid="{00000000-0005-0000-0000-00000B0E0000}"/>
    <cellStyle name="Comma 2 4 2 8" xfId="5387" xr:uid="{00000000-0005-0000-0000-00000C0E0000}"/>
    <cellStyle name="Comma 2 4 2 8 2" xfId="10898" xr:uid="{00000000-0005-0000-0000-0000220E0000}"/>
    <cellStyle name="Comma 2 4 2 8 2 2" xfId="16987" xr:uid="{00000000-0005-0000-0000-0000220E0000}"/>
    <cellStyle name="Comma 2 4 2 8 3" xfId="15330" xr:uid="{00000000-0005-0000-0000-00000C0E0000}"/>
    <cellStyle name="Comma 2 4 2 9" xfId="4426" xr:uid="{00000000-0005-0000-0000-00000D0E0000}"/>
    <cellStyle name="Comma 2 4 2 9 2" xfId="10508" xr:uid="{00000000-0005-0000-0000-0000230E0000}"/>
    <cellStyle name="Comma 2 4 2 9 2 2" xfId="16659" xr:uid="{00000000-0005-0000-0000-0000230E0000}"/>
    <cellStyle name="Comma 2 4 2 9 3" xfId="15027" xr:uid="{00000000-0005-0000-0000-00000D0E0000}"/>
    <cellStyle name="Comma 2 4 3" xfId="5077" xr:uid="{00000000-0005-0000-0000-00000E0E0000}"/>
    <cellStyle name="Comma 2 4 3 10" xfId="15038" xr:uid="{00000000-0005-0000-0000-00000E0E0000}"/>
    <cellStyle name="Comma 2 4 3 2" xfId="5138" xr:uid="{00000000-0005-0000-0000-00000F0E0000}"/>
    <cellStyle name="Comma 2 4 3 2 2" xfId="5333" xr:uid="{00000000-0005-0000-0000-0000100E0000}"/>
    <cellStyle name="Comma 2 4 3 2 2 2" xfId="9038" xr:uid="{00000000-0005-0000-0000-0000110E0000}"/>
    <cellStyle name="Comma 2 4 3 2 2 2 2" xfId="10844" xr:uid="{00000000-0005-0000-0000-0000270E0000}"/>
    <cellStyle name="Comma 2 4 3 2 2 2 2 2" xfId="16933" xr:uid="{00000000-0005-0000-0000-0000270E0000}"/>
    <cellStyle name="Comma 2 4 3 2 2 2 3" xfId="15703" xr:uid="{00000000-0005-0000-0000-0000110E0000}"/>
    <cellStyle name="Comma 2 4 3 2 2 3" xfId="9776" xr:uid="{00000000-0005-0000-0000-0000260E0000}"/>
    <cellStyle name="Comma 2 4 3 2 2 3 2" xfId="16055" xr:uid="{00000000-0005-0000-0000-0000260E0000}"/>
    <cellStyle name="Comma 2 4 3 2 2 4" xfId="15276" xr:uid="{00000000-0005-0000-0000-0000100E0000}"/>
    <cellStyle name="Comma 2 4 3 2 3" xfId="5235" xr:uid="{00000000-0005-0000-0000-0000120E0000}"/>
    <cellStyle name="Comma 2 4 3 2 3 2" xfId="10746" xr:uid="{00000000-0005-0000-0000-0000280E0000}"/>
    <cellStyle name="Comma 2 4 3 2 3 2 2" xfId="16838" xr:uid="{00000000-0005-0000-0000-0000280E0000}"/>
    <cellStyle name="Comma 2 4 3 2 3 3" xfId="15181" xr:uid="{00000000-0005-0000-0000-0000120E0000}"/>
    <cellStyle name="Comma 2 4 3 2 3 4" xfId="17705" xr:uid="{3707D6C0-381E-4065-B99F-3EB88B56B4C4}"/>
    <cellStyle name="Comma 2 4 3 2 4" xfId="6104" xr:uid="{00000000-0005-0000-0000-0000130E0000}"/>
    <cellStyle name="Comma 2 4 3 2 4 2" xfId="11016" xr:uid="{00000000-0005-0000-0000-0000290E0000}"/>
    <cellStyle name="Comma 2 4 3 2 4 2 2" xfId="17073" xr:uid="{00000000-0005-0000-0000-0000290E0000}"/>
    <cellStyle name="Comma 2 4 3 2 4 3" xfId="15413" xr:uid="{00000000-0005-0000-0000-0000130E0000}"/>
    <cellStyle name="Comma 2 4 3 2 5" xfId="8920" xr:uid="{00000000-0005-0000-0000-0000140E0000}"/>
    <cellStyle name="Comma 2 4 3 2 5 2" xfId="10650" xr:uid="{00000000-0005-0000-0000-00002A0E0000}"/>
    <cellStyle name="Comma 2 4 3 2 5 2 2" xfId="16743" xr:uid="{00000000-0005-0000-0000-00002A0E0000}"/>
    <cellStyle name="Comma 2 4 3 2 5 3" xfId="15595" xr:uid="{00000000-0005-0000-0000-0000140E0000}"/>
    <cellStyle name="Comma 2 4 3 2 6" xfId="9659" xr:uid="{00000000-0005-0000-0000-0000250E0000}"/>
    <cellStyle name="Comma 2 4 3 2 6 2" xfId="15961" xr:uid="{00000000-0005-0000-0000-0000250E0000}"/>
    <cellStyle name="Comma 2 4 3 2 7" xfId="15086" xr:uid="{00000000-0005-0000-0000-00000F0E0000}"/>
    <cellStyle name="Comma 2 4 3 3" xfId="5286" xr:uid="{00000000-0005-0000-0000-0000150E0000}"/>
    <cellStyle name="Comma 2 4 3 3 2" xfId="8978" xr:uid="{00000000-0005-0000-0000-0000160E0000}"/>
    <cellStyle name="Comma 2 4 3 3 2 2" xfId="10797" xr:uid="{00000000-0005-0000-0000-00002C0E0000}"/>
    <cellStyle name="Comma 2 4 3 3 2 2 2" xfId="16886" xr:uid="{00000000-0005-0000-0000-00002C0E0000}"/>
    <cellStyle name="Comma 2 4 3 3 2 3" xfId="15653" xr:uid="{00000000-0005-0000-0000-0000160E0000}"/>
    <cellStyle name="Comma 2 4 3 3 3" xfId="9706" xr:uid="{00000000-0005-0000-0000-00002B0E0000}"/>
    <cellStyle name="Comma 2 4 3 3 3 2" xfId="16008" xr:uid="{00000000-0005-0000-0000-00002B0E0000}"/>
    <cellStyle name="Comma 2 4 3 3 4" xfId="15229" xr:uid="{00000000-0005-0000-0000-0000150E0000}"/>
    <cellStyle name="Comma 2 4 3 4" xfId="5188" xr:uid="{00000000-0005-0000-0000-0000170E0000}"/>
    <cellStyle name="Comma 2 4 3 4 2" xfId="10699" xr:uid="{00000000-0005-0000-0000-00002D0E0000}"/>
    <cellStyle name="Comma 2 4 3 4 2 2" xfId="16791" xr:uid="{00000000-0005-0000-0000-00002D0E0000}"/>
    <cellStyle name="Comma 2 4 3 4 3" xfId="15134" xr:uid="{00000000-0005-0000-0000-0000170E0000}"/>
    <cellStyle name="Comma 2 4 3 5" xfId="5388" xr:uid="{00000000-0005-0000-0000-0000180E0000}"/>
    <cellStyle name="Comma 2 4 3 5 2" xfId="10899" xr:uid="{00000000-0005-0000-0000-00002E0E0000}"/>
    <cellStyle name="Comma 2 4 3 5 2 2" xfId="16988" xr:uid="{00000000-0005-0000-0000-00002E0E0000}"/>
    <cellStyle name="Comma 2 4 3 5 3" xfId="15331" xr:uid="{00000000-0005-0000-0000-0000180E0000}"/>
    <cellStyle name="Comma 2 4 3 6" xfId="5564" xr:uid="{00000000-0005-0000-0000-0000190E0000}"/>
    <cellStyle name="Comma 2 4 3 6 2" xfId="10977" xr:uid="{00000000-0005-0000-0000-00002F0E0000}"/>
    <cellStyle name="Comma 2 4 3 6 2 2" xfId="17034" xr:uid="{00000000-0005-0000-0000-00002F0E0000}"/>
    <cellStyle name="Comma 2 4 3 6 3" xfId="15376" xr:uid="{00000000-0005-0000-0000-0000190E0000}"/>
    <cellStyle name="Comma 2 4 3 7" xfId="8869" xr:uid="{00000000-0005-0000-0000-00001A0E0000}"/>
    <cellStyle name="Comma 2 4 3 7 2" xfId="10594" xr:uid="{00000000-0005-0000-0000-0000300E0000}"/>
    <cellStyle name="Comma 2 4 3 7 2 2" xfId="16695" xr:uid="{00000000-0005-0000-0000-0000300E0000}"/>
    <cellStyle name="Comma 2 4 3 7 3" xfId="15548" xr:uid="{00000000-0005-0000-0000-00001A0E0000}"/>
    <cellStyle name="Comma 2 4 3 8" xfId="9459" xr:uid="{00000000-0005-0000-0000-0000240E0000}"/>
    <cellStyle name="Comma 2 4 3 8 2" xfId="15844" xr:uid="{00000000-0005-0000-0000-0000240E0000}"/>
    <cellStyle name="Comma 2 4 3 9" xfId="13174" xr:uid="{00000000-0005-0000-0000-0000DB070000}"/>
    <cellStyle name="Comma 2 4 4" xfId="5087" xr:uid="{00000000-0005-0000-0000-00001B0E0000}"/>
    <cellStyle name="Comma 2 4 4 10" xfId="15048" xr:uid="{00000000-0005-0000-0000-00001B0E0000}"/>
    <cellStyle name="Comma 2 4 4 2" xfId="5148" xr:uid="{00000000-0005-0000-0000-00001C0E0000}"/>
    <cellStyle name="Comma 2 4 4 2 2" xfId="5343" xr:uid="{00000000-0005-0000-0000-00001D0E0000}"/>
    <cellStyle name="Comma 2 4 4 2 2 2" xfId="9039" xr:uid="{00000000-0005-0000-0000-00001E0E0000}"/>
    <cellStyle name="Comma 2 4 4 2 2 2 2" xfId="10854" xr:uid="{00000000-0005-0000-0000-0000340E0000}"/>
    <cellStyle name="Comma 2 4 4 2 2 2 2 2" xfId="16943" xr:uid="{00000000-0005-0000-0000-0000340E0000}"/>
    <cellStyle name="Comma 2 4 4 2 2 2 3" xfId="15704" xr:uid="{00000000-0005-0000-0000-00001E0E0000}"/>
    <cellStyle name="Comma 2 4 4 2 2 3" xfId="9777" xr:uid="{00000000-0005-0000-0000-0000330E0000}"/>
    <cellStyle name="Comma 2 4 4 2 2 3 2" xfId="16056" xr:uid="{00000000-0005-0000-0000-0000330E0000}"/>
    <cellStyle name="Comma 2 4 4 2 2 4" xfId="15286" xr:uid="{00000000-0005-0000-0000-00001D0E0000}"/>
    <cellStyle name="Comma 2 4 4 2 3" xfId="5245" xr:uid="{00000000-0005-0000-0000-00001F0E0000}"/>
    <cellStyle name="Comma 2 4 4 2 3 2" xfId="10756" xr:uid="{00000000-0005-0000-0000-0000350E0000}"/>
    <cellStyle name="Comma 2 4 4 2 3 2 2" xfId="16848" xr:uid="{00000000-0005-0000-0000-0000350E0000}"/>
    <cellStyle name="Comma 2 4 4 2 3 3" xfId="15191" xr:uid="{00000000-0005-0000-0000-00001F0E0000}"/>
    <cellStyle name="Comma 2 4 4 2 3 4" xfId="17706" xr:uid="{EC27E7F7-1C19-4892-A303-931DA952A68D}"/>
    <cellStyle name="Comma 2 4 4 2 4" xfId="6105" xr:uid="{00000000-0005-0000-0000-0000200E0000}"/>
    <cellStyle name="Comma 2 4 4 2 4 2" xfId="11017" xr:uid="{00000000-0005-0000-0000-0000360E0000}"/>
    <cellStyle name="Comma 2 4 4 2 4 2 2" xfId="17074" xr:uid="{00000000-0005-0000-0000-0000360E0000}"/>
    <cellStyle name="Comma 2 4 4 2 4 3" xfId="15414" xr:uid="{00000000-0005-0000-0000-0000200E0000}"/>
    <cellStyle name="Comma 2 4 4 2 5" xfId="8921" xr:uid="{00000000-0005-0000-0000-0000210E0000}"/>
    <cellStyle name="Comma 2 4 4 2 5 2" xfId="10660" xr:uid="{00000000-0005-0000-0000-0000370E0000}"/>
    <cellStyle name="Comma 2 4 4 2 5 2 2" xfId="16753" xr:uid="{00000000-0005-0000-0000-0000370E0000}"/>
    <cellStyle name="Comma 2 4 4 2 5 3" xfId="15596" xr:uid="{00000000-0005-0000-0000-0000210E0000}"/>
    <cellStyle name="Comma 2 4 4 2 6" xfId="9660" xr:uid="{00000000-0005-0000-0000-0000320E0000}"/>
    <cellStyle name="Comma 2 4 4 2 6 2" xfId="15962" xr:uid="{00000000-0005-0000-0000-0000320E0000}"/>
    <cellStyle name="Comma 2 4 4 2 7" xfId="15096" xr:uid="{00000000-0005-0000-0000-00001C0E0000}"/>
    <cellStyle name="Comma 2 4 4 3" xfId="5296" xr:uid="{00000000-0005-0000-0000-0000220E0000}"/>
    <cellStyle name="Comma 2 4 4 3 2" xfId="8979" xr:uid="{00000000-0005-0000-0000-0000230E0000}"/>
    <cellStyle name="Comma 2 4 4 3 2 2" xfId="10807" xr:uid="{00000000-0005-0000-0000-0000390E0000}"/>
    <cellStyle name="Comma 2 4 4 3 2 2 2" xfId="16896" xr:uid="{00000000-0005-0000-0000-0000390E0000}"/>
    <cellStyle name="Comma 2 4 4 3 2 3" xfId="15654" xr:uid="{00000000-0005-0000-0000-0000230E0000}"/>
    <cellStyle name="Comma 2 4 4 3 3" xfId="9707" xr:uid="{00000000-0005-0000-0000-0000380E0000}"/>
    <cellStyle name="Comma 2 4 4 3 3 2" xfId="16009" xr:uid="{00000000-0005-0000-0000-0000380E0000}"/>
    <cellStyle name="Comma 2 4 4 3 4" xfId="15239" xr:uid="{00000000-0005-0000-0000-0000220E0000}"/>
    <cellStyle name="Comma 2 4 4 4" xfId="5198" xr:uid="{00000000-0005-0000-0000-0000240E0000}"/>
    <cellStyle name="Comma 2 4 4 4 2" xfId="10709" xr:uid="{00000000-0005-0000-0000-00003A0E0000}"/>
    <cellStyle name="Comma 2 4 4 4 2 2" xfId="16801" xr:uid="{00000000-0005-0000-0000-00003A0E0000}"/>
    <cellStyle name="Comma 2 4 4 4 2 3" xfId="17708" xr:uid="{E3CB6362-0BFC-4D75-9381-343DEEB68574}"/>
    <cellStyle name="Comma 2 4 4 4 3" xfId="15144" xr:uid="{00000000-0005-0000-0000-0000240E0000}"/>
    <cellStyle name="Comma 2 4 4 4 3 2" xfId="17709" xr:uid="{3958EEF2-510C-44FF-B421-024F7CF0AAC8}"/>
    <cellStyle name="Comma 2 4 4 4 4" xfId="17707" xr:uid="{F8B36A1D-2544-4C11-AC4F-D016F4FA878E}"/>
    <cellStyle name="Comma 2 4 4 5" xfId="5389" xr:uid="{00000000-0005-0000-0000-0000250E0000}"/>
    <cellStyle name="Comma 2 4 4 5 2" xfId="10900" xr:uid="{00000000-0005-0000-0000-00003B0E0000}"/>
    <cellStyle name="Comma 2 4 4 5 2 2" xfId="16989" xr:uid="{00000000-0005-0000-0000-00003B0E0000}"/>
    <cellStyle name="Comma 2 4 4 5 3" xfId="15332" xr:uid="{00000000-0005-0000-0000-0000250E0000}"/>
    <cellStyle name="Comma 2 4 4 6" xfId="5565" xr:uid="{00000000-0005-0000-0000-0000260E0000}"/>
    <cellStyle name="Comma 2 4 4 6 2" xfId="10978" xr:uid="{00000000-0005-0000-0000-00003C0E0000}"/>
    <cellStyle name="Comma 2 4 4 6 2 2" xfId="17035" xr:uid="{00000000-0005-0000-0000-00003C0E0000}"/>
    <cellStyle name="Comma 2 4 4 6 3" xfId="15377" xr:uid="{00000000-0005-0000-0000-0000260E0000}"/>
    <cellStyle name="Comma 2 4 4 7" xfId="8870" xr:uid="{00000000-0005-0000-0000-0000270E0000}"/>
    <cellStyle name="Comma 2 4 4 7 2" xfId="10604" xr:uid="{00000000-0005-0000-0000-00003D0E0000}"/>
    <cellStyle name="Comma 2 4 4 7 2 2" xfId="16705" xr:uid="{00000000-0005-0000-0000-00003D0E0000}"/>
    <cellStyle name="Comma 2 4 4 7 3" xfId="15549" xr:uid="{00000000-0005-0000-0000-0000270E0000}"/>
    <cellStyle name="Comma 2 4 4 8" xfId="9460" xr:uid="{00000000-0005-0000-0000-0000310E0000}"/>
    <cellStyle name="Comma 2 4 4 8 2" xfId="15845" xr:uid="{00000000-0005-0000-0000-0000310E0000}"/>
    <cellStyle name="Comma 2 4 4 9" xfId="13172" xr:uid="{00000000-0005-0000-0000-0000DC070000}"/>
    <cellStyle name="Comma 2 4 5" xfId="5095" xr:uid="{00000000-0005-0000-0000-0000280E0000}"/>
    <cellStyle name="Comma 2 4 5 2" xfId="5155" xr:uid="{00000000-0005-0000-0000-0000290E0000}"/>
    <cellStyle name="Comma 2 4 5 2 2" xfId="5350" xr:uid="{00000000-0005-0000-0000-00002A0E0000}"/>
    <cellStyle name="Comma 2 4 5 2 2 2" xfId="9040" xr:uid="{00000000-0005-0000-0000-00002B0E0000}"/>
    <cellStyle name="Comma 2 4 5 2 2 2 2" xfId="10861" xr:uid="{00000000-0005-0000-0000-0000410E0000}"/>
    <cellStyle name="Comma 2 4 5 2 2 2 2 2" xfId="16950" xr:uid="{00000000-0005-0000-0000-0000410E0000}"/>
    <cellStyle name="Comma 2 4 5 2 2 2 3" xfId="15705" xr:uid="{00000000-0005-0000-0000-00002B0E0000}"/>
    <cellStyle name="Comma 2 4 5 2 2 3" xfId="9778" xr:uid="{00000000-0005-0000-0000-0000400E0000}"/>
    <cellStyle name="Comma 2 4 5 2 2 3 2" xfId="16057" xr:uid="{00000000-0005-0000-0000-0000400E0000}"/>
    <cellStyle name="Comma 2 4 5 2 2 4" xfId="15293" xr:uid="{00000000-0005-0000-0000-00002A0E0000}"/>
    <cellStyle name="Comma 2 4 5 2 3" xfId="5252" xr:uid="{00000000-0005-0000-0000-00002C0E0000}"/>
    <cellStyle name="Comma 2 4 5 2 3 2" xfId="10763" xr:uid="{00000000-0005-0000-0000-0000420E0000}"/>
    <cellStyle name="Comma 2 4 5 2 3 2 2" xfId="16855" xr:uid="{00000000-0005-0000-0000-0000420E0000}"/>
    <cellStyle name="Comma 2 4 5 2 3 3" xfId="15198" xr:uid="{00000000-0005-0000-0000-00002C0E0000}"/>
    <cellStyle name="Comma 2 4 5 2 4" xfId="6106" xr:uid="{00000000-0005-0000-0000-00002D0E0000}"/>
    <cellStyle name="Comma 2 4 5 2 4 2" xfId="11018" xr:uid="{00000000-0005-0000-0000-0000430E0000}"/>
    <cellStyle name="Comma 2 4 5 2 4 2 2" xfId="17075" xr:uid="{00000000-0005-0000-0000-0000430E0000}"/>
    <cellStyle name="Comma 2 4 5 2 4 3" xfId="15415" xr:uid="{00000000-0005-0000-0000-00002D0E0000}"/>
    <cellStyle name="Comma 2 4 5 2 5" xfId="8922" xr:uid="{00000000-0005-0000-0000-00002E0E0000}"/>
    <cellStyle name="Comma 2 4 5 2 5 2" xfId="10667" xr:uid="{00000000-0005-0000-0000-0000440E0000}"/>
    <cellStyle name="Comma 2 4 5 2 5 2 2" xfId="16760" xr:uid="{00000000-0005-0000-0000-0000440E0000}"/>
    <cellStyle name="Comma 2 4 5 2 5 3" xfId="15597" xr:uid="{00000000-0005-0000-0000-00002E0E0000}"/>
    <cellStyle name="Comma 2 4 5 2 6" xfId="9661" xr:uid="{00000000-0005-0000-0000-00003F0E0000}"/>
    <cellStyle name="Comma 2 4 5 2 6 2" xfId="15963" xr:uid="{00000000-0005-0000-0000-00003F0E0000}"/>
    <cellStyle name="Comma 2 4 5 2 7" xfId="15103" xr:uid="{00000000-0005-0000-0000-0000290E0000}"/>
    <cellStyle name="Comma 2 4 5 2 8" xfId="17711" xr:uid="{07CB52FF-89A1-4CA8-8542-174948165EEA}"/>
    <cellStyle name="Comma 2 4 5 3" xfId="5303" xr:uid="{00000000-0005-0000-0000-00002F0E0000}"/>
    <cellStyle name="Comma 2 4 5 3 2" xfId="8980" xr:uid="{00000000-0005-0000-0000-0000300E0000}"/>
    <cellStyle name="Comma 2 4 5 3 2 2" xfId="10814" xr:uid="{00000000-0005-0000-0000-0000460E0000}"/>
    <cellStyle name="Comma 2 4 5 3 2 2 2" xfId="16903" xr:uid="{00000000-0005-0000-0000-0000460E0000}"/>
    <cellStyle name="Comma 2 4 5 3 2 3" xfId="15655" xr:uid="{00000000-0005-0000-0000-0000300E0000}"/>
    <cellStyle name="Comma 2 4 5 3 3" xfId="9708" xr:uid="{00000000-0005-0000-0000-0000450E0000}"/>
    <cellStyle name="Comma 2 4 5 3 3 2" xfId="16010" xr:uid="{00000000-0005-0000-0000-0000450E0000}"/>
    <cellStyle name="Comma 2 4 5 3 4" xfId="15246" xr:uid="{00000000-0005-0000-0000-00002F0E0000}"/>
    <cellStyle name="Comma 2 4 5 3 5" xfId="17712" xr:uid="{CF45CCD6-8CA2-4245-AFC3-6C522CE583D2}"/>
    <cellStyle name="Comma 2 4 5 4" xfId="5205" xr:uid="{00000000-0005-0000-0000-0000310E0000}"/>
    <cellStyle name="Comma 2 4 5 4 2" xfId="10716" xr:uid="{00000000-0005-0000-0000-0000470E0000}"/>
    <cellStyle name="Comma 2 4 5 4 2 2" xfId="16808" xr:uid="{00000000-0005-0000-0000-0000470E0000}"/>
    <cellStyle name="Comma 2 4 5 4 3" xfId="15151" xr:uid="{00000000-0005-0000-0000-0000310E0000}"/>
    <cellStyle name="Comma 2 4 5 5" xfId="5566" xr:uid="{00000000-0005-0000-0000-0000320E0000}"/>
    <cellStyle name="Comma 2 4 5 5 2" xfId="10979" xr:uid="{00000000-0005-0000-0000-0000480E0000}"/>
    <cellStyle name="Comma 2 4 5 5 2 2" xfId="17036" xr:uid="{00000000-0005-0000-0000-0000480E0000}"/>
    <cellStyle name="Comma 2 4 5 5 3" xfId="15378" xr:uid="{00000000-0005-0000-0000-0000320E0000}"/>
    <cellStyle name="Comma 2 4 5 6" xfId="8871" xr:uid="{00000000-0005-0000-0000-0000330E0000}"/>
    <cellStyle name="Comma 2 4 5 6 2" xfId="10612" xr:uid="{00000000-0005-0000-0000-0000490E0000}"/>
    <cellStyle name="Comma 2 4 5 6 2 2" xfId="16713" xr:uid="{00000000-0005-0000-0000-0000490E0000}"/>
    <cellStyle name="Comma 2 4 5 6 3" xfId="15550" xr:uid="{00000000-0005-0000-0000-0000330E0000}"/>
    <cellStyle name="Comma 2 4 5 7" xfId="9461" xr:uid="{00000000-0005-0000-0000-00003E0E0000}"/>
    <cellStyle name="Comma 2 4 5 7 2" xfId="15846" xr:uid="{00000000-0005-0000-0000-00003E0E0000}"/>
    <cellStyle name="Comma 2 4 5 8" xfId="15056" xr:uid="{00000000-0005-0000-0000-0000280E0000}"/>
    <cellStyle name="Comma 2 4 5 9" xfId="17710" xr:uid="{D4F76D02-4252-40F2-8B59-60F4C1943A1D}"/>
    <cellStyle name="Comma 2 4 6" xfId="5111" xr:uid="{00000000-0005-0000-0000-0000340E0000}"/>
    <cellStyle name="Comma 2 4 6 2" xfId="5163" xr:uid="{00000000-0005-0000-0000-0000350E0000}"/>
    <cellStyle name="Comma 2 4 6 2 2" xfId="5358" xr:uid="{00000000-0005-0000-0000-0000360E0000}"/>
    <cellStyle name="Comma 2 4 6 2 2 2" xfId="9052" xr:uid="{00000000-0005-0000-0000-0000370E0000}"/>
    <cellStyle name="Comma 2 4 6 2 2 2 2" xfId="10869" xr:uid="{00000000-0005-0000-0000-00004D0E0000}"/>
    <cellStyle name="Comma 2 4 6 2 2 2 2 2" xfId="16958" xr:uid="{00000000-0005-0000-0000-00004D0E0000}"/>
    <cellStyle name="Comma 2 4 6 2 2 2 3" xfId="15717" xr:uid="{00000000-0005-0000-0000-0000370E0000}"/>
    <cellStyle name="Comma 2 4 6 2 2 3" xfId="9790" xr:uid="{00000000-0005-0000-0000-00004C0E0000}"/>
    <cellStyle name="Comma 2 4 6 2 2 3 2" xfId="16069" xr:uid="{00000000-0005-0000-0000-00004C0E0000}"/>
    <cellStyle name="Comma 2 4 6 2 2 4" xfId="15301" xr:uid="{00000000-0005-0000-0000-0000360E0000}"/>
    <cellStyle name="Comma 2 4 6 2 3" xfId="5260" xr:uid="{00000000-0005-0000-0000-0000380E0000}"/>
    <cellStyle name="Comma 2 4 6 2 3 2" xfId="10771" xr:uid="{00000000-0005-0000-0000-00004E0E0000}"/>
    <cellStyle name="Comma 2 4 6 2 3 2 2" xfId="16863" xr:uid="{00000000-0005-0000-0000-00004E0E0000}"/>
    <cellStyle name="Comma 2 4 6 2 3 3" xfId="15206" xr:uid="{00000000-0005-0000-0000-0000380E0000}"/>
    <cellStyle name="Comma 2 4 6 2 4" xfId="8934" xr:uid="{00000000-0005-0000-0000-0000390E0000}"/>
    <cellStyle name="Comma 2 4 6 2 4 2" xfId="10675" xr:uid="{00000000-0005-0000-0000-00004F0E0000}"/>
    <cellStyle name="Comma 2 4 6 2 4 2 2" xfId="16768" xr:uid="{00000000-0005-0000-0000-00004F0E0000}"/>
    <cellStyle name="Comma 2 4 6 2 4 3" xfId="15609" xr:uid="{00000000-0005-0000-0000-0000390E0000}"/>
    <cellStyle name="Comma 2 4 6 2 5" xfId="9673" xr:uid="{00000000-0005-0000-0000-00004B0E0000}"/>
    <cellStyle name="Comma 2 4 6 2 5 2" xfId="15975" xr:uid="{00000000-0005-0000-0000-00004B0E0000}"/>
    <cellStyle name="Comma 2 4 6 2 6" xfId="15111" xr:uid="{00000000-0005-0000-0000-0000350E0000}"/>
    <cellStyle name="Comma 2 4 6 3" xfId="5311" xr:uid="{00000000-0005-0000-0000-00003A0E0000}"/>
    <cellStyle name="Comma 2 4 6 3 2" xfId="9005" xr:uid="{00000000-0005-0000-0000-00003B0E0000}"/>
    <cellStyle name="Comma 2 4 6 3 2 2" xfId="10822" xr:uid="{00000000-0005-0000-0000-0000510E0000}"/>
    <cellStyle name="Comma 2 4 6 3 2 2 2" xfId="16911" xr:uid="{00000000-0005-0000-0000-0000510E0000}"/>
    <cellStyle name="Comma 2 4 6 3 2 3" xfId="15670" xr:uid="{00000000-0005-0000-0000-00003B0E0000}"/>
    <cellStyle name="Comma 2 4 6 3 3" xfId="9743" xr:uid="{00000000-0005-0000-0000-0000500E0000}"/>
    <cellStyle name="Comma 2 4 6 3 3 2" xfId="16022" xr:uid="{00000000-0005-0000-0000-0000500E0000}"/>
    <cellStyle name="Comma 2 4 6 3 4" xfId="15254" xr:uid="{00000000-0005-0000-0000-00003A0E0000}"/>
    <cellStyle name="Comma 2 4 6 4" xfId="5213" xr:uid="{00000000-0005-0000-0000-00003C0E0000}"/>
    <cellStyle name="Comma 2 4 6 4 2" xfId="10724" xr:uid="{00000000-0005-0000-0000-0000520E0000}"/>
    <cellStyle name="Comma 2 4 6 4 2 2" xfId="16816" xr:uid="{00000000-0005-0000-0000-0000520E0000}"/>
    <cellStyle name="Comma 2 4 6 4 3" xfId="15159" xr:uid="{00000000-0005-0000-0000-00003C0E0000}"/>
    <cellStyle name="Comma 2 4 6 5" xfId="6102" xr:uid="{00000000-0005-0000-0000-00003D0E0000}"/>
    <cellStyle name="Comma 2 4 6 5 2" xfId="11014" xr:uid="{00000000-0005-0000-0000-0000530E0000}"/>
    <cellStyle name="Comma 2 4 6 5 2 2" xfId="17071" xr:uid="{00000000-0005-0000-0000-0000530E0000}"/>
    <cellStyle name="Comma 2 4 6 5 3" xfId="15411" xr:uid="{00000000-0005-0000-0000-00003D0E0000}"/>
    <cellStyle name="Comma 2 4 6 6" xfId="8884" xr:uid="{00000000-0005-0000-0000-00003E0E0000}"/>
    <cellStyle name="Comma 2 4 6 6 2" xfId="10623" xr:uid="{00000000-0005-0000-0000-0000540E0000}"/>
    <cellStyle name="Comma 2 4 6 6 2 2" xfId="16721" xr:uid="{00000000-0005-0000-0000-0000540E0000}"/>
    <cellStyle name="Comma 2 4 6 6 3" xfId="15562" xr:uid="{00000000-0005-0000-0000-00003E0E0000}"/>
    <cellStyle name="Comma 2 4 6 7" xfId="9615" xr:uid="{00000000-0005-0000-0000-00004A0E0000}"/>
    <cellStyle name="Comma 2 4 6 7 2" xfId="15928" xr:uid="{00000000-0005-0000-0000-00004A0E0000}"/>
    <cellStyle name="Comma 2 4 6 8" xfId="15064" xr:uid="{00000000-0005-0000-0000-0000340E0000}"/>
    <cellStyle name="Comma 2 4 6 9" xfId="17713" xr:uid="{475964B1-308E-41C4-A958-1FD56000A265}"/>
    <cellStyle name="Comma 2 4 7" xfId="5128" xr:uid="{00000000-0005-0000-0000-00003F0E0000}"/>
    <cellStyle name="Comma 2 4 7 2" xfId="5323" xr:uid="{00000000-0005-0000-0000-0000400E0000}"/>
    <cellStyle name="Comma 2 4 7 2 2" xfId="9057" xr:uid="{00000000-0005-0000-0000-0000410E0000}"/>
    <cellStyle name="Comma 2 4 7 2 2 2" xfId="9795" xr:uid="{00000000-0005-0000-0000-0000570E0000}"/>
    <cellStyle name="Comma 2 4 7 2 2 2 2" xfId="16074" xr:uid="{00000000-0005-0000-0000-0000570E0000}"/>
    <cellStyle name="Comma 2 4 7 2 2 3" xfId="15722" xr:uid="{00000000-0005-0000-0000-0000410E0000}"/>
    <cellStyle name="Comma 2 4 7 2 3" xfId="8939" xr:uid="{00000000-0005-0000-0000-0000420E0000}"/>
    <cellStyle name="Comma 2 4 7 2 3 2" xfId="10834" xr:uid="{00000000-0005-0000-0000-0000580E0000}"/>
    <cellStyle name="Comma 2 4 7 2 3 2 2" xfId="16923" xr:uid="{00000000-0005-0000-0000-0000580E0000}"/>
    <cellStyle name="Comma 2 4 7 2 3 3" xfId="15614" xr:uid="{00000000-0005-0000-0000-0000420E0000}"/>
    <cellStyle name="Comma 2 4 7 2 4" xfId="9678" xr:uid="{00000000-0005-0000-0000-0000560E0000}"/>
    <cellStyle name="Comma 2 4 7 2 4 2" xfId="15980" xr:uid="{00000000-0005-0000-0000-0000560E0000}"/>
    <cellStyle name="Comma 2 4 7 2 5" xfId="15266" xr:uid="{00000000-0005-0000-0000-0000400E0000}"/>
    <cellStyle name="Comma 2 4 7 3" xfId="5225" xr:uid="{00000000-0005-0000-0000-0000430E0000}"/>
    <cellStyle name="Comma 2 4 7 3 2" xfId="9010" xr:uid="{00000000-0005-0000-0000-0000440E0000}"/>
    <cellStyle name="Comma 2 4 7 3 2 2" xfId="10736" xr:uid="{00000000-0005-0000-0000-00005A0E0000}"/>
    <cellStyle name="Comma 2 4 7 3 2 2 2" xfId="16828" xr:uid="{00000000-0005-0000-0000-00005A0E0000}"/>
    <cellStyle name="Comma 2 4 7 3 2 3" xfId="15675" xr:uid="{00000000-0005-0000-0000-0000440E0000}"/>
    <cellStyle name="Comma 2 4 7 3 3" xfId="9748" xr:uid="{00000000-0005-0000-0000-0000590E0000}"/>
    <cellStyle name="Comma 2 4 7 3 3 2" xfId="16027" xr:uid="{00000000-0005-0000-0000-0000590E0000}"/>
    <cellStyle name="Comma 2 4 7 3 4" xfId="15171" xr:uid="{00000000-0005-0000-0000-0000430E0000}"/>
    <cellStyle name="Comma 2 4 7 4" xfId="7252" xr:uid="{00000000-0005-0000-0000-0000450E0000}"/>
    <cellStyle name="Comma 2 4 7 5" xfId="8892" xr:uid="{00000000-0005-0000-0000-0000460E0000}"/>
    <cellStyle name="Comma 2 4 7 5 2" xfId="10640" xr:uid="{00000000-0005-0000-0000-00005C0E0000}"/>
    <cellStyle name="Comma 2 4 7 5 2 2" xfId="16733" xr:uid="{00000000-0005-0000-0000-00005C0E0000}"/>
    <cellStyle name="Comma 2 4 7 5 3" xfId="15567" xr:uid="{00000000-0005-0000-0000-0000460E0000}"/>
    <cellStyle name="Comma 2 4 7 6" xfId="9631" xr:uid="{00000000-0005-0000-0000-0000550E0000}"/>
    <cellStyle name="Comma 2 4 7 6 2" xfId="15933" xr:uid="{00000000-0005-0000-0000-0000550E0000}"/>
    <cellStyle name="Comma 2 4 7 7" xfId="15076" xr:uid="{00000000-0005-0000-0000-00003F0E0000}"/>
    <cellStyle name="Comma 2 4 7 8" xfId="17714" xr:uid="{130DCF1C-92A4-4700-9C1B-5A909104066C}"/>
    <cellStyle name="Comma 2 4 8" xfId="5276" xr:uid="{00000000-0005-0000-0000-0000470E0000}"/>
    <cellStyle name="Comma 2 4 8 2" xfId="9036" xr:uid="{00000000-0005-0000-0000-0000480E0000}"/>
    <cellStyle name="Comma 2 4 8 2 2" xfId="9774" xr:uid="{00000000-0005-0000-0000-00005E0E0000}"/>
    <cellStyle name="Comma 2 4 8 2 2 2" xfId="16053" xr:uid="{00000000-0005-0000-0000-00005E0E0000}"/>
    <cellStyle name="Comma 2 4 8 2 3" xfId="15701" xr:uid="{00000000-0005-0000-0000-0000480E0000}"/>
    <cellStyle name="Comma 2 4 8 3" xfId="8918" xr:uid="{00000000-0005-0000-0000-0000490E0000}"/>
    <cellStyle name="Comma 2 4 8 3 2" xfId="10787" xr:uid="{00000000-0005-0000-0000-00005F0E0000}"/>
    <cellStyle name="Comma 2 4 8 3 2 2" xfId="16876" xr:uid="{00000000-0005-0000-0000-00005F0E0000}"/>
    <cellStyle name="Comma 2 4 8 3 3" xfId="15593" xr:uid="{00000000-0005-0000-0000-0000490E0000}"/>
    <cellStyle name="Comma 2 4 8 4" xfId="9657" xr:uid="{00000000-0005-0000-0000-00005D0E0000}"/>
    <cellStyle name="Comma 2 4 8 4 2" xfId="15959" xr:uid="{00000000-0005-0000-0000-00005D0E0000}"/>
    <cellStyle name="Comma 2 4 8 5" xfId="15219" xr:uid="{00000000-0005-0000-0000-0000470E0000}"/>
    <cellStyle name="Comma 2 4 8 6" xfId="17715" xr:uid="{B79F21E1-76F4-476B-B6A2-596203125113}"/>
    <cellStyle name="Comma 2 4 9" xfId="5178" xr:uid="{00000000-0005-0000-0000-00004A0E0000}"/>
    <cellStyle name="Comma 2 4 9 2" xfId="8976" xr:uid="{00000000-0005-0000-0000-00004B0E0000}"/>
    <cellStyle name="Comma 2 4 9 2 2" xfId="10689" xr:uid="{00000000-0005-0000-0000-0000610E0000}"/>
    <cellStyle name="Comma 2 4 9 2 2 2" xfId="16781" xr:uid="{00000000-0005-0000-0000-0000610E0000}"/>
    <cellStyle name="Comma 2 4 9 2 3" xfId="15651" xr:uid="{00000000-0005-0000-0000-00004B0E0000}"/>
    <cellStyle name="Comma 2 4 9 3" xfId="9704" xr:uid="{00000000-0005-0000-0000-0000600E0000}"/>
    <cellStyle name="Comma 2 4 9 3 2" xfId="16006" xr:uid="{00000000-0005-0000-0000-0000600E0000}"/>
    <cellStyle name="Comma 2 4 9 4" xfId="15124" xr:uid="{00000000-0005-0000-0000-00004A0E0000}"/>
    <cellStyle name="Comma 2 5" xfId="3641" xr:uid="{00000000-0005-0000-0000-00004C0E0000}"/>
    <cellStyle name="Comma 2 5 10" xfId="5567" xr:uid="{00000000-0005-0000-0000-00004D0E0000}"/>
    <cellStyle name="Comma 2 5 10 2" xfId="10980" xr:uid="{00000000-0005-0000-0000-0000630E0000}"/>
    <cellStyle name="Comma 2 5 10 2 2" xfId="17037" xr:uid="{00000000-0005-0000-0000-0000630E0000}"/>
    <cellStyle name="Comma 2 5 10 3" xfId="15379" xr:uid="{00000000-0005-0000-0000-00004D0E0000}"/>
    <cellStyle name="Comma 2 5 11" xfId="8872" xr:uid="{00000000-0005-0000-0000-00004E0E0000}"/>
    <cellStyle name="Comma 2 5 11 2" xfId="10459" xr:uid="{00000000-0005-0000-0000-0000640E0000}"/>
    <cellStyle name="Comma 2 5 11 2 2" xfId="16629" xr:uid="{00000000-0005-0000-0000-0000640E0000}"/>
    <cellStyle name="Comma 2 5 11 3" xfId="15551" xr:uid="{00000000-0005-0000-0000-00004E0E0000}"/>
    <cellStyle name="Comma 2 5 12" xfId="9462" xr:uid="{00000000-0005-0000-0000-0000620E0000}"/>
    <cellStyle name="Comma 2 5 12 2" xfId="15847" xr:uid="{00000000-0005-0000-0000-0000620E0000}"/>
    <cellStyle name="Comma 2 5 13" xfId="15014" xr:uid="{00000000-0005-0000-0000-00004C0E0000}"/>
    <cellStyle name="Comma 2 5 2" xfId="5079" xr:uid="{00000000-0005-0000-0000-00004F0E0000}"/>
    <cellStyle name="Comma 2 5 2 2" xfId="5140" xr:uid="{00000000-0005-0000-0000-0000500E0000}"/>
    <cellStyle name="Comma 2 5 2 2 2" xfId="5335" xr:uid="{00000000-0005-0000-0000-0000510E0000}"/>
    <cellStyle name="Comma 2 5 2 2 2 2" xfId="9042" xr:uid="{00000000-0005-0000-0000-0000520E0000}"/>
    <cellStyle name="Comma 2 5 2 2 2 2 2" xfId="10846" xr:uid="{00000000-0005-0000-0000-0000680E0000}"/>
    <cellStyle name="Comma 2 5 2 2 2 2 2 2" xfId="16935" xr:uid="{00000000-0005-0000-0000-0000680E0000}"/>
    <cellStyle name="Comma 2 5 2 2 2 2 3" xfId="15707" xr:uid="{00000000-0005-0000-0000-0000520E0000}"/>
    <cellStyle name="Comma 2 5 2 2 2 3" xfId="9780" xr:uid="{00000000-0005-0000-0000-0000670E0000}"/>
    <cellStyle name="Comma 2 5 2 2 2 3 2" xfId="16059" xr:uid="{00000000-0005-0000-0000-0000670E0000}"/>
    <cellStyle name="Comma 2 5 2 2 2 4" xfId="15278" xr:uid="{00000000-0005-0000-0000-0000510E0000}"/>
    <cellStyle name="Comma 2 5 2 2 3" xfId="5237" xr:uid="{00000000-0005-0000-0000-0000530E0000}"/>
    <cellStyle name="Comma 2 5 2 2 3 2" xfId="10748" xr:uid="{00000000-0005-0000-0000-0000690E0000}"/>
    <cellStyle name="Comma 2 5 2 2 3 2 2" xfId="16840" xr:uid="{00000000-0005-0000-0000-0000690E0000}"/>
    <cellStyle name="Comma 2 5 2 2 3 3" xfId="15183" xr:uid="{00000000-0005-0000-0000-0000530E0000}"/>
    <cellStyle name="Comma 2 5 2 2 4" xfId="6108" xr:uid="{00000000-0005-0000-0000-0000540E0000}"/>
    <cellStyle name="Comma 2 5 2 2 4 2" xfId="11020" xr:uid="{00000000-0005-0000-0000-00006A0E0000}"/>
    <cellStyle name="Comma 2 5 2 2 4 2 2" xfId="17077" xr:uid="{00000000-0005-0000-0000-00006A0E0000}"/>
    <cellStyle name="Comma 2 5 2 2 4 3" xfId="15417" xr:uid="{00000000-0005-0000-0000-0000540E0000}"/>
    <cellStyle name="Comma 2 5 2 2 5" xfId="8924" xr:uid="{00000000-0005-0000-0000-0000550E0000}"/>
    <cellStyle name="Comma 2 5 2 2 5 2" xfId="10652" xr:uid="{00000000-0005-0000-0000-00006B0E0000}"/>
    <cellStyle name="Comma 2 5 2 2 5 2 2" xfId="16745" xr:uid="{00000000-0005-0000-0000-00006B0E0000}"/>
    <cellStyle name="Comma 2 5 2 2 5 3" xfId="15599" xr:uid="{00000000-0005-0000-0000-0000550E0000}"/>
    <cellStyle name="Comma 2 5 2 2 6" xfId="9663" xr:uid="{00000000-0005-0000-0000-0000660E0000}"/>
    <cellStyle name="Comma 2 5 2 2 6 2" xfId="15965" xr:uid="{00000000-0005-0000-0000-0000660E0000}"/>
    <cellStyle name="Comma 2 5 2 2 7" xfId="15088" xr:uid="{00000000-0005-0000-0000-0000500E0000}"/>
    <cellStyle name="Comma 2 5 2 3" xfId="5288" xr:uid="{00000000-0005-0000-0000-0000560E0000}"/>
    <cellStyle name="Comma 2 5 2 3 2" xfId="8982" xr:uid="{00000000-0005-0000-0000-0000570E0000}"/>
    <cellStyle name="Comma 2 5 2 3 2 2" xfId="10799" xr:uid="{00000000-0005-0000-0000-00006D0E0000}"/>
    <cellStyle name="Comma 2 5 2 3 2 2 2" xfId="16888" xr:uid="{00000000-0005-0000-0000-00006D0E0000}"/>
    <cellStyle name="Comma 2 5 2 3 2 3" xfId="15657" xr:uid="{00000000-0005-0000-0000-0000570E0000}"/>
    <cellStyle name="Comma 2 5 2 3 3" xfId="9710" xr:uid="{00000000-0005-0000-0000-00006C0E0000}"/>
    <cellStyle name="Comma 2 5 2 3 3 2" xfId="16012" xr:uid="{00000000-0005-0000-0000-00006C0E0000}"/>
    <cellStyle name="Comma 2 5 2 3 4" xfId="15231" xr:uid="{00000000-0005-0000-0000-0000560E0000}"/>
    <cellStyle name="Comma 2 5 2 4" xfId="5190" xr:uid="{00000000-0005-0000-0000-0000580E0000}"/>
    <cellStyle name="Comma 2 5 2 4 2" xfId="10701" xr:uid="{00000000-0005-0000-0000-00006E0E0000}"/>
    <cellStyle name="Comma 2 5 2 4 2 2" xfId="16793" xr:uid="{00000000-0005-0000-0000-00006E0E0000}"/>
    <cellStyle name="Comma 2 5 2 4 3" xfId="15136" xr:uid="{00000000-0005-0000-0000-0000580E0000}"/>
    <cellStyle name="Comma 2 5 2 5" xfId="5391" xr:uid="{00000000-0005-0000-0000-0000590E0000}"/>
    <cellStyle name="Comma 2 5 2 5 2" xfId="10902" xr:uid="{00000000-0005-0000-0000-00006F0E0000}"/>
    <cellStyle name="Comma 2 5 2 5 2 2" xfId="16991" xr:uid="{00000000-0005-0000-0000-00006F0E0000}"/>
    <cellStyle name="Comma 2 5 2 5 3" xfId="15334" xr:uid="{00000000-0005-0000-0000-0000590E0000}"/>
    <cellStyle name="Comma 2 5 2 6" xfId="5568" xr:uid="{00000000-0005-0000-0000-00005A0E0000}"/>
    <cellStyle name="Comma 2 5 2 6 2" xfId="10981" xr:uid="{00000000-0005-0000-0000-0000700E0000}"/>
    <cellStyle name="Comma 2 5 2 6 2 2" xfId="17038" xr:uid="{00000000-0005-0000-0000-0000700E0000}"/>
    <cellStyle name="Comma 2 5 2 6 3" xfId="15380" xr:uid="{00000000-0005-0000-0000-00005A0E0000}"/>
    <cellStyle name="Comma 2 5 2 7" xfId="8873" xr:uid="{00000000-0005-0000-0000-00005B0E0000}"/>
    <cellStyle name="Comma 2 5 2 7 2" xfId="10596" xr:uid="{00000000-0005-0000-0000-0000710E0000}"/>
    <cellStyle name="Comma 2 5 2 7 2 2" xfId="16697" xr:uid="{00000000-0005-0000-0000-0000710E0000}"/>
    <cellStyle name="Comma 2 5 2 7 3" xfId="15552" xr:uid="{00000000-0005-0000-0000-00005B0E0000}"/>
    <cellStyle name="Comma 2 5 2 8" xfId="9463" xr:uid="{00000000-0005-0000-0000-0000650E0000}"/>
    <cellStyle name="Comma 2 5 2 8 2" xfId="15848" xr:uid="{00000000-0005-0000-0000-0000650E0000}"/>
    <cellStyle name="Comma 2 5 2 9" xfId="15040" xr:uid="{00000000-0005-0000-0000-00004F0E0000}"/>
    <cellStyle name="Comma 2 5 3" xfId="5089" xr:uid="{00000000-0005-0000-0000-00005C0E0000}"/>
    <cellStyle name="Comma 2 5 3 2" xfId="5150" xr:uid="{00000000-0005-0000-0000-00005D0E0000}"/>
    <cellStyle name="Comma 2 5 3 2 2" xfId="5345" xr:uid="{00000000-0005-0000-0000-00005E0E0000}"/>
    <cellStyle name="Comma 2 5 3 2 2 2" xfId="9043" xr:uid="{00000000-0005-0000-0000-00005F0E0000}"/>
    <cellStyle name="Comma 2 5 3 2 2 2 2" xfId="10856" xr:uid="{00000000-0005-0000-0000-0000750E0000}"/>
    <cellStyle name="Comma 2 5 3 2 2 2 2 2" xfId="16945" xr:uid="{00000000-0005-0000-0000-0000750E0000}"/>
    <cellStyle name="Comma 2 5 3 2 2 2 3" xfId="15708" xr:uid="{00000000-0005-0000-0000-00005F0E0000}"/>
    <cellStyle name="Comma 2 5 3 2 2 3" xfId="9781" xr:uid="{00000000-0005-0000-0000-0000740E0000}"/>
    <cellStyle name="Comma 2 5 3 2 2 3 2" xfId="16060" xr:uid="{00000000-0005-0000-0000-0000740E0000}"/>
    <cellStyle name="Comma 2 5 3 2 2 4" xfId="15288" xr:uid="{00000000-0005-0000-0000-00005E0E0000}"/>
    <cellStyle name="Comma 2 5 3 2 3" xfId="5247" xr:uid="{00000000-0005-0000-0000-0000600E0000}"/>
    <cellStyle name="Comma 2 5 3 2 3 2" xfId="10758" xr:uid="{00000000-0005-0000-0000-0000760E0000}"/>
    <cellStyle name="Comma 2 5 3 2 3 2 2" xfId="16850" xr:uid="{00000000-0005-0000-0000-0000760E0000}"/>
    <cellStyle name="Comma 2 5 3 2 3 3" xfId="15193" xr:uid="{00000000-0005-0000-0000-0000600E0000}"/>
    <cellStyle name="Comma 2 5 3 2 4" xfId="6109" xr:uid="{00000000-0005-0000-0000-0000610E0000}"/>
    <cellStyle name="Comma 2 5 3 2 4 2" xfId="11021" xr:uid="{00000000-0005-0000-0000-0000770E0000}"/>
    <cellStyle name="Comma 2 5 3 2 4 2 2" xfId="17078" xr:uid="{00000000-0005-0000-0000-0000770E0000}"/>
    <cellStyle name="Comma 2 5 3 2 4 3" xfId="15418" xr:uid="{00000000-0005-0000-0000-0000610E0000}"/>
    <cellStyle name="Comma 2 5 3 2 5" xfId="8925" xr:uid="{00000000-0005-0000-0000-0000620E0000}"/>
    <cellStyle name="Comma 2 5 3 2 5 2" xfId="10662" xr:uid="{00000000-0005-0000-0000-0000780E0000}"/>
    <cellStyle name="Comma 2 5 3 2 5 2 2" xfId="16755" xr:uid="{00000000-0005-0000-0000-0000780E0000}"/>
    <cellStyle name="Comma 2 5 3 2 5 3" xfId="15600" xr:uid="{00000000-0005-0000-0000-0000620E0000}"/>
    <cellStyle name="Comma 2 5 3 2 6" xfId="9664" xr:uid="{00000000-0005-0000-0000-0000730E0000}"/>
    <cellStyle name="Comma 2 5 3 2 6 2" xfId="15966" xr:uid="{00000000-0005-0000-0000-0000730E0000}"/>
    <cellStyle name="Comma 2 5 3 2 7" xfId="15098" xr:uid="{00000000-0005-0000-0000-00005D0E0000}"/>
    <cellStyle name="Comma 2 5 3 3" xfId="5298" xr:uid="{00000000-0005-0000-0000-0000630E0000}"/>
    <cellStyle name="Comma 2 5 3 3 2" xfId="8983" xr:uid="{00000000-0005-0000-0000-0000640E0000}"/>
    <cellStyle name="Comma 2 5 3 3 2 2" xfId="10809" xr:uid="{00000000-0005-0000-0000-00007A0E0000}"/>
    <cellStyle name="Comma 2 5 3 3 2 2 2" xfId="16898" xr:uid="{00000000-0005-0000-0000-00007A0E0000}"/>
    <cellStyle name="Comma 2 5 3 3 2 3" xfId="15658" xr:uid="{00000000-0005-0000-0000-0000640E0000}"/>
    <cellStyle name="Comma 2 5 3 3 3" xfId="9711" xr:uid="{00000000-0005-0000-0000-0000790E0000}"/>
    <cellStyle name="Comma 2 5 3 3 3 2" xfId="16013" xr:uid="{00000000-0005-0000-0000-0000790E0000}"/>
    <cellStyle name="Comma 2 5 3 3 4" xfId="15241" xr:uid="{00000000-0005-0000-0000-0000630E0000}"/>
    <cellStyle name="Comma 2 5 3 4" xfId="5200" xr:uid="{00000000-0005-0000-0000-0000650E0000}"/>
    <cellStyle name="Comma 2 5 3 4 2" xfId="10711" xr:uid="{00000000-0005-0000-0000-00007B0E0000}"/>
    <cellStyle name="Comma 2 5 3 4 2 2" xfId="16803" xr:uid="{00000000-0005-0000-0000-00007B0E0000}"/>
    <cellStyle name="Comma 2 5 3 4 3" xfId="15146" xr:uid="{00000000-0005-0000-0000-0000650E0000}"/>
    <cellStyle name="Comma 2 5 3 5" xfId="5392" xr:uid="{00000000-0005-0000-0000-0000660E0000}"/>
    <cellStyle name="Comma 2 5 3 5 2" xfId="10903" xr:uid="{00000000-0005-0000-0000-00007C0E0000}"/>
    <cellStyle name="Comma 2 5 3 5 2 2" xfId="16992" xr:uid="{00000000-0005-0000-0000-00007C0E0000}"/>
    <cellStyle name="Comma 2 5 3 5 3" xfId="15335" xr:uid="{00000000-0005-0000-0000-0000660E0000}"/>
    <cellStyle name="Comma 2 5 3 6" xfId="5569" xr:uid="{00000000-0005-0000-0000-0000670E0000}"/>
    <cellStyle name="Comma 2 5 3 6 2" xfId="10982" xr:uid="{00000000-0005-0000-0000-00007D0E0000}"/>
    <cellStyle name="Comma 2 5 3 6 2 2" xfId="17039" xr:uid="{00000000-0005-0000-0000-00007D0E0000}"/>
    <cellStyle name="Comma 2 5 3 6 3" xfId="15381" xr:uid="{00000000-0005-0000-0000-0000670E0000}"/>
    <cellStyle name="Comma 2 5 3 7" xfId="8874" xr:uid="{00000000-0005-0000-0000-0000680E0000}"/>
    <cellStyle name="Comma 2 5 3 7 2" xfId="10606" xr:uid="{00000000-0005-0000-0000-00007E0E0000}"/>
    <cellStyle name="Comma 2 5 3 7 2 2" xfId="16707" xr:uid="{00000000-0005-0000-0000-00007E0E0000}"/>
    <cellStyle name="Comma 2 5 3 7 3" xfId="15553" xr:uid="{00000000-0005-0000-0000-0000680E0000}"/>
    <cellStyle name="Comma 2 5 3 8" xfId="9464" xr:uid="{00000000-0005-0000-0000-0000720E0000}"/>
    <cellStyle name="Comma 2 5 3 8 2" xfId="15849" xr:uid="{00000000-0005-0000-0000-0000720E0000}"/>
    <cellStyle name="Comma 2 5 3 9" xfId="15050" xr:uid="{00000000-0005-0000-0000-00005C0E0000}"/>
    <cellStyle name="Comma 2 5 4" xfId="5113" xr:uid="{00000000-0005-0000-0000-0000690E0000}"/>
    <cellStyle name="Comma 2 5 4 2" xfId="5165" xr:uid="{00000000-0005-0000-0000-00006A0E0000}"/>
    <cellStyle name="Comma 2 5 4 2 2" xfId="5360" xr:uid="{00000000-0005-0000-0000-00006B0E0000}"/>
    <cellStyle name="Comma 2 5 4 2 2 2" xfId="10871" xr:uid="{00000000-0005-0000-0000-0000810E0000}"/>
    <cellStyle name="Comma 2 5 4 2 2 2 2" xfId="16960" xr:uid="{00000000-0005-0000-0000-0000810E0000}"/>
    <cellStyle name="Comma 2 5 4 2 2 3" xfId="15303" xr:uid="{00000000-0005-0000-0000-00006B0E0000}"/>
    <cellStyle name="Comma 2 5 4 2 2 4" xfId="17716" xr:uid="{9E37B8A5-3B46-4953-8CD8-4A41202FF4F7}"/>
    <cellStyle name="Comma 2 5 4 2 3" xfId="5262" xr:uid="{00000000-0005-0000-0000-00006C0E0000}"/>
    <cellStyle name="Comma 2 5 4 2 3 2" xfId="10773" xr:uid="{00000000-0005-0000-0000-0000820E0000}"/>
    <cellStyle name="Comma 2 5 4 2 3 2 2" xfId="16865" xr:uid="{00000000-0005-0000-0000-0000820E0000}"/>
    <cellStyle name="Comma 2 5 4 2 3 3" xfId="15208" xr:uid="{00000000-0005-0000-0000-00006C0E0000}"/>
    <cellStyle name="Comma 2 5 4 2 3 4" xfId="17717" xr:uid="{CA8E1482-DD36-44A6-97FB-F7503BEDB8E0}"/>
    <cellStyle name="Comma 2 5 4 2 4" xfId="9041" xr:uid="{00000000-0005-0000-0000-00006D0E0000}"/>
    <cellStyle name="Comma 2 5 4 2 4 2" xfId="10677" xr:uid="{00000000-0005-0000-0000-0000830E0000}"/>
    <cellStyle name="Comma 2 5 4 2 4 2 2" xfId="16770" xr:uid="{00000000-0005-0000-0000-0000830E0000}"/>
    <cellStyle name="Comma 2 5 4 2 4 3" xfId="15706" xr:uid="{00000000-0005-0000-0000-00006D0E0000}"/>
    <cellStyle name="Comma 2 5 4 2 5" xfId="9779" xr:uid="{00000000-0005-0000-0000-0000800E0000}"/>
    <cellStyle name="Comma 2 5 4 2 5 2" xfId="16058" xr:uid="{00000000-0005-0000-0000-0000800E0000}"/>
    <cellStyle name="Comma 2 5 4 2 6" xfId="15113" xr:uid="{00000000-0005-0000-0000-00006A0E0000}"/>
    <cellStyle name="Comma 2 5 4 3" xfId="5313" xr:uid="{00000000-0005-0000-0000-00006E0E0000}"/>
    <cellStyle name="Comma 2 5 4 3 2" xfId="10824" xr:uid="{00000000-0005-0000-0000-0000840E0000}"/>
    <cellStyle name="Comma 2 5 4 3 2 2" xfId="16913" xr:uid="{00000000-0005-0000-0000-0000840E0000}"/>
    <cellStyle name="Comma 2 5 4 3 3" xfId="15256" xr:uid="{00000000-0005-0000-0000-00006E0E0000}"/>
    <cellStyle name="Comma 2 5 4 3 4" xfId="17718" xr:uid="{1A3E3637-D1A2-4E6C-99E6-02E06AE0CE96}"/>
    <cellStyle name="Comma 2 5 4 4" xfId="5215" xr:uid="{00000000-0005-0000-0000-00006F0E0000}"/>
    <cellStyle name="Comma 2 5 4 4 2" xfId="10726" xr:uid="{00000000-0005-0000-0000-0000850E0000}"/>
    <cellStyle name="Comma 2 5 4 4 2 2" xfId="16818" xr:uid="{00000000-0005-0000-0000-0000850E0000}"/>
    <cellStyle name="Comma 2 5 4 4 3" xfId="15161" xr:uid="{00000000-0005-0000-0000-00006F0E0000}"/>
    <cellStyle name="Comma 2 5 4 4 4" xfId="17719" xr:uid="{3D801D33-72CC-4246-8A24-3124576B5C85}"/>
    <cellStyle name="Comma 2 5 4 5" xfId="6107" xr:uid="{00000000-0005-0000-0000-0000700E0000}"/>
    <cellStyle name="Comma 2 5 4 5 2" xfId="11019" xr:uid="{00000000-0005-0000-0000-0000860E0000}"/>
    <cellStyle name="Comma 2 5 4 5 2 2" xfId="17076" xr:uid="{00000000-0005-0000-0000-0000860E0000}"/>
    <cellStyle name="Comma 2 5 4 5 3" xfId="15416" xr:uid="{00000000-0005-0000-0000-0000700E0000}"/>
    <cellStyle name="Comma 2 5 4 6" xfId="8923" xr:uid="{00000000-0005-0000-0000-0000710E0000}"/>
    <cellStyle name="Comma 2 5 4 6 2" xfId="10625" xr:uid="{00000000-0005-0000-0000-0000870E0000}"/>
    <cellStyle name="Comma 2 5 4 6 2 2" xfId="16723" xr:uid="{00000000-0005-0000-0000-0000870E0000}"/>
    <cellStyle name="Comma 2 5 4 6 3" xfId="15598" xr:uid="{00000000-0005-0000-0000-0000710E0000}"/>
    <cellStyle name="Comma 2 5 4 7" xfId="9662" xr:uid="{00000000-0005-0000-0000-00007F0E0000}"/>
    <cellStyle name="Comma 2 5 4 7 2" xfId="15964" xr:uid="{00000000-0005-0000-0000-00007F0E0000}"/>
    <cellStyle name="Comma 2 5 4 8" xfId="15066" xr:uid="{00000000-0005-0000-0000-0000690E0000}"/>
    <cellStyle name="Comma 2 5 5" xfId="5130" xr:uid="{00000000-0005-0000-0000-0000720E0000}"/>
    <cellStyle name="Comma 2 5 5 2" xfId="5325" xr:uid="{00000000-0005-0000-0000-0000730E0000}"/>
    <cellStyle name="Comma 2 5 5 2 2" xfId="9205" xr:uid="{00000000-0005-0000-0000-0000740E0000}"/>
    <cellStyle name="Comma 2 5 5 2 2 2" xfId="10836" xr:uid="{00000000-0005-0000-0000-00008A0E0000}"/>
    <cellStyle name="Comma 2 5 5 2 2 2 2" xfId="16925" xr:uid="{00000000-0005-0000-0000-00008A0E0000}"/>
    <cellStyle name="Comma 2 5 5 2 3" xfId="15268" xr:uid="{00000000-0005-0000-0000-0000730E0000}"/>
    <cellStyle name="Comma 2 5 5 3" xfId="5227" xr:uid="{00000000-0005-0000-0000-0000750E0000}"/>
    <cellStyle name="Comma 2 5 5 3 2" xfId="10738" xr:uid="{00000000-0005-0000-0000-00008B0E0000}"/>
    <cellStyle name="Comma 2 5 5 3 2 2" xfId="16830" xr:uid="{00000000-0005-0000-0000-00008B0E0000}"/>
    <cellStyle name="Comma 2 5 5 3 3" xfId="15173" xr:uid="{00000000-0005-0000-0000-0000750E0000}"/>
    <cellStyle name="Comma 2 5 5 4" xfId="7253" xr:uid="{00000000-0005-0000-0000-0000760E0000}"/>
    <cellStyle name="Comma 2 5 5 5" xfId="8981" xr:uid="{00000000-0005-0000-0000-0000770E0000}"/>
    <cellStyle name="Comma 2 5 5 5 2" xfId="10642" xr:uid="{00000000-0005-0000-0000-00008D0E0000}"/>
    <cellStyle name="Comma 2 5 5 5 2 2" xfId="16735" xr:uid="{00000000-0005-0000-0000-00008D0E0000}"/>
    <cellStyle name="Comma 2 5 5 5 3" xfId="15656" xr:uid="{00000000-0005-0000-0000-0000770E0000}"/>
    <cellStyle name="Comma 2 5 5 6" xfId="9709" xr:uid="{00000000-0005-0000-0000-0000880E0000}"/>
    <cellStyle name="Comma 2 5 5 6 2" xfId="16011" xr:uid="{00000000-0005-0000-0000-0000880E0000}"/>
    <cellStyle name="Comma 2 5 5 7" xfId="15078" xr:uid="{00000000-0005-0000-0000-0000720E0000}"/>
    <cellStyle name="Comma 2 5 6" xfId="5278" xr:uid="{00000000-0005-0000-0000-0000780E0000}"/>
    <cellStyle name="Comma 2 5 6 2" xfId="10789" xr:uid="{00000000-0005-0000-0000-00008E0E0000}"/>
    <cellStyle name="Comma 2 5 6 2 2" xfId="16878" xr:uid="{00000000-0005-0000-0000-00008E0E0000}"/>
    <cellStyle name="Comma 2 5 6 3" xfId="15221" xr:uid="{00000000-0005-0000-0000-0000780E0000}"/>
    <cellStyle name="Comma 2 5 6 4" xfId="17720" xr:uid="{048FD215-3AF2-464D-B192-BAD1820F3563}"/>
    <cellStyle name="Comma 2 5 7" xfId="5180" xr:uid="{00000000-0005-0000-0000-0000790E0000}"/>
    <cellStyle name="Comma 2 5 7 2" xfId="10691" xr:uid="{00000000-0005-0000-0000-00008F0E0000}"/>
    <cellStyle name="Comma 2 5 7 2 2" xfId="16783" xr:uid="{00000000-0005-0000-0000-00008F0E0000}"/>
    <cellStyle name="Comma 2 5 7 3" xfId="15126" xr:uid="{00000000-0005-0000-0000-0000790E0000}"/>
    <cellStyle name="Comma 2 5 7 4" xfId="17721" xr:uid="{43A4BC7D-492A-474C-9EB2-74EAA806C02E}"/>
    <cellStyle name="Comma 2 5 8" xfId="5390" xr:uid="{00000000-0005-0000-0000-00007A0E0000}"/>
    <cellStyle name="Comma 2 5 8 2" xfId="10901" xr:uid="{00000000-0005-0000-0000-0000900E0000}"/>
    <cellStyle name="Comma 2 5 8 2 2" xfId="16990" xr:uid="{00000000-0005-0000-0000-0000900E0000}"/>
    <cellStyle name="Comma 2 5 8 3" xfId="15333" xr:uid="{00000000-0005-0000-0000-00007A0E0000}"/>
    <cellStyle name="Comma 2 5 9" xfId="4427" xr:uid="{00000000-0005-0000-0000-00007B0E0000}"/>
    <cellStyle name="Comma 2 5 9 2" xfId="10509" xr:uid="{00000000-0005-0000-0000-0000910E0000}"/>
    <cellStyle name="Comma 2 5 9 2 2" xfId="16660" xr:uid="{00000000-0005-0000-0000-0000910E0000}"/>
    <cellStyle name="Comma 2 5 9 3" xfId="15028" xr:uid="{00000000-0005-0000-0000-00007B0E0000}"/>
    <cellStyle name="Comma 2 6" xfId="4910" xr:uid="{00000000-0005-0000-0000-00007C0E0000}"/>
    <cellStyle name="Comma 2 6 10" xfId="15031" xr:uid="{00000000-0005-0000-0000-00007C0E0000}"/>
    <cellStyle name="Comma 2 6 2" xfId="5115" xr:uid="{00000000-0005-0000-0000-00007D0E0000}"/>
    <cellStyle name="Comma 2 6 2 2" xfId="5166" xr:uid="{00000000-0005-0000-0000-00007E0E0000}"/>
    <cellStyle name="Comma 2 6 2 2 2" xfId="5361" xr:uid="{00000000-0005-0000-0000-00007F0E0000}"/>
    <cellStyle name="Comma 2 6 2 2 2 2" xfId="10872" xr:uid="{00000000-0005-0000-0000-0000950E0000}"/>
    <cellStyle name="Comma 2 6 2 2 2 2 2" xfId="16961" xr:uid="{00000000-0005-0000-0000-0000950E0000}"/>
    <cellStyle name="Comma 2 6 2 2 2 3" xfId="15304" xr:uid="{00000000-0005-0000-0000-00007F0E0000}"/>
    <cellStyle name="Comma 2 6 2 2 2 4" xfId="17722" xr:uid="{7BBD13ED-2638-4264-9133-5A34A4AEEC0F}"/>
    <cellStyle name="Comma 2 6 2 2 3" xfId="5263" xr:uid="{00000000-0005-0000-0000-0000800E0000}"/>
    <cellStyle name="Comma 2 6 2 2 3 2" xfId="10774" xr:uid="{00000000-0005-0000-0000-0000960E0000}"/>
    <cellStyle name="Comma 2 6 2 2 3 2 2" xfId="16866" xr:uid="{00000000-0005-0000-0000-0000960E0000}"/>
    <cellStyle name="Comma 2 6 2 2 3 3" xfId="15209" xr:uid="{00000000-0005-0000-0000-0000800E0000}"/>
    <cellStyle name="Comma 2 6 2 2 3 4" xfId="17723" xr:uid="{73EB0AF4-08EB-43E7-BCDE-4E2AD73E7A04}"/>
    <cellStyle name="Comma 2 6 2 2 4" xfId="9044" xr:uid="{00000000-0005-0000-0000-0000810E0000}"/>
    <cellStyle name="Comma 2 6 2 2 4 2" xfId="10678" xr:uid="{00000000-0005-0000-0000-0000970E0000}"/>
    <cellStyle name="Comma 2 6 2 2 4 2 2" xfId="16771" xr:uid="{00000000-0005-0000-0000-0000970E0000}"/>
    <cellStyle name="Comma 2 6 2 2 4 3" xfId="15709" xr:uid="{00000000-0005-0000-0000-0000810E0000}"/>
    <cellStyle name="Comma 2 6 2 2 5" xfId="9782" xr:uid="{00000000-0005-0000-0000-0000940E0000}"/>
    <cellStyle name="Comma 2 6 2 2 5 2" xfId="16061" xr:uid="{00000000-0005-0000-0000-0000940E0000}"/>
    <cellStyle name="Comma 2 6 2 2 6" xfId="15114" xr:uid="{00000000-0005-0000-0000-00007E0E0000}"/>
    <cellStyle name="Comma 2 6 2 3" xfId="5314" xr:uid="{00000000-0005-0000-0000-0000820E0000}"/>
    <cellStyle name="Comma 2 6 2 3 2" xfId="10825" xr:uid="{00000000-0005-0000-0000-0000980E0000}"/>
    <cellStyle name="Comma 2 6 2 3 2 2" xfId="16914" xr:uid="{00000000-0005-0000-0000-0000980E0000}"/>
    <cellStyle name="Comma 2 6 2 3 3" xfId="15257" xr:uid="{00000000-0005-0000-0000-0000820E0000}"/>
    <cellStyle name="Comma 2 6 2 3 4" xfId="17724" xr:uid="{CFF1CCD5-2BD1-45D5-913E-8704A0AF77DF}"/>
    <cellStyle name="Comma 2 6 2 4" xfId="5216" xr:uid="{00000000-0005-0000-0000-0000830E0000}"/>
    <cellStyle name="Comma 2 6 2 4 2" xfId="10727" xr:uid="{00000000-0005-0000-0000-0000990E0000}"/>
    <cellStyle name="Comma 2 6 2 4 2 2" xfId="16819" xr:uid="{00000000-0005-0000-0000-0000990E0000}"/>
    <cellStyle name="Comma 2 6 2 4 3" xfId="15162" xr:uid="{00000000-0005-0000-0000-0000830E0000}"/>
    <cellStyle name="Comma 2 6 2 4 4" xfId="17725" xr:uid="{6172E7F0-944F-4CD9-89C8-07822D1B0663}"/>
    <cellStyle name="Comma 2 6 2 5" xfId="6110" xr:uid="{00000000-0005-0000-0000-0000840E0000}"/>
    <cellStyle name="Comma 2 6 2 5 2" xfId="11022" xr:uid="{00000000-0005-0000-0000-00009A0E0000}"/>
    <cellStyle name="Comma 2 6 2 5 2 2" xfId="17079" xr:uid="{00000000-0005-0000-0000-00009A0E0000}"/>
    <cellStyle name="Comma 2 6 2 5 3" xfId="15419" xr:uid="{00000000-0005-0000-0000-0000840E0000}"/>
    <cellStyle name="Comma 2 6 2 6" xfId="8926" xr:uid="{00000000-0005-0000-0000-0000850E0000}"/>
    <cellStyle name="Comma 2 6 2 6 2" xfId="10627" xr:uid="{00000000-0005-0000-0000-00009B0E0000}"/>
    <cellStyle name="Comma 2 6 2 6 2 2" xfId="16724" xr:uid="{00000000-0005-0000-0000-00009B0E0000}"/>
    <cellStyle name="Comma 2 6 2 6 3" xfId="15601" xr:uid="{00000000-0005-0000-0000-0000850E0000}"/>
    <cellStyle name="Comma 2 6 2 7" xfId="9665" xr:uid="{00000000-0005-0000-0000-0000930E0000}"/>
    <cellStyle name="Comma 2 6 2 7 2" xfId="15967" xr:uid="{00000000-0005-0000-0000-0000930E0000}"/>
    <cellStyle name="Comma 2 6 2 8" xfId="15067" xr:uid="{00000000-0005-0000-0000-00007D0E0000}"/>
    <cellStyle name="Comma 2 6 3" xfId="5131" xr:uid="{00000000-0005-0000-0000-0000860E0000}"/>
    <cellStyle name="Comma 2 6 3 2" xfId="5326" xr:uid="{00000000-0005-0000-0000-0000870E0000}"/>
    <cellStyle name="Comma 2 6 3 2 2" xfId="9206" xr:uid="{00000000-0005-0000-0000-0000880E0000}"/>
    <cellStyle name="Comma 2 6 3 2 2 2" xfId="10837" xr:uid="{00000000-0005-0000-0000-00009E0E0000}"/>
    <cellStyle name="Comma 2 6 3 2 2 2 2" xfId="16926" xr:uid="{00000000-0005-0000-0000-00009E0E0000}"/>
    <cellStyle name="Comma 2 6 3 2 3" xfId="15269" xr:uid="{00000000-0005-0000-0000-0000870E0000}"/>
    <cellStyle name="Comma 2 6 3 3" xfId="5228" xr:uid="{00000000-0005-0000-0000-0000890E0000}"/>
    <cellStyle name="Comma 2 6 3 3 2" xfId="10739" xr:uid="{00000000-0005-0000-0000-00009F0E0000}"/>
    <cellStyle name="Comma 2 6 3 3 2 2" xfId="16831" xr:uid="{00000000-0005-0000-0000-00009F0E0000}"/>
    <cellStyle name="Comma 2 6 3 3 3" xfId="15174" xr:uid="{00000000-0005-0000-0000-0000890E0000}"/>
    <cellStyle name="Comma 2 6 3 4" xfId="7254" xr:uid="{00000000-0005-0000-0000-00008A0E0000}"/>
    <cellStyle name="Comma 2 6 3 5" xfId="8984" xr:uid="{00000000-0005-0000-0000-00008B0E0000}"/>
    <cellStyle name="Comma 2 6 3 5 2" xfId="10643" xr:uid="{00000000-0005-0000-0000-0000A10E0000}"/>
    <cellStyle name="Comma 2 6 3 5 2 2" xfId="16736" xr:uid="{00000000-0005-0000-0000-0000A10E0000}"/>
    <cellStyle name="Comma 2 6 3 5 3" xfId="15659" xr:uid="{00000000-0005-0000-0000-00008B0E0000}"/>
    <cellStyle name="Comma 2 6 3 6" xfId="9712" xr:uid="{00000000-0005-0000-0000-00009C0E0000}"/>
    <cellStyle name="Comma 2 6 3 6 2" xfId="16014" xr:uid="{00000000-0005-0000-0000-00009C0E0000}"/>
    <cellStyle name="Comma 2 6 3 7" xfId="15079" xr:uid="{00000000-0005-0000-0000-0000860E0000}"/>
    <cellStyle name="Comma 2 6 4" xfId="5279" xr:uid="{00000000-0005-0000-0000-00008C0E0000}"/>
    <cellStyle name="Comma 2 6 4 2" xfId="10790" xr:uid="{00000000-0005-0000-0000-0000A20E0000}"/>
    <cellStyle name="Comma 2 6 4 2 2" xfId="16879" xr:uid="{00000000-0005-0000-0000-0000A20E0000}"/>
    <cellStyle name="Comma 2 6 4 3" xfId="15222" xr:uid="{00000000-0005-0000-0000-00008C0E0000}"/>
    <cellStyle name="Comma 2 6 4 4" xfId="17726" xr:uid="{F96351AB-147C-4790-95EC-E55B100480DC}"/>
    <cellStyle name="Comma 2 6 5" xfId="5181" xr:uid="{00000000-0005-0000-0000-00008D0E0000}"/>
    <cellStyle name="Comma 2 6 5 2" xfId="10692" xr:uid="{00000000-0005-0000-0000-0000A30E0000}"/>
    <cellStyle name="Comma 2 6 5 2 2" xfId="16784" xr:uid="{00000000-0005-0000-0000-0000A30E0000}"/>
    <cellStyle name="Comma 2 6 5 3" xfId="15127" xr:uid="{00000000-0005-0000-0000-00008D0E0000}"/>
    <cellStyle name="Comma 2 6 5 4" xfId="17727" xr:uid="{C89C2FE7-D242-45E6-9B91-87CD7DB47CCD}"/>
    <cellStyle name="Comma 2 6 6" xfId="5393" xr:uid="{00000000-0005-0000-0000-00008E0E0000}"/>
    <cellStyle name="Comma 2 6 6 2" xfId="10904" xr:uid="{00000000-0005-0000-0000-0000A40E0000}"/>
    <cellStyle name="Comma 2 6 6 2 2" xfId="16993" xr:uid="{00000000-0005-0000-0000-0000A40E0000}"/>
    <cellStyle name="Comma 2 6 6 3" xfId="15336" xr:uid="{00000000-0005-0000-0000-00008E0E0000}"/>
    <cellStyle name="Comma 2 6 7" xfId="5570" xr:uid="{00000000-0005-0000-0000-00008F0E0000}"/>
    <cellStyle name="Comma 2 6 7 2" xfId="10983" xr:uid="{00000000-0005-0000-0000-0000A50E0000}"/>
    <cellStyle name="Comma 2 6 7 2 2" xfId="17040" xr:uid="{00000000-0005-0000-0000-0000A50E0000}"/>
    <cellStyle name="Comma 2 6 7 3" xfId="15382" xr:uid="{00000000-0005-0000-0000-00008F0E0000}"/>
    <cellStyle name="Comma 2 6 8" xfId="8875" xr:uid="{00000000-0005-0000-0000-0000900E0000}"/>
    <cellStyle name="Comma 2 6 8 2" xfId="10571" xr:uid="{00000000-0005-0000-0000-0000A60E0000}"/>
    <cellStyle name="Comma 2 6 8 2 2" xfId="16688" xr:uid="{00000000-0005-0000-0000-0000A60E0000}"/>
    <cellStyle name="Comma 2 6 8 3" xfId="15554" xr:uid="{00000000-0005-0000-0000-0000900E0000}"/>
    <cellStyle name="Comma 2 6 9" xfId="9465" xr:uid="{00000000-0005-0000-0000-0000920E0000}"/>
    <cellStyle name="Comma 2 6 9 2" xfId="15850" xr:uid="{00000000-0005-0000-0000-0000920E0000}"/>
    <cellStyle name="Comma 2 7" xfId="5080" xr:uid="{00000000-0005-0000-0000-0000910E0000}"/>
    <cellStyle name="Comma 2 7 2" xfId="5141" xr:uid="{00000000-0005-0000-0000-0000920E0000}"/>
    <cellStyle name="Comma 2 7 2 2" xfId="5336" xr:uid="{00000000-0005-0000-0000-0000930E0000}"/>
    <cellStyle name="Comma 2 7 2 2 2" xfId="9045" xr:uid="{00000000-0005-0000-0000-0000940E0000}"/>
    <cellStyle name="Comma 2 7 2 2 2 2" xfId="10847" xr:uid="{00000000-0005-0000-0000-0000AA0E0000}"/>
    <cellStyle name="Comma 2 7 2 2 2 2 2" xfId="16936" xr:uid="{00000000-0005-0000-0000-0000AA0E0000}"/>
    <cellStyle name="Comma 2 7 2 2 2 3" xfId="15710" xr:uid="{00000000-0005-0000-0000-0000940E0000}"/>
    <cellStyle name="Comma 2 7 2 2 3" xfId="9783" xr:uid="{00000000-0005-0000-0000-0000A90E0000}"/>
    <cellStyle name="Comma 2 7 2 2 3 2" xfId="16062" xr:uid="{00000000-0005-0000-0000-0000A90E0000}"/>
    <cellStyle name="Comma 2 7 2 2 4" xfId="15279" xr:uid="{00000000-0005-0000-0000-0000930E0000}"/>
    <cellStyle name="Comma 2 7 2 3" xfId="5238" xr:uid="{00000000-0005-0000-0000-0000950E0000}"/>
    <cellStyle name="Comma 2 7 2 3 2" xfId="10749" xr:uid="{00000000-0005-0000-0000-0000AB0E0000}"/>
    <cellStyle name="Comma 2 7 2 3 2 2" xfId="16841" xr:uid="{00000000-0005-0000-0000-0000AB0E0000}"/>
    <cellStyle name="Comma 2 7 2 3 3" xfId="15184" xr:uid="{00000000-0005-0000-0000-0000950E0000}"/>
    <cellStyle name="Comma 2 7 2 3 4" xfId="17728" xr:uid="{B8F3E470-21C8-43C0-8A75-8732DE9E86ED}"/>
    <cellStyle name="Comma 2 7 2 4" xfId="6111" xr:uid="{00000000-0005-0000-0000-0000960E0000}"/>
    <cellStyle name="Comma 2 7 2 4 2" xfId="11023" xr:uid="{00000000-0005-0000-0000-0000AC0E0000}"/>
    <cellStyle name="Comma 2 7 2 4 2 2" xfId="17080" xr:uid="{00000000-0005-0000-0000-0000AC0E0000}"/>
    <cellStyle name="Comma 2 7 2 4 3" xfId="15420" xr:uid="{00000000-0005-0000-0000-0000960E0000}"/>
    <cellStyle name="Comma 2 7 2 5" xfId="8927" xr:uid="{00000000-0005-0000-0000-0000970E0000}"/>
    <cellStyle name="Comma 2 7 2 5 2" xfId="10653" xr:uid="{00000000-0005-0000-0000-0000AD0E0000}"/>
    <cellStyle name="Comma 2 7 2 5 2 2" xfId="16746" xr:uid="{00000000-0005-0000-0000-0000AD0E0000}"/>
    <cellStyle name="Comma 2 7 2 5 3" xfId="15602" xr:uid="{00000000-0005-0000-0000-0000970E0000}"/>
    <cellStyle name="Comma 2 7 2 6" xfId="9666" xr:uid="{00000000-0005-0000-0000-0000A80E0000}"/>
    <cellStyle name="Comma 2 7 2 6 2" xfId="15968" xr:uid="{00000000-0005-0000-0000-0000A80E0000}"/>
    <cellStyle name="Comma 2 7 2 7" xfId="15089" xr:uid="{00000000-0005-0000-0000-0000920E0000}"/>
    <cellStyle name="Comma 2 7 3" xfId="5289" xr:uid="{00000000-0005-0000-0000-0000980E0000}"/>
    <cellStyle name="Comma 2 7 3 2" xfId="7255" xr:uid="{00000000-0005-0000-0000-0000990E0000}"/>
    <cellStyle name="Comma 2 7 3 3" xfId="8985" xr:uid="{00000000-0005-0000-0000-00009A0E0000}"/>
    <cellStyle name="Comma 2 7 3 3 2" xfId="10800" xr:uid="{00000000-0005-0000-0000-0000B00E0000}"/>
    <cellStyle name="Comma 2 7 3 3 2 2" xfId="16889" xr:uid="{00000000-0005-0000-0000-0000B00E0000}"/>
    <cellStyle name="Comma 2 7 3 3 3" xfId="15660" xr:uid="{00000000-0005-0000-0000-00009A0E0000}"/>
    <cellStyle name="Comma 2 7 3 4" xfId="9713" xr:uid="{00000000-0005-0000-0000-0000AE0E0000}"/>
    <cellStyle name="Comma 2 7 3 4 2" xfId="16015" xr:uid="{00000000-0005-0000-0000-0000AE0E0000}"/>
    <cellStyle name="Comma 2 7 3 5" xfId="15232" xr:uid="{00000000-0005-0000-0000-0000980E0000}"/>
    <cellStyle name="Comma 2 7 4" xfId="5191" xr:uid="{00000000-0005-0000-0000-00009B0E0000}"/>
    <cellStyle name="Comma 2 7 4 2" xfId="10702" xr:uid="{00000000-0005-0000-0000-0000B10E0000}"/>
    <cellStyle name="Comma 2 7 4 2 2" xfId="16794" xr:uid="{00000000-0005-0000-0000-0000B10E0000}"/>
    <cellStyle name="Comma 2 7 4 3" xfId="15137" xr:uid="{00000000-0005-0000-0000-00009B0E0000}"/>
    <cellStyle name="Comma 2 7 4 4" xfId="17729" xr:uid="{E99FA49E-C7A3-47DD-9258-6EB06B1A63F1}"/>
    <cellStyle name="Comma 2 7 5" xfId="5394" xr:uid="{00000000-0005-0000-0000-00009C0E0000}"/>
    <cellStyle name="Comma 2 7 5 2" xfId="10905" xr:uid="{00000000-0005-0000-0000-0000B20E0000}"/>
    <cellStyle name="Comma 2 7 5 2 2" xfId="16994" xr:uid="{00000000-0005-0000-0000-0000B20E0000}"/>
    <cellStyle name="Comma 2 7 5 3" xfId="15337" xr:uid="{00000000-0005-0000-0000-00009C0E0000}"/>
    <cellStyle name="Comma 2 7 6" xfId="5571" xr:uid="{00000000-0005-0000-0000-00009D0E0000}"/>
    <cellStyle name="Comma 2 7 6 2" xfId="10984" xr:uid="{00000000-0005-0000-0000-0000B30E0000}"/>
    <cellStyle name="Comma 2 7 6 2 2" xfId="17041" xr:uid="{00000000-0005-0000-0000-0000B30E0000}"/>
    <cellStyle name="Comma 2 7 6 3" xfId="15383" xr:uid="{00000000-0005-0000-0000-00009D0E0000}"/>
    <cellStyle name="Comma 2 7 7" xfId="8876" xr:uid="{00000000-0005-0000-0000-00009E0E0000}"/>
    <cellStyle name="Comma 2 7 7 2" xfId="10597" xr:uid="{00000000-0005-0000-0000-0000B40E0000}"/>
    <cellStyle name="Comma 2 7 7 2 2" xfId="16698" xr:uid="{00000000-0005-0000-0000-0000B40E0000}"/>
    <cellStyle name="Comma 2 7 7 3" xfId="15555" xr:uid="{00000000-0005-0000-0000-00009E0E0000}"/>
    <cellStyle name="Comma 2 7 8" xfId="9466" xr:uid="{00000000-0005-0000-0000-0000A70E0000}"/>
    <cellStyle name="Comma 2 7 8 2" xfId="15851" xr:uid="{00000000-0005-0000-0000-0000A70E0000}"/>
    <cellStyle name="Comma 2 7 9" xfId="15041" xr:uid="{00000000-0005-0000-0000-0000910E0000}"/>
    <cellStyle name="Comma 2 8" xfId="5091" xr:uid="{00000000-0005-0000-0000-00009F0E0000}"/>
    <cellStyle name="Comma 2 8 2" xfId="5151" xr:uid="{00000000-0005-0000-0000-0000A00E0000}"/>
    <cellStyle name="Comma 2 8 2 2" xfId="5346" xr:uid="{00000000-0005-0000-0000-0000A10E0000}"/>
    <cellStyle name="Comma 2 8 2 2 2" xfId="9046" xr:uid="{00000000-0005-0000-0000-0000A20E0000}"/>
    <cellStyle name="Comma 2 8 2 2 2 2" xfId="10857" xr:uid="{00000000-0005-0000-0000-0000B80E0000}"/>
    <cellStyle name="Comma 2 8 2 2 2 2 2" xfId="16946" xr:uid="{00000000-0005-0000-0000-0000B80E0000}"/>
    <cellStyle name="Comma 2 8 2 2 2 3" xfId="15711" xr:uid="{00000000-0005-0000-0000-0000A20E0000}"/>
    <cellStyle name="Comma 2 8 2 2 3" xfId="9784" xr:uid="{00000000-0005-0000-0000-0000B70E0000}"/>
    <cellStyle name="Comma 2 8 2 2 3 2" xfId="16063" xr:uid="{00000000-0005-0000-0000-0000B70E0000}"/>
    <cellStyle name="Comma 2 8 2 2 4" xfId="15289" xr:uid="{00000000-0005-0000-0000-0000A10E0000}"/>
    <cellStyle name="Comma 2 8 2 3" xfId="5248" xr:uid="{00000000-0005-0000-0000-0000A30E0000}"/>
    <cellStyle name="Comma 2 8 2 3 2" xfId="10759" xr:uid="{00000000-0005-0000-0000-0000B90E0000}"/>
    <cellStyle name="Comma 2 8 2 3 2 2" xfId="16851" xr:uid="{00000000-0005-0000-0000-0000B90E0000}"/>
    <cellStyle name="Comma 2 8 2 3 3" xfId="15194" xr:uid="{00000000-0005-0000-0000-0000A30E0000}"/>
    <cellStyle name="Comma 2 8 2 3 4" xfId="17730" xr:uid="{911E6C6C-9CA5-44A6-8492-E4D2FC099747}"/>
    <cellStyle name="Comma 2 8 2 4" xfId="6112" xr:uid="{00000000-0005-0000-0000-0000A40E0000}"/>
    <cellStyle name="Comma 2 8 2 4 2" xfId="11024" xr:uid="{00000000-0005-0000-0000-0000BA0E0000}"/>
    <cellStyle name="Comma 2 8 2 4 2 2" xfId="17081" xr:uid="{00000000-0005-0000-0000-0000BA0E0000}"/>
    <cellStyle name="Comma 2 8 2 4 3" xfId="15421" xr:uid="{00000000-0005-0000-0000-0000A40E0000}"/>
    <cellStyle name="Comma 2 8 2 5" xfId="8928" xr:uid="{00000000-0005-0000-0000-0000A50E0000}"/>
    <cellStyle name="Comma 2 8 2 5 2" xfId="10663" xr:uid="{00000000-0005-0000-0000-0000BB0E0000}"/>
    <cellStyle name="Comma 2 8 2 5 2 2" xfId="16756" xr:uid="{00000000-0005-0000-0000-0000BB0E0000}"/>
    <cellStyle name="Comma 2 8 2 5 3" xfId="15603" xr:uid="{00000000-0005-0000-0000-0000A50E0000}"/>
    <cellStyle name="Comma 2 8 2 6" xfId="9667" xr:uid="{00000000-0005-0000-0000-0000B60E0000}"/>
    <cellStyle name="Comma 2 8 2 6 2" xfId="15969" xr:uid="{00000000-0005-0000-0000-0000B60E0000}"/>
    <cellStyle name="Comma 2 8 2 7" xfId="15099" xr:uid="{00000000-0005-0000-0000-0000A00E0000}"/>
    <cellStyle name="Comma 2 8 3" xfId="5299" xr:uid="{00000000-0005-0000-0000-0000A60E0000}"/>
    <cellStyle name="Comma 2 8 3 2" xfId="7256" xr:uid="{00000000-0005-0000-0000-0000A70E0000}"/>
    <cellStyle name="Comma 2 8 3 2 2" xfId="17731" xr:uid="{B13C73F0-D79E-4894-8381-7DCE2BF53786}"/>
    <cellStyle name="Comma 2 8 3 3" xfId="8986" xr:uid="{00000000-0005-0000-0000-0000A80E0000}"/>
    <cellStyle name="Comma 2 8 3 3 2" xfId="10810" xr:uid="{00000000-0005-0000-0000-0000BE0E0000}"/>
    <cellStyle name="Comma 2 8 3 3 2 2" xfId="16899" xr:uid="{00000000-0005-0000-0000-0000BE0E0000}"/>
    <cellStyle name="Comma 2 8 3 3 3" xfId="15661" xr:uid="{00000000-0005-0000-0000-0000A80E0000}"/>
    <cellStyle name="Comma 2 8 3 4" xfId="9714" xr:uid="{00000000-0005-0000-0000-0000BC0E0000}"/>
    <cellStyle name="Comma 2 8 3 4 2" xfId="16016" xr:uid="{00000000-0005-0000-0000-0000BC0E0000}"/>
    <cellStyle name="Comma 2 8 3 5" xfId="15242" xr:uid="{00000000-0005-0000-0000-0000A60E0000}"/>
    <cellStyle name="Comma 2 8 4" xfId="5201" xr:uid="{00000000-0005-0000-0000-0000A90E0000}"/>
    <cellStyle name="Comma 2 8 4 2" xfId="10712" xr:uid="{00000000-0005-0000-0000-0000BF0E0000}"/>
    <cellStyle name="Comma 2 8 4 2 2" xfId="16804" xr:uid="{00000000-0005-0000-0000-0000BF0E0000}"/>
    <cellStyle name="Comma 2 8 4 2 3" xfId="17733" xr:uid="{771E3321-8060-4B41-AC38-74785404ADC6}"/>
    <cellStyle name="Comma 2 8 4 3" xfId="15147" xr:uid="{00000000-0005-0000-0000-0000A90E0000}"/>
    <cellStyle name="Comma 2 8 4 3 2" xfId="17734" xr:uid="{8119E49D-10F9-4FE7-9CA5-E351A4580EB9}"/>
    <cellStyle name="Comma 2 8 4 4" xfId="17732" xr:uid="{7FF4C533-D2EA-4DB7-BA38-C24101B033A6}"/>
    <cellStyle name="Comma 2 8 5" xfId="5395" xr:uid="{00000000-0005-0000-0000-0000AA0E0000}"/>
    <cellStyle name="Comma 2 8 5 2" xfId="10906" xr:uid="{00000000-0005-0000-0000-0000C00E0000}"/>
    <cellStyle name="Comma 2 8 5 2 2" xfId="16995" xr:uid="{00000000-0005-0000-0000-0000C00E0000}"/>
    <cellStyle name="Comma 2 8 5 3" xfId="15338" xr:uid="{00000000-0005-0000-0000-0000AA0E0000}"/>
    <cellStyle name="Comma 2 8 5 4" xfId="17735" xr:uid="{4D1C5764-C28D-4733-931C-CBBF745BB42F}"/>
    <cellStyle name="Comma 2 8 6" xfId="5572" xr:uid="{00000000-0005-0000-0000-0000AB0E0000}"/>
    <cellStyle name="Comma 2 8 6 2" xfId="10985" xr:uid="{00000000-0005-0000-0000-0000C10E0000}"/>
    <cellStyle name="Comma 2 8 6 2 2" xfId="17042" xr:uid="{00000000-0005-0000-0000-0000C10E0000}"/>
    <cellStyle name="Comma 2 8 6 3" xfId="15384" xr:uid="{00000000-0005-0000-0000-0000AB0E0000}"/>
    <cellStyle name="Comma 2 8 7" xfId="8877" xr:uid="{00000000-0005-0000-0000-0000AC0E0000}"/>
    <cellStyle name="Comma 2 8 7 2" xfId="10608" xr:uid="{00000000-0005-0000-0000-0000C20E0000}"/>
    <cellStyle name="Comma 2 8 7 2 2" xfId="16709" xr:uid="{00000000-0005-0000-0000-0000C20E0000}"/>
    <cellStyle name="Comma 2 8 7 3" xfId="15556" xr:uid="{00000000-0005-0000-0000-0000AC0E0000}"/>
    <cellStyle name="Comma 2 8 8" xfId="9467" xr:uid="{00000000-0005-0000-0000-0000B50E0000}"/>
    <cellStyle name="Comma 2 8 8 2" xfId="15852" xr:uid="{00000000-0005-0000-0000-0000B50E0000}"/>
    <cellStyle name="Comma 2 8 9" xfId="15052" xr:uid="{00000000-0005-0000-0000-00009F0E0000}"/>
    <cellStyle name="Comma 2 9" xfId="5104" xr:uid="{00000000-0005-0000-0000-0000AD0E0000}"/>
    <cellStyle name="Comma 2 9 2" xfId="5156" xr:uid="{00000000-0005-0000-0000-0000AE0E0000}"/>
    <cellStyle name="Comma 2 9 2 2" xfId="5351" xr:uid="{00000000-0005-0000-0000-0000AF0E0000}"/>
    <cellStyle name="Comma 2 9 2 2 2" xfId="9047" xr:uid="{00000000-0005-0000-0000-0000B00E0000}"/>
    <cellStyle name="Comma 2 9 2 2 2 2" xfId="10862" xr:uid="{00000000-0005-0000-0000-0000C60E0000}"/>
    <cellStyle name="Comma 2 9 2 2 2 2 2" xfId="16951" xr:uid="{00000000-0005-0000-0000-0000C60E0000}"/>
    <cellStyle name="Comma 2 9 2 2 2 3" xfId="15712" xr:uid="{00000000-0005-0000-0000-0000B00E0000}"/>
    <cellStyle name="Comma 2 9 2 2 3" xfId="9785" xr:uid="{00000000-0005-0000-0000-0000C50E0000}"/>
    <cellStyle name="Comma 2 9 2 2 3 2" xfId="16064" xr:uid="{00000000-0005-0000-0000-0000C50E0000}"/>
    <cellStyle name="Comma 2 9 2 2 4" xfId="15294" xr:uid="{00000000-0005-0000-0000-0000AF0E0000}"/>
    <cellStyle name="Comma 2 9 2 3" xfId="5253" xr:uid="{00000000-0005-0000-0000-0000B10E0000}"/>
    <cellStyle name="Comma 2 9 2 3 2" xfId="10764" xr:uid="{00000000-0005-0000-0000-0000C70E0000}"/>
    <cellStyle name="Comma 2 9 2 3 2 2" xfId="16856" xr:uid="{00000000-0005-0000-0000-0000C70E0000}"/>
    <cellStyle name="Comma 2 9 2 3 3" xfId="15199" xr:uid="{00000000-0005-0000-0000-0000B10E0000}"/>
    <cellStyle name="Comma 2 9 2 4" xfId="6113" xr:uid="{00000000-0005-0000-0000-0000B20E0000}"/>
    <cellStyle name="Comma 2 9 2 4 2" xfId="11025" xr:uid="{00000000-0005-0000-0000-0000C80E0000}"/>
    <cellStyle name="Comma 2 9 2 4 2 2" xfId="17082" xr:uid="{00000000-0005-0000-0000-0000C80E0000}"/>
    <cellStyle name="Comma 2 9 2 4 3" xfId="15422" xr:uid="{00000000-0005-0000-0000-0000B20E0000}"/>
    <cellStyle name="Comma 2 9 2 5" xfId="8929" xr:uid="{00000000-0005-0000-0000-0000B30E0000}"/>
    <cellStyle name="Comma 2 9 2 5 2" xfId="10668" xr:uid="{00000000-0005-0000-0000-0000C90E0000}"/>
    <cellStyle name="Comma 2 9 2 5 2 2" xfId="16761" xr:uid="{00000000-0005-0000-0000-0000C90E0000}"/>
    <cellStyle name="Comma 2 9 2 5 3" xfId="15604" xr:uid="{00000000-0005-0000-0000-0000B30E0000}"/>
    <cellStyle name="Comma 2 9 2 6" xfId="9668" xr:uid="{00000000-0005-0000-0000-0000C40E0000}"/>
    <cellStyle name="Comma 2 9 2 6 2" xfId="15970" xr:uid="{00000000-0005-0000-0000-0000C40E0000}"/>
    <cellStyle name="Comma 2 9 2 7" xfId="15104" xr:uid="{00000000-0005-0000-0000-0000AE0E0000}"/>
    <cellStyle name="Comma 2 9 2 8" xfId="17736" xr:uid="{3DEE6DDB-CA5E-478F-9D13-70BFA99F5843}"/>
    <cellStyle name="Comma 2 9 3" xfId="5304" xr:uid="{00000000-0005-0000-0000-0000B40E0000}"/>
    <cellStyle name="Comma 2 9 3 2" xfId="7257" xr:uid="{00000000-0005-0000-0000-0000B50E0000}"/>
    <cellStyle name="Comma 2 9 3 3" xfId="8987" xr:uid="{00000000-0005-0000-0000-0000B60E0000}"/>
    <cellStyle name="Comma 2 9 3 3 2" xfId="10815" xr:uid="{00000000-0005-0000-0000-0000CC0E0000}"/>
    <cellStyle name="Comma 2 9 3 3 2 2" xfId="16904" xr:uid="{00000000-0005-0000-0000-0000CC0E0000}"/>
    <cellStyle name="Comma 2 9 3 3 3" xfId="15662" xr:uid="{00000000-0005-0000-0000-0000B60E0000}"/>
    <cellStyle name="Comma 2 9 3 4" xfId="9715" xr:uid="{00000000-0005-0000-0000-0000CA0E0000}"/>
    <cellStyle name="Comma 2 9 3 4 2" xfId="16017" xr:uid="{00000000-0005-0000-0000-0000CA0E0000}"/>
    <cellStyle name="Comma 2 9 3 5" xfId="15247" xr:uid="{00000000-0005-0000-0000-0000B40E0000}"/>
    <cellStyle name="Comma 2 9 3 6" xfId="17737" xr:uid="{CC2A4DA2-DBFB-45E2-B91E-44ABE731F203}"/>
    <cellStyle name="Comma 2 9 4" xfId="5206" xr:uid="{00000000-0005-0000-0000-0000B70E0000}"/>
    <cellStyle name="Comma 2 9 4 2" xfId="10717" xr:uid="{00000000-0005-0000-0000-0000CD0E0000}"/>
    <cellStyle name="Comma 2 9 4 2 2" xfId="16809" xr:uid="{00000000-0005-0000-0000-0000CD0E0000}"/>
    <cellStyle name="Comma 2 9 4 3" xfId="15152" xr:uid="{00000000-0005-0000-0000-0000B70E0000}"/>
    <cellStyle name="Comma 2 9 4 4" xfId="17738" xr:uid="{8BFD80B1-3793-4617-B5F5-AA8A36AB6472}"/>
    <cellStyle name="Comma 2 9 5" xfId="5573" xr:uid="{00000000-0005-0000-0000-0000B80E0000}"/>
    <cellStyle name="Comma 2 9 5 2" xfId="10986" xr:uid="{00000000-0005-0000-0000-0000CE0E0000}"/>
    <cellStyle name="Comma 2 9 5 2 2" xfId="17043" xr:uid="{00000000-0005-0000-0000-0000CE0E0000}"/>
    <cellStyle name="Comma 2 9 5 3" xfId="15385" xr:uid="{00000000-0005-0000-0000-0000B80E0000}"/>
    <cellStyle name="Comma 2 9 6" xfId="8878" xr:uid="{00000000-0005-0000-0000-0000B90E0000}"/>
    <cellStyle name="Comma 2 9 6 2" xfId="10616" xr:uid="{00000000-0005-0000-0000-0000CF0E0000}"/>
    <cellStyle name="Comma 2 9 6 2 2" xfId="16714" xr:uid="{00000000-0005-0000-0000-0000CF0E0000}"/>
    <cellStyle name="Comma 2 9 6 3" xfId="15557" xr:uid="{00000000-0005-0000-0000-0000B90E0000}"/>
    <cellStyle name="Comma 2 9 7" xfId="9468" xr:uid="{00000000-0005-0000-0000-0000C30E0000}"/>
    <cellStyle name="Comma 2 9 7 2" xfId="15853" xr:uid="{00000000-0005-0000-0000-0000C30E0000}"/>
    <cellStyle name="Comma 2 9 8" xfId="15057" xr:uid="{00000000-0005-0000-0000-0000AD0E0000}"/>
    <cellStyle name="Comma 2_PrimaryEnergyPrices_TIMES" xfId="13175" xr:uid="{00000000-0005-0000-0000-0000E2070000}"/>
    <cellStyle name="Comma 20" xfId="8755" xr:uid="{00000000-0005-0000-0000-0000BA0E0000}"/>
    <cellStyle name="Comma 20 2" xfId="9309" xr:uid="{00000000-0005-0000-0000-0000BB0E0000}"/>
    <cellStyle name="Comma 20 2 2" xfId="11376" xr:uid="{00000000-0005-0000-0000-0000D10E0000}"/>
    <cellStyle name="Comma 20 2 2 2" xfId="17428" xr:uid="{00000000-0005-0000-0000-0000D10E0000}"/>
    <cellStyle name="Comma 20 2 3" xfId="15765" xr:uid="{00000000-0005-0000-0000-0000BB0E0000}"/>
    <cellStyle name="Comma 20 2 4" xfId="17740" xr:uid="{3D9D93DA-40E4-420C-9428-50655707FA36}"/>
    <cellStyle name="Comma 20 3" xfId="10158" xr:uid="{00000000-0005-0000-0000-0000D00E0000}"/>
    <cellStyle name="Comma 20 3 2" xfId="16362" xr:uid="{00000000-0005-0000-0000-0000D00E0000}"/>
    <cellStyle name="Comma 20 4" xfId="15499" xr:uid="{00000000-0005-0000-0000-0000BA0E0000}"/>
    <cellStyle name="Comma 20 5" xfId="17739" xr:uid="{C5BA28E1-C065-43CA-AAEE-3FCD7135C277}"/>
    <cellStyle name="Comma 21" xfId="8761" xr:uid="{00000000-0005-0000-0000-0000BC0E0000}"/>
    <cellStyle name="Comma 21 2" xfId="9310" xr:uid="{00000000-0005-0000-0000-0000BD0E0000}"/>
    <cellStyle name="Comma 21 2 2" xfId="11377" xr:uid="{00000000-0005-0000-0000-0000D30E0000}"/>
    <cellStyle name="Comma 21 2 2 2" xfId="17429" xr:uid="{00000000-0005-0000-0000-0000D30E0000}"/>
    <cellStyle name="Comma 21 2 3" xfId="15766" xr:uid="{00000000-0005-0000-0000-0000BD0E0000}"/>
    <cellStyle name="Comma 21 2 4" xfId="17742" xr:uid="{DA0D09A2-6016-4A7E-B092-B1391420D906}"/>
    <cellStyle name="Comma 21 3" xfId="10159" xr:uid="{00000000-0005-0000-0000-0000D20E0000}"/>
    <cellStyle name="Comma 21 3 2" xfId="16363" xr:uid="{00000000-0005-0000-0000-0000D20E0000}"/>
    <cellStyle name="Comma 21 4" xfId="15500" xr:uid="{00000000-0005-0000-0000-0000BC0E0000}"/>
    <cellStyle name="Comma 21 5" xfId="17741" xr:uid="{FD2A82EB-A27F-46F3-88A5-D1227B891CB9}"/>
    <cellStyle name="Comma 22" xfId="8762" xr:uid="{00000000-0005-0000-0000-0000BE0E0000}"/>
    <cellStyle name="Comma 22 2" xfId="9311" xr:uid="{00000000-0005-0000-0000-0000BF0E0000}"/>
    <cellStyle name="Comma 22 2 2" xfId="11378" xr:uid="{00000000-0005-0000-0000-0000D50E0000}"/>
    <cellStyle name="Comma 22 2 2 2" xfId="17430" xr:uid="{00000000-0005-0000-0000-0000D50E0000}"/>
    <cellStyle name="Comma 22 2 3" xfId="15767" xr:uid="{00000000-0005-0000-0000-0000BF0E0000}"/>
    <cellStyle name="Comma 22 2 4" xfId="17744" xr:uid="{6F848B9A-084A-4546-850E-36091DE51488}"/>
    <cellStyle name="Comma 22 3" xfId="10160" xr:uid="{00000000-0005-0000-0000-0000D40E0000}"/>
    <cellStyle name="Comma 22 3 2" xfId="16364" xr:uid="{00000000-0005-0000-0000-0000D40E0000}"/>
    <cellStyle name="Comma 22 4" xfId="15501" xr:uid="{00000000-0005-0000-0000-0000BE0E0000}"/>
    <cellStyle name="Comma 22 5" xfId="17743" xr:uid="{502B9D29-A7FF-413F-8A65-D88C2A5AD40C}"/>
    <cellStyle name="Comma 23" xfId="8777" xr:uid="{00000000-0005-0000-0000-0000C00E0000}"/>
    <cellStyle name="Comma 23 2" xfId="9324" xr:uid="{00000000-0005-0000-0000-0000C10E0000}"/>
    <cellStyle name="Comma 23 2 2" xfId="11383" xr:uid="{00000000-0005-0000-0000-0000D70E0000}"/>
    <cellStyle name="Comma 23 2 2 2" xfId="17434" xr:uid="{00000000-0005-0000-0000-0000D70E0000}"/>
    <cellStyle name="Comma 23 2 3" xfId="15780" xr:uid="{00000000-0005-0000-0000-0000C10E0000}"/>
    <cellStyle name="Comma 23 2 4" xfId="17746" xr:uid="{6ABFFC2D-5057-4051-812B-EAEF5C10AB31}"/>
    <cellStyle name="Comma 23 3" xfId="10162" xr:uid="{00000000-0005-0000-0000-0000D60E0000}"/>
    <cellStyle name="Comma 23 3 2" xfId="16366" xr:uid="{00000000-0005-0000-0000-0000D60E0000}"/>
    <cellStyle name="Comma 23 4" xfId="15506" xr:uid="{00000000-0005-0000-0000-0000C00E0000}"/>
    <cellStyle name="Comma 23 4 2" xfId="17550" xr:uid="{6A6D8CCA-122A-4856-91AF-13210629D539}"/>
    <cellStyle name="Comma 23 5" xfId="17745" xr:uid="{8C6E51D2-C2EF-4B89-ADE3-AF9D2D9D9ABA}"/>
    <cellStyle name="Comma 24" xfId="8775" xr:uid="{00000000-0005-0000-0000-0000C20E0000}"/>
    <cellStyle name="Comma 24 2" xfId="9323" xr:uid="{00000000-0005-0000-0000-0000C30E0000}"/>
    <cellStyle name="Comma 24 2 2" xfId="11381" xr:uid="{00000000-0005-0000-0000-0000D90E0000}"/>
    <cellStyle name="Comma 24 2 2 2" xfId="17432" xr:uid="{00000000-0005-0000-0000-0000D90E0000}"/>
    <cellStyle name="Comma 24 2 3" xfId="15779" xr:uid="{00000000-0005-0000-0000-0000C30E0000}"/>
    <cellStyle name="Comma 24 2 4" xfId="17748" xr:uid="{74D2B426-FEE5-49F8-8288-AA5C7FA22A93}"/>
    <cellStyle name="Comma 24 3" xfId="10161" xr:uid="{00000000-0005-0000-0000-0000D80E0000}"/>
    <cellStyle name="Comma 24 3 2" xfId="16365" xr:uid="{00000000-0005-0000-0000-0000D80E0000}"/>
    <cellStyle name="Comma 24 4" xfId="15504" xr:uid="{00000000-0005-0000-0000-0000C20E0000}"/>
    <cellStyle name="Comma 24 4 2" xfId="17548" xr:uid="{1493D2EE-FFDE-479F-9D1D-1D6457A8F887}"/>
    <cellStyle name="Comma 24 5" xfId="17747" xr:uid="{664DFCA9-5916-42C4-8AFB-8CF1E381194B}"/>
    <cellStyle name="Comma 25" xfId="8776" xr:uid="{00000000-0005-0000-0000-0000C40E0000}"/>
    <cellStyle name="Comma 25 2" xfId="9325" xr:uid="{00000000-0005-0000-0000-0000C50E0000}"/>
    <cellStyle name="Comma 25 2 2" xfId="11382" xr:uid="{00000000-0005-0000-0000-0000DB0E0000}"/>
    <cellStyle name="Comma 25 2 2 2" xfId="17433" xr:uid="{00000000-0005-0000-0000-0000DB0E0000}"/>
    <cellStyle name="Comma 25 2 3" xfId="15781" xr:uid="{00000000-0005-0000-0000-0000C50E0000}"/>
    <cellStyle name="Comma 25 2 4" xfId="17750" xr:uid="{B3C99CBB-B9B7-4D0C-96D9-FC124E59403F}"/>
    <cellStyle name="Comma 25 3" xfId="10163" xr:uid="{00000000-0005-0000-0000-0000DA0E0000}"/>
    <cellStyle name="Comma 25 3 2" xfId="16367" xr:uid="{00000000-0005-0000-0000-0000DA0E0000}"/>
    <cellStyle name="Comma 25 4" xfId="15505" xr:uid="{00000000-0005-0000-0000-0000C40E0000}"/>
    <cellStyle name="Comma 25 4 2" xfId="17549" xr:uid="{C10AF9D6-412D-4063-B3CA-0D8538A52134}"/>
    <cellStyle name="Comma 25 5" xfId="17749" xr:uid="{BB728EBA-F65E-4D8B-A850-12CB32AEAF3C}"/>
    <cellStyle name="Comma 26" xfId="9326" xr:uid="{00000000-0005-0000-0000-0000C60E0000}"/>
    <cellStyle name="Comma 26 2" xfId="10164" xr:uid="{00000000-0005-0000-0000-0000DC0E0000}"/>
    <cellStyle name="Comma 26 2 2" xfId="16368" xr:uid="{00000000-0005-0000-0000-0000DC0E0000}"/>
    <cellStyle name="Comma 26 2 3" xfId="17752" xr:uid="{6408C79B-FE5F-4207-94AB-A152AAF310B6}"/>
    <cellStyle name="Comma 26 3" xfId="15782" xr:uid="{00000000-0005-0000-0000-0000C60E0000}"/>
    <cellStyle name="Comma 26 4" xfId="17751" xr:uid="{C1E2BF7E-A58F-4437-B8EB-DC946AA8123D}"/>
    <cellStyle name="Comma 27" xfId="9402" xr:uid="{00000000-0005-0000-0000-0000C70E0000}"/>
    <cellStyle name="Comma 27 2" xfId="10171" xr:uid="{00000000-0005-0000-0000-0000DD0E0000}"/>
    <cellStyle name="Comma 27 2 2" xfId="16375" xr:uid="{00000000-0005-0000-0000-0000DD0E0000}"/>
    <cellStyle name="Comma 27 3" xfId="15792" xr:uid="{00000000-0005-0000-0000-0000C70E0000}"/>
    <cellStyle name="Comma 27 4" xfId="17753" xr:uid="{43706CF3-CC17-47BC-A368-0ECF2130411B}"/>
    <cellStyle name="Comma 28" xfId="9414" xr:uid="{00000000-0005-0000-0000-0000C80E0000}"/>
    <cellStyle name="Comma 28 2" xfId="10173" xr:uid="{00000000-0005-0000-0000-0000DE0E0000}"/>
    <cellStyle name="Comma 28 2 2" xfId="16377" xr:uid="{00000000-0005-0000-0000-0000DE0E0000}"/>
    <cellStyle name="Comma 28 3" xfId="15800" xr:uid="{00000000-0005-0000-0000-0000C80E0000}"/>
    <cellStyle name="Comma 28 4" xfId="17754" xr:uid="{1BA349C2-39C7-4CB1-A732-E32314402FEF}"/>
    <cellStyle name="Comma 29" xfId="9411" xr:uid="{00000000-0005-0000-0000-0000C90E0000}"/>
    <cellStyle name="Comma 29 2" xfId="10172" xr:uid="{00000000-0005-0000-0000-0000DF0E0000}"/>
    <cellStyle name="Comma 29 2 2" xfId="16376" xr:uid="{00000000-0005-0000-0000-0000DF0E0000}"/>
    <cellStyle name="Comma 29 3" xfId="15799" xr:uid="{00000000-0005-0000-0000-0000C90E0000}"/>
    <cellStyle name="Comma 29 4" xfId="17755" xr:uid="{F148C01E-B56D-48DD-AD60-2B6A4922AC6D}"/>
    <cellStyle name="Comma 3" xfId="76" xr:uid="{00000000-0005-0000-0000-0000CA0E0000}"/>
    <cellStyle name="Comma 3 10" xfId="8267" xr:uid="{00000000-0005-0000-0000-0000CB0E0000}"/>
    <cellStyle name="Comma 3 10 2" xfId="9290" xr:uid="{00000000-0005-0000-0000-0000CC0E0000}"/>
    <cellStyle name="Comma 3 10 2 2" xfId="11327" xr:uid="{00000000-0005-0000-0000-0000E20E0000}"/>
    <cellStyle name="Comma 3 10 2 2 2" xfId="17380" xr:uid="{00000000-0005-0000-0000-0000E20E0000}"/>
    <cellStyle name="Comma 3 10 2 2 3" xfId="17758" xr:uid="{C13A0BA7-0207-42F0-A187-1036FD58B27A}"/>
    <cellStyle name="Comma 3 10 2 3" xfId="15746" xr:uid="{00000000-0005-0000-0000-0000CC0E0000}"/>
    <cellStyle name="Comma 3 10 2 4" xfId="17757" xr:uid="{97570E0F-E0CE-458C-BBC9-8B9318F3CE04}"/>
    <cellStyle name="Comma 3 10 3" xfId="10102" xr:uid="{00000000-0005-0000-0000-0000E10E0000}"/>
    <cellStyle name="Comma 3 10 3 2" xfId="16325" xr:uid="{00000000-0005-0000-0000-0000E10E0000}"/>
    <cellStyle name="Comma 3 10 3 3" xfId="17759" xr:uid="{54B25C38-1206-48DC-908D-5A4DF281AB07}"/>
    <cellStyle name="Comma 3 10 4" xfId="11588" xr:uid="{00000000-0005-0000-0000-0000712D0000}"/>
    <cellStyle name="Comma 3 10 5" xfId="13176" xr:uid="{00000000-0005-0000-0000-0000E4070000}"/>
    <cellStyle name="Comma 3 10 6" xfId="15482" xr:uid="{00000000-0005-0000-0000-0000CB0E0000}"/>
    <cellStyle name="Comma 3 10 7" xfId="17756" xr:uid="{D3B4AE91-9FDC-403E-BCBB-F8275E5A761B}"/>
    <cellStyle name="Comma 3 11" xfId="8389" xr:uid="{00000000-0005-0000-0000-0000CD0E0000}"/>
    <cellStyle name="Comma 3 11 2" xfId="9296" xr:uid="{00000000-0005-0000-0000-0000CE0E0000}"/>
    <cellStyle name="Comma 3 11 2 2" xfId="11339" xr:uid="{00000000-0005-0000-0000-0000E40E0000}"/>
    <cellStyle name="Comma 3 11 2 2 2" xfId="17392" xr:uid="{00000000-0005-0000-0000-0000E40E0000}"/>
    <cellStyle name="Comma 3 11 2 3" xfId="15752" xr:uid="{00000000-0005-0000-0000-0000CE0E0000}"/>
    <cellStyle name="Comma 3 11 2 4" xfId="17761" xr:uid="{33EB8DDA-5965-44A7-978C-87CF9BE8E0FE}"/>
    <cellStyle name="Comma 3 11 3" xfId="10118" xr:uid="{00000000-0005-0000-0000-0000E30E0000}"/>
    <cellStyle name="Comma 3 11 3 2" xfId="16336" xr:uid="{00000000-0005-0000-0000-0000E30E0000}"/>
    <cellStyle name="Comma 3 11 3 3" xfId="17762" xr:uid="{DF91CE54-2D62-4803-A6A0-7BA35AC9EEE6}"/>
    <cellStyle name="Comma 3 11 4" xfId="15486" xr:uid="{00000000-0005-0000-0000-0000CD0E0000}"/>
    <cellStyle name="Comma 3 11 5" xfId="17760" xr:uid="{0F6263E3-0433-4A43-AE05-A5F10E1DD380}"/>
    <cellStyle name="Comma 3 12" xfId="8509" xr:uid="{00000000-0005-0000-0000-0000CF0E0000}"/>
    <cellStyle name="Comma 3 12 2" xfId="9300" xr:uid="{00000000-0005-0000-0000-0000D00E0000}"/>
    <cellStyle name="Comma 3 12 2 2" xfId="11350" xr:uid="{00000000-0005-0000-0000-0000E60E0000}"/>
    <cellStyle name="Comma 3 12 2 2 2" xfId="17403" xr:uid="{00000000-0005-0000-0000-0000E60E0000}"/>
    <cellStyle name="Comma 3 12 2 3" xfId="15756" xr:uid="{00000000-0005-0000-0000-0000D00E0000}"/>
    <cellStyle name="Comma 3 12 3" xfId="10132" xr:uid="{00000000-0005-0000-0000-0000E50E0000}"/>
    <cellStyle name="Comma 3 12 3 2" xfId="16345" xr:uid="{00000000-0005-0000-0000-0000E50E0000}"/>
    <cellStyle name="Comma 3 12 4" xfId="15490" xr:uid="{00000000-0005-0000-0000-0000CF0E0000}"/>
    <cellStyle name="Comma 3 12 5" xfId="17763" xr:uid="{65F43ACD-6F66-49FE-AAED-E99D8F80A666}"/>
    <cellStyle name="Comma 3 13" xfId="8630" xr:uid="{00000000-0005-0000-0000-0000D10E0000}"/>
    <cellStyle name="Comma 3 13 2" xfId="9305" xr:uid="{00000000-0005-0000-0000-0000D20E0000}"/>
    <cellStyle name="Comma 3 13 2 2" xfId="11363" xr:uid="{00000000-0005-0000-0000-0000E80E0000}"/>
    <cellStyle name="Comma 3 13 2 2 2" xfId="17416" xr:uid="{00000000-0005-0000-0000-0000E80E0000}"/>
    <cellStyle name="Comma 3 13 2 3" xfId="15761" xr:uid="{00000000-0005-0000-0000-0000D20E0000}"/>
    <cellStyle name="Comma 3 13 2 4" xfId="17765" xr:uid="{9A7E8D8D-C522-453C-9B38-7F2D3A6760E4}"/>
    <cellStyle name="Comma 3 13 3" xfId="10146" xr:uid="{00000000-0005-0000-0000-0000E70E0000}"/>
    <cellStyle name="Comma 3 13 3 2" xfId="16354" xr:uid="{00000000-0005-0000-0000-0000E70E0000}"/>
    <cellStyle name="Comma 3 13 3 3" xfId="17766" xr:uid="{DFB59E12-83E9-41BD-BA46-FCE1870ED08A}"/>
    <cellStyle name="Comma 3 13 4" xfId="15495" xr:uid="{00000000-0005-0000-0000-0000D10E0000}"/>
    <cellStyle name="Comma 3 13 5" xfId="17764" xr:uid="{773E1349-3374-44C9-9A01-30152CAE9A7A}"/>
    <cellStyle name="Comma 3 14" xfId="8749" xr:uid="{00000000-0005-0000-0000-0000D30E0000}"/>
    <cellStyle name="Comma 3 14 2" xfId="9308" xr:uid="{00000000-0005-0000-0000-0000D40E0000}"/>
    <cellStyle name="Comma 3 14 2 2" xfId="11375" xr:uid="{00000000-0005-0000-0000-0000EA0E0000}"/>
    <cellStyle name="Comma 3 14 2 2 2" xfId="17427" xr:uid="{00000000-0005-0000-0000-0000EA0E0000}"/>
    <cellStyle name="Comma 3 14 2 3" xfId="15764" xr:uid="{00000000-0005-0000-0000-0000D40E0000}"/>
    <cellStyle name="Comma 3 14 3" xfId="10157" xr:uid="{00000000-0005-0000-0000-0000E90E0000}"/>
    <cellStyle name="Comma 3 14 3 2" xfId="16361" xr:uid="{00000000-0005-0000-0000-0000E90E0000}"/>
    <cellStyle name="Comma 3 14 4" xfId="15498" xr:uid="{00000000-0005-0000-0000-0000D30E0000}"/>
    <cellStyle name="Comma 3 15" xfId="6228" xr:uid="{00000000-0005-0000-0000-0000D50E0000}"/>
    <cellStyle name="Comma 3 15 2" xfId="9372" xr:uid="{00000000-0005-0000-0000-0000D60E0000}"/>
    <cellStyle name="Comma 3 15 2 2" xfId="11029" xr:uid="{00000000-0005-0000-0000-0000EC0E0000}"/>
    <cellStyle name="Comma 3 15 2 2 2" xfId="17086" xr:uid="{00000000-0005-0000-0000-0000EC0E0000}"/>
    <cellStyle name="Comma 3 15 2 3" xfId="15788" xr:uid="{00000000-0005-0000-0000-0000D60E0000}"/>
    <cellStyle name="Comma 3 15 3" xfId="10169" xr:uid="{00000000-0005-0000-0000-0000EB0E0000}"/>
    <cellStyle name="Comma 3 15 3 2" xfId="16373" xr:uid="{00000000-0005-0000-0000-0000EB0E0000}"/>
    <cellStyle name="Comma 3 15 4" xfId="15423" xr:uid="{00000000-0005-0000-0000-0000D50E0000}"/>
    <cellStyle name="Comma 3 16" xfId="8781" xr:uid="{00000000-0005-0000-0000-0000D70E0000}"/>
    <cellStyle name="Comma 3 16 2" xfId="9420" xr:uid="{00000000-0005-0000-0000-0000D80E0000}"/>
    <cellStyle name="Comma 3 16 2 2" xfId="11386" xr:uid="{00000000-0005-0000-0000-0000EE0E0000}"/>
    <cellStyle name="Comma 3 16 2 2 2" xfId="17435" xr:uid="{00000000-0005-0000-0000-0000EE0E0000}"/>
    <cellStyle name="Comma 3 16 2 3" xfId="15806" xr:uid="{00000000-0005-0000-0000-0000D80E0000}"/>
    <cellStyle name="Comma 3 16 3" xfId="10179" xr:uid="{00000000-0005-0000-0000-0000ED0E0000}"/>
    <cellStyle name="Comma 3 16 3 2" xfId="16383" xr:uid="{00000000-0005-0000-0000-0000ED0E0000}"/>
    <cellStyle name="Comma 3 16 4" xfId="15509" xr:uid="{00000000-0005-0000-0000-0000D70E0000}"/>
    <cellStyle name="Comma 3 17" xfId="9427" xr:uid="{00000000-0005-0000-0000-0000D90E0000}"/>
    <cellStyle name="Comma 3 17 2" xfId="10186" xr:uid="{00000000-0005-0000-0000-0000EF0E0000}"/>
    <cellStyle name="Comma 3 17 2 2" xfId="16390" xr:uid="{00000000-0005-0000-0000-0000EF0E0000}"/>
    <cellStyle name="Comma 3 17 3" xfId="15813" xr:uid="{00000000-0005-0000-0000-0000D90E0000}"/>
    <cellStyle name="Comma 3 18" xfId="9058" xr:uid="{00000000-0005-0000-0000-0000DA0E0000}"/>
    <cellStyle name="Comma 3 18 2" xfId="10193" xr:uid="{00000000-0005-0000-0000-0000F00E0000}"/>
    <cellStyle name="Comma 3 18 2 2" xfId="16396" xr:uid="{00000000-0005-0000-0000-0000F00E0000}"/>
    <cellStyle name="Comma 3 18 3" xfId="15723" xr:uid="{00000000-0005-0000-0000-0000DA0E0000}"/>
    <cellStyle name="Comma 3 19" xfId="9808" xr:uid="{00000000-0005-0000-0000-0000E00E0000}"/>
    <cellStyle name="Comma 3 19 2" xfId="16075" xr:uid="{00000000-0005-0000-0000-0000E00E0000}"/>
    <cellStyle name="Comma 3 2" xfId="3639" xr:uid="{00000000-0005-0000-0000-0000DB0E0000}"/>
    <cellStyle name="Comma 3 2 2" xfId="7259" xr:uid="{00000000-0005-0000-0000-0000DC0E0000}"/>
    <cellStyle name="Comma 3 2 2 2" xfId="9208" xr:uid="{00000000-0005-0000-0000-0000DD0E0000}"/>
    <cellStyle name="Comma 3 2 2 2 2" xfId="11232" xr:uid="{00000000-0005-0000-0000-0000F30E0000}"/>
    <cellStyle name="Comma 3 2 2 2 2 2" xfId="17285" xr:uid="{00000000-0005-0000-0000-0000F30E0000}"/>
    <cellStyle name="Comma 3 2 2 2 3" xfId="15738" xr:uid="{00000000-0005-0000-0000-0000DD0E0000}"/>
    <cellStyle name="Comma 3 2 2 3" xfId="9993" xr:uid="{00000000-0005-0000-0000-0000F20E0000}"/>
    <cellStyle name="Comma 3 2 2 3 2" xfId="16240" xr:uid="{00000000-0005-0000-0000-0000F20E0000}"/>
    <cellStyle name="Comma 3 2 2 4" xfId="13178" xr:uid="{00000000-0005-0000-0000-0000E6070000}"/>
    <cellStyle name="Comma 3 2 3" xfId="6398" xr:uid="{00000000-0005-0000-0000-0000DE0E0000}"/>
    <cellStyle name="Comma 3 2 3 2" xfId="9373" xr:uid="{00000000-0005-0000-0000-0000DF0E0000}"/>
    <cellStyle name="Comma 3 2 3 2 2" xfId="11052" xr:uid="{00000000-0005-0000-0000-0000F50E0000}"/>
    <cellStyle name="Comma 3 2 3 2 2 2" xfId="17109" xr:uid="{00000000-0005-0000-0000-0000F50E0000}"/>
    <cellStyle name="Comma 3 2 3 2 3" xfId="15789" xr:uid="{00000000-0005-0000-0000-0000DF0E0000}"/>
    <cellStyle name="Comma 3 2 3 3" xfId="10170" xr:uid="{00000000-0005-0000-0000-0000F40E0000}"/>
    <cellStyle name="Comma 3 2 3 3 2" xfId="16374" xr:uid="{00000000-0005-0000-0000-0000F40E0000}"/>
    <cellStyle name="Comma 3 2 3 4" xfId="13177" xr:uid="{00000000-0005-0000-0000-0000E7070000}"/>
    <cellStyle name="Comma 3 2 3 5" xfId="15434" xr:uid="{00000000-0005-0000-0000-0000DE0E0000}"/>
    <cellStyle name="Comma 3 2 4" xfId="9421" xr:uid="{00000000-0005-0000-0000-0000E00E0000}"/>
    <cellStyle name="Comma 3 2 4 2" xfId="10180" xr:uid="{00000000-0005-0000-0000-0000F60E0000}"/>
    <cellStyle name="Comma 3 2 4 2 2" xfId="16384" xr:uid="{00000000-0005-0000-0000-0000F60E0000}"/>
    <cellStyle name="Comma 3 2 4 3" xfId="15807" xr:uid="{00000000-0005-0000-0000-0000E00E0000}"/>
    <cellStyle name="Comma 3 2 4 4" xfId="17767" xr:uid="{40C9EF81-B0DB-45DB-8CD4-DD5739190550}"/>
    <cellStyle name="Comma 3 2 5" xfId="9428" xr:uid="{00000000-0005-0000-0000-0000E10E0000}"/>
    <cellStyle name="Comma 3 2 5 2" xfId="10187" xr:uid="{00000000-0005-0000-0000-0000F70E0000}"/>
    <cellStyle name="Comma 3 2 5 2 2" xfId="16391" xr:uid="{00000000-0005-0000-0000-0000F70E0000}"/>
    <cellStyle name="Comma 3 2 5 3" xfId="15814" xr:uid="{00000000-0005-0000-0000-0000E10E0000}"/>
    <cellStyle name="Comma 3 2 6" xfId="9061" xr:uid="{00000000-0005-0000-0000-0000E20E0000}"/>
    <cellStyle name="Comma 3 2 6 2" xfId="10457" xr:uid="{00000000-0005-0000-0000-0000F80E0000}"/>
    <cellStyle name="Comma 3 2 6 2 2" xfId="16628" xr:uid="{00000000-0005-0000-0000-0000F80E0000}"/>
    <cellStyle name="Comma 3 2 6 3" xfId="15726" xr:uid="{00000000-0005-0000-0000-0000E20E0000}"/>
    <cellStyle name="Comma 3 2 7" xfId="9822" xr:uid="{00000000-0005-0000-0000-0000F10E0000}"/>
    <cellStyle name="Comma 3 2 7 2" xfId="16085" xr:uid="{00000000-0005-0000-0000-0000F10E0000}"/>
    <cellStyle name="Comma 3 2 8" xfId="11589" xr:uid="{00000000-0005-0000-0000-0000722D0000}"/>
    <cellStyle name="Comma 3 2 9" xfId="11896" xr:uid="{00000000-0005-0000-0000-0000E5070000}"/>
    <cellStyle name="Comma 3 20" xfId="11587" xr:uid="{00000000-0005-0000-0000-0000702D0000}"/>
    <cellStyle name="Comma 3 21" xfId="11895" xr:uid="{00000000-0005-0000-0000-0000E3070000}"/>
    <cellStyle name="Comma 3 3" xfId="6529" xr:uid="{00000000-0005-0000-0000-0000E30E0000}"/>
    <cellStyle name="Comma 3 3 2" xfId="7260" xr:uid="{00000000-0005-0000-0000-0000E40E0000}"/>
    <cellStyle name="Comma 3 3 2 2" xfId="9209" xr:uid="{00000000-0005-0000-0000-0000E50E0000}"/>
    <cellStyle name="Comma 3 3 2 2 2" xfId="11233" xr:uid="{00000000-0005-0000-0000-0000FB0E0000}"/>
    <cellStyle name="Comma 3 3 2 2 2 2" xfId="17286" xr:uid="{00000000-0005-0000-0000-0000FB0E0000}"/>
    <cellStyle name="Comma 3 3 2 2 3" xfId="15739" xr:uid="{00000000-0005-0000-0000-0000E50E0000}"/>
    <cellStyle name="Comma 3 3 2 3" xfId="9994" xr:uid="{00000000-0005-0000-0000-0000FA0E0000}"/>
    <cellStyle name="Comma 3 3 2 3 2" xfId="16241" xr:uid="{00000000-0005-0000-0000-0000FA0E0000}"/>
    <cellStyle name="Comma 3 3 2 4" xfId="13179" xr:uid="{00000000-0005-0000-0000-0000E9070000}"/>
    <cellStyle name="Comma 3 3 3" xfId="9064" xr:uid="{00000000-0005-0000-0000-0000E60E0000}"/>
    <cellStyle name="Comma 3 3 3 2" xfId="11069" xr:uid="{00000000-0005-0000-0000-0000FC0E0000}"/>
    <cellStyle name="Comma 3 3 3 2 2" xfId="17126" xr:uid="{00000000-0005-0000-0000-0000FC0E0000}"/>
    <cellStyle name="Comma 3 3 3 2 2 2" xfId="17771" xr:uid="{8619C8AF-A662-4E77-AC04-AD7925B153AB}"/>
    <cellStyle name="Comma 3 3 3 2 2 3" xfId="17770" xr:uid="{64FE0D16-FBB6-43D6-B83B-1D9DA1F4C7F2}"/>
    <cellStyle name="Comma 3 3 3 2 3" xfId="17772" xr:uid="{B3E946E4-0588-465F-9C30-048DB7E515C8}"/>
    <cellStyle name="Comma 3 3 3 2 4" xfId="17769" xr:uid="{4B1AF9A2-9A50-4354-BB52-5DFE73A57280}"/>
    <cellStyle name="Comma 3 3 3 3" xfId="15729" xr:uid="{00000000-0005-0000-0000-0000E60E0000}"/>
    <cellStyle name="Comma 3 3 3 3 2" xfId="17774" xr:uid="{85EA2373-AF87-4564-B7A4-3D0835D36EB4}"/>
    <cellStyle name="Comma 3 3 3 3 2 2" xfId="17775" xr:uid="{6376592D-D8B9-4ADB-8DF4-CB9D703D8A54}"/>
    <cellStyle name="Comma 3 3 3 3 3" xfId="17776" xr:uid="{DADD5227-02B0-41DA-B35E-D4CE92E65EF8}"/>
    <cellStyle name="Comma 3 3 3 3 4" xfId="17773" xr:uid="{42EF125F-0C9B-4D7C-89C8-28EA69BD8955}"/>
    <cellStyle name="Comma 3 3 3 4" xfId="17777" xr:uid="{2082872A-D84D-42C9-8314-23C162493514}"/>
    <cellStyle name="Comma 3 3 3 4 2" xfId="17778" xr:uid="{3EFEFE04-9A7F-4FF8-ABB0-073D52B83396}"/>
    <cellStyle name="Comma 3 3 3 5" xfId="17779" xr:uid="{3B924E0E-E537-4BE3-9030-957539366A96}"/>
    <cellStyle name="Comma 3 3 3 6" xfId="17780" xr:uid="{E13C11EF-5382-4027-8818-0479A56DB011}"/>
    <cellStyle name="Comma 3 3 3 7" xfId="17781" xr:uid="{FA4FBA21-D543-4C4F-B4FF-04583952E401}"/>
    <cellStyle name="Comma 3 3 3 8" xfId="17768" xr:uid="{0E5EAACA-48E0-43C8-ABE5-4C3634C03F35}"/>
    <cellStyle name="Comma 3 3 4" xfId="9835" xr:uid="{00000000-0005-0000-0000-0000F90E0000}"/>
    <cellStyle name="Comma 3 3 4 2" xfId="16093" xr:uid="{00000000-0005-0000-0000-0000F90E0000}"/>
    <cellStyle name="Comma 3 3 4 2 2" xfId="17784" xr:uid="{A73F1B3B-AF58-4766-B4FB-45916561B3EB}"/>
    <cellStyle name="Comma 3 3 4 2 2 2" xfId="17785" xr:uid="{812664F7-D9FC-4FB3-B166-B6C308382D4C}"/>
    <cellStyle name="Comma 3 3 4 2 3" xfId="17786" xr:uid="{72D31518-EE44-4451-A2F2-73A6AC9A10AB}"/>
    <cellStyle name="Comma 3 3 4 2 4" xfId="17783" xr:uid="{AFC09E82-B799-488E-B340-1DC3B4CCF884}"/>
    <cellStyle name="Comma 3 3 4 3" xfId="17787" xr:uid="{8C86832F-12AE-4AEE-A790-34F97E41F93E}"/>
    <cellStyle name="Comma 3 3 4 3 2" xfId="17788" xr:uid="{01A6F04D-AE58-4112-BB5A-D3A6AC298D9D}"/>
    <cellStyle name="Comma 3 3 4 4" xfId="17789" xr:uid="{DB95183F-E223-4047-BBC2-D3D0B25E347A}"/>
    <cellStyle name="Comma 3 3 4 5" xfId="17790" xr:uid="{30BE65FF-DA2C-4F95-AF9C-A53E498FC72B}"/>
    <cellStyle name="Comma 3 3 4 6" xfId="17791" xr:uid="{8FC1E337-76B5-4D57-A330-ABBBEE526407}"/>
    <cellStyle name="Comma 3 3 4 7" xfId="17782" xr:uid="{484AFEC6-5538-47EF-964A-6B14B5402E0D}"/>
    <cellStyle name="Comma 3 3 5" xfId="11590" xr:uid="{00000000-0005-0000-0000-0000732D0000}"/>
    <cellStyle name="Comma 3 3 6" xfId="11897" xr:uid="{00000000-0005-0000-0000-0000E8070000}"/>
    <cellStyle name="Comma 3 3 6 2" xfId="17793" xr:uid="{D80C6531-0E4C-473C-ADD2-FEA53121A115}"/>
    <cellStyle name="Comma 3 3 6 3" xfId="17792" xr:uid="{7237FE25-C8FB-4201-B490-7D0624DE4294}"/>
    <cellStyle name="Comma 3 3 7" xfId="15444" xr:uid="{00000000-0005-0000-0000-0000E30E0000}"/>
    <cellStyle name="Comma 3 3 7 2" xfId="17794" xr:uid="{072F13A3-F7E8-44EC-85FE-266423ABAAF9}"/>
    <cellStyle name="Comma 3 3 8" xfId="17795" xr:uid="{86914977-9CDD-4FBD-AE27-3F7B95FDCE59}"/>
    <cellStyle name="Comma 3 4" xfId="6647" xr:uid="{00000000-0005-0000-0000-0000E70E0000}"/>
    <cellStyle name="Comma 3 4 2" xfId="7261" xr:uid="{00000000-0005-0000-0000-0000E80E0000}"/>
    <cellStyle name="Comma 3 4 2 2" xfId="9210" xr:uid="{00000000-0005-0000-0000-0000E90E0000}"/>
    <cellStyle name="Comma 3 4 2 2 2" xfId="11234" xr:uid="{00000000-0005-0000-0000-0000FF0E0000}"/>
    <cellStyle name="Comma 3 4 2 2 2 2" xfId="17287" xr:uid="{00000000-0005-0000-0000-0000FF0E0000}"/>
    <cellStyle name="Comma 3 4 2 2 3" xfId="15740" xr:uid="{00000000-0005-0000-0000-0000E90E0000}"/>
    <cellStyle name="Comma 3 4 2 3" xfId="9995" xr:uid="{00000000-0005-0000-0000-0000FE0E0000}"/>
    <cellStyle name="Comma 3 4 2 3 2" xfId="16242" xr:uid="{00000000-0005-0000-0000-0000FE0E0000}"/>
    <cellStyle name="Comma 3 4 2 4" xfId="13180" xr:uid="{00000000-0005-0000-0000-0000EB070000}"/>
    <cellStyle name="Comma 3 4 3" xfId="9067" xr:uid="{00000000-0005-0000-0000-0000EA0E0000}"/>
    <cellStyle name="Comma 3 4 3 2" xfId="11079" xr:uid="{00000000-0005-0000-0000-0000000F0000}"/>
    <cellStyle name="Comma 3 4 3 2 2" xfId="17136" xr:uid="{00000000-0005-0000-0000-0000000F0000}"/>
    <cellStyle name="Comma 3 4 3 3" xfId="15732" xr:uid="{00000000-0005-0000-0000-0000EA0E0000}"/>
    <cellStyle name="Comma 3 4 3 4" xfId="17796" xr:uid="{9F8753D1-DFD4-42BF-86BC-FF5E45FD6B84}"/>
    <cellStyle name="Comma 3 4 4" xfId="9848" xr:uid="{00000000-0005-0000-0000-0000FD0E0000}"/>
    <cellStyle name="Comma 3 4 4 2" xfId="16101" xr:uid="{00000000-0005-0000-0000-0000FD0E0000}"/>
    <cellStyle name="Comma 3 4 4 3" xfId="17797" xr:uid="{01086863-A7FC-4C3A-B15F-9F3DBED7708B}"/>
    <cellStyle name="Comma 3 4 5" xfId="11591" xr:uid="{00000000-0005-0000-0000-0000742D0000}"/>
    <cellStyle name="Comma 3 4 6" xfId="11898" xr:uid="{00000000-0005-0000-0000-0000EA070000}"/>
    <cellStyle name="Comma 3 4 7" xfId="15446" xr:uid="{00000000-0005-0000-0000-0000E70E0000}"/>
    <cellStyle name="Comma 3 5" xfId="6765" xr:uid="{00000000-0005-0000-0000-0000EB0E0000}"/>
    <cellStyle name="Comma 3 5 2" xfId="7262" xr:uid="{00000000-0005-0000-0000-0000EC0E0000}"/>
    <cellStyle name="Comma 3 5 2 2" xfId="9211" xr:uid="{00000000-0005-0000-0000-0000ED0E0000}"/>
    <cellStyle name="Comma 3 5 2 2 2" xfId="11235" xr:uid="{00000000-0005-0000-0000-0000030F0000}"/>
    <cellStyle name="Comma 3 5 2 2 2 2" xfId="17288" xr:uid="{00000000-0005-0000-0000-0000030F0000}"/>
    <cellStyle name="Comma 3 5 2 2 3" xfId="15741" xr:uid="{00000000-0005-0000-0000-0000ED0E0000}"/>
    <cellStyle name="Comma 3 5 2 3" xfId="9996" xr:uid="{00000000-0005-0000-0000-0000020F0000}"/>
    <cellStyle name="Comma 3 5 2 3 2" xfId="16243" xr:uid="{00000000-0005-0000-0000-0000020F0000}"/>
    <cellStyle name="Comma 3 5 2 4" xfId="13181" xr:uid="{00000000-0005-0000-0000-0000ED070000}"/>
    <cellStyle name="Comma 3 5 3" xfId="9070" xr:uid="{00000000-0005-0000-0000-0000EE0E0000}"/>
    <cellStyle name="Comma 3 5 3 2" xfId="11088" xr:uid="{00000000-0005-0000-0000-0000040F0000}"/>
    <cellStyle name="Comma 3 5 3 2 2" xfId="17145" xr:uid="{00000000-0005-0000-0000-0000040F0000}"/>
    <cellStyle name="Comma 3 5 3 3" xfId="15735" xr:uid="{00000000-0005-0000-0000-0000EE0E0000}"/>
    <cellStyle name="Comma 3 5 3 4" xfId="17798" xr:uid="{35D2D3CE-9971-42BD-92E4-40FAAB414D95}"/>
    <cellStyle name="Comma 3 5 4" xfId="9862" xr:uid="{00000000-0005-0000-0000-0000010F0000}"/>
    <cellStyle name="Comma 3 5 4 2" xfId="16109" xr:uid="{00000000-0005-0000-0000-0000010F0000}"/>
    <cellStyle name="Comma 3 5 5" xfId="11592" xr:uid="{00000000-0005-0000-0000-0000752D0000}"/>
    <cellStyle name="Comma 3 5 6" xfId="11899" xr:uid="{00000000-0005-0000-0000-0000EC070000}"/>
    <cellStyle name="Comma 3 5 7" xfId="15448" xr:uid="{00000000-0005-0000-0000-0000EB0E0000}"/>
    <cellStyle name="Comma 3 6" xfId="7263" xr:uid="{00000000-0005-0000-0000-0000EF0E0000}"/>
    <cellStyle name="Comma 3 6 2" xfId="9212" xr:uid="{00000000-0005-0000-0000-0000F00E0000}"/>
    <cellStyle name="Comma 3 6 2 2" xfId="11236" xr:uid="{00000000-0005-0000-0000-0000060F0000}"/>
    <cellStyle name="Comma 3 6 2 2 2" xfId="17289" xr:uid="{00000000-0005-0000-0000-0000060F0000}"/>
    <cellStyle name="Comma 3 6 2 3" xfId="13182" xr:uid="{00000000-0005-0000-0000-0000EF070000}"/>
    <cellStyle name="Comma 3 6 3" xfId="9997" xr:uid="{00000000-0005-0000-0000-0000050F0000}"/>
    <cellStyle name="Comma 3 6 3 2" xfId="16244" xr:uid="{00000000-0005-0000-0000-0000050F0000}"/>
    <cellStyle name="Comma 3 6 4" xfId="11593" xr:uid="{00000000-0005-0000-0000-0000762D0000}"/>
    <cellStyle name="Comma 3 6 5" xfId="11900" xr:uid="{00000000-0005-0000-0000-0000EE070000}"/>
    <cellStyle name="Comma 3 7" xfId="7264" xr:uid="{00000000-0005-0000-0000-0000F10E0000}"/>
    <cellStyle name="Comma 3 7 2" xfId="9213" xr:uid="{00000000-0005-0000-0000-0000F20E0000}"/>
    <cellStyle name="Comma 3 7 2 2" xfId="11237" xr:uid="{00000000-0005-0000-0000-0000080F0000}"/>
    <cellStyle name="Comma 3 7 2 2 2" xfId="17290" xr:uid="{00000000-0005-0000-0000-0000080F0000}"/>
    <cellStyle name="Comma 3 7 2 3" xfId="13183" xr:uid="{00000000-0005-0000-0000-0000F1070000}"/>
    <cellStyle name="Comma 3 7 3" xfId="9998" xr:uid="{00000000-0005-0000-0000-0000070F0000}"/>
    <cellStyle name="Comma 3 7 3 2" xfId="16245" xr:uid="{00000000-0005-0000-0000-0000070F0000}"/>
    <cellStyle name="Comma 3 7 4" xfId="11594" xr:uid="{00000000-0005-0000-0000-0000772D0000}"/>
    <cellStyle name="Comma 3 7 5" xfId="11901" xr:uid="{00000000-0005-0000-0000-0000F0070000}"/>
    <cellStyle name="Comma 3 8" xfId="7265" xr:uid="{00000000-0005-0000-0000-0000F30E0000}"/>
    <cellStyle name="Comma 3 8 2" xfId="9214" xr:uid="{00000000-0005-0000-0000-0000F40E0000}"/>
    <cellStyle name="Comma 3 8 2 2" xfId="11238" xr:uid="{00000000-0005-0000-0000-00000A0F0000}"/>
    <cellStyle name="Comma 3 8 2 2 2" xfId="17291" xr:uid="{00000000-0005-0000-0000-00000A0F0000}"/>
    <cellStyle name="Comma 3 8 2 3" xfId="13184" xr:uid="{00000000-0005-0000-0000-0000F3070000}"/>
    <cellStyle name="Comma 3 8 3" xfId="9999" xr:uid="{00000000-0005-0000-0000-0000090F0000}"/>
    <cellStyle name="Comma 3 8 3 2" xfId="16246" xr:uid="{00000000-0005-0000-0000-0000090F0000}"/>
    <cellStyle name="Comma 3 8 4" xfId="11595" xr:uid="{00000000-0005-0000-0000-0000782D0000}"/>
    <cellStyle name="Comma 3 8 5" xfId="11902" xr:uid="{00000000-0005-0000-0000-0000F2070000}"/>
    <cellStyle name="Comma 3 9" xfId="7258" xr:uid="{00000000-0005-0000-0000-0000F50E0000}"/>
    <cellStyle name="Comma 3 9 2" xfId="9207" xr:uid="{00000000-0005-0000-0000-0000F60E0000}"/>
    <cellStyle name="Comma 3 9 2 2" xfId="11231" xr:uid="{00000000-0005-0000-0000-00000C0F0000}"/>
    <cellStyle name="Comma 3 9 2 2 2" xfId="17284" xr:uid="{00000000-0005-0000-0000-00000C0F0000}"/>
    <cellStyle name="Comma 3 9 2 3" xfId="15737" xr:uid="{00000000-0005-0000-0000-0000F60E0000}"/>
    <cellStyle name="Comma 3 9 3" xfId="9992" xr:uid="{00000000-0005-0000-0000-00000B0F0000}"/>
    <cellStyle name="Comma 3 9 3 2" xfId="16239" xr:uid="{00000000-0005-0000-0000-00000B0F0000}"/>
    <cellStyle name="Comma 3 9 4" xfId="11596" xr:uid="{00000000-0005-0000-0000-0000792D0000}"/>
    <cellStyle name="Comma 3 9 5" xfId="13185" xr:uid="{00000000-0005-0000-0000-0000F4070000}"/>
    <cellStyle name="Comma 30" xfId="9415" xr:uid="{00000000-0005-0000-0000-0000F70E0000}"/>
    <cellStyle name="Comma 30 2" xfId="10174" xr:uid="{00000000-0005-0000-0000-00000D0F0000}"/>
    <cellStyle name="Comma 30 2 2" xfId="16378" xr:uid="{00000000-0005-0000-0000-00000D0F0000}"/>
    <cellStyle name="Comma 30 3" xfId="15801" xr:uid="{00000000-0005-0000-0000-0000F70E0000}"/>
    <cellStyle name="Comma 31" xfId="9422" xr:uid="{00000000-0005-0000-0000-0000F80E0000}"/>
    <cellStyle name="Comma 31 2" xfId="10181" xr:uid="{00000000-0005-0000-0000-00000E0F0000}"/>
    <cellStyle name="Comma 31 2 2" xfId="16385" xr:uid="{00000000-0005-0000-0000-00000E0F0000}"/>
    <cellStyle name="Comma 31 3" xfId="15808" xr:uid="{00000000-0005-0000-0000-0000F80E0000}"/>
    <cellStyle name="Comma 4" xfId="3669" xr:uid="{00000000-0005-0000-0000-0000F90E0000}"/>
    <cellStyle name="Comma 4 10" xfId="6290" xr:uid="{00000000-0005-0000-0000-0000FA0E0000}"/>
    <cellStyle name="Comma 4 10 2" xfId="9327" xr:uid="{00000000-0005-0000-0000-0000FB0E0000}"/>
    <cellStyle name="Comma 4 10 2 2" xfId="11042" xr:uid="{00000000-0005-0000-0000-0000110F0000}"/>
    <cellStyle name="Comma 4 10 2 2 2" xfId="17099" xr:uid="{00000000-0005-0000-0000-0000110F0000}"/>
    <cellStyle name="Comma 4 10 2 3" xfId="15783" xr:uid="{00000000-0005-0000-0000-0000FB0E0000}"/>
    <cellStyle name="Comma 4 10 3" xfId="10165" xr:uid="{00000000-0005-0000-0000-0000100F0000}"/>
    <cellStyle name="Comma 4 10 3 2" xfId="16369" xr:uid="{00000000-0005-0000-0000-0000100F0000}"/>
    <cellStyle name="Comma 4 10 4" xfId="13186" xr:uid="{00000000-0005-0000-0000-0000F6070000}"/>
    <cellStyle name="Comma 4 10 5" xfId="15432" xr:uid="{00000000-0005-0000-0000-0000FA0E0000}"/>
    <cellStyle name="Comma 4 10 6" xfId="17799" xr:uid="{D8228E5E-CBC9-4156-B9FA-68DF797EF2ED}"/>
    <cellStyle name="Comma 4 11" xfId="8788" xr:uid="{00000000-0005-0000-0000-0000FC0E0000}"/>
    <cellStyle name="Comma 4 11 2" xfId="9416" xr:uid="{00000000-0005-0000-0000-0000FD0E0000}"/>
    <cellStyle name="Comma 4 11 2 2" xfId="11392" xr:uid="{00000000-0005-0000-0000-0000130F0000}"/>
    <cellStyle name="Comma 4 11 2 2 2" xfId="17441" xr:uid="{00000000-0005-0000-0000-0000130F0000}"/>
    <cellStyle name="Comma 4 11 2 3" xfId="15802" xr:uid="{00000000-0005-0000-0000-0000FD0E0000}"/>
    <cellStyle name="Comma 4 11 3" xfId="10175" xr:uid="{00000000-0005-0000-0000-0000120F0000}"/>
    <cellStyle name="Comma 4 11 3 2" xfId="16379" xr:uid="{00000000-0005-0000-0000-0000120F0000}"/>
    <cellStyle name="Comma 4 11 4" xfId="15515" xr:uid="{00000000-0005-0000-0000-0000FC0E0000}"/>
    <cellStyle name="Comma 4 12" xfId="9423" xr:uid="{00000000-0005-0000-0000-0000FE0E0000}"/>
    <cellStyle name="Comma 4 12 2" xfId="10182" xr:uid="{00000000-0005-0000-0000-0000140F0000}"/>
    <cellStyle name="Comma 4 12 2 2" xfId="16386" xr:uid="{00000000-0005-0000-0000-0000140F0000}"/>
    <cellStyle name="Comma 4 12 3" xfId="15809" xr:uid="{00000000-0005-0000-0000-0000FE0E0000}"/>
    <cellStyle name="Comma 4 12 4" xfId="17800" xr:uid="{D49FDB75-87D1-465A-8148-6D45C19C3051}"/>
    <cellStyle name="Comma 4 13" xfId="9059" xr:uid="{00000000-0005-0000-0000-0000FF0E0000}"/>
    <cellStyle name="Comma 4 13 2" xfId="10470" xr:uid="{00000000-0005-0000-0000-0000150F0000}"/>
    <cellStyle name="Comma 4 13 2 2" xfId="16631" xr:uid="{00000000-0005-0000-0000-0000150F0000}"/>
    <cellStyle name="Comma 4 13 3" xfId="15724" xr:uid="{00000000-0005-0000-0000-0000FF0E0000}"/>
    <cellStyle name="Comma 4 14" xfId="9810" xr:uid="{00000000-0005-0000-0000-00000F0F0000}"/>
    <cellStyle name="Comma 4 14 2" xfId="16077" xr:uid="{00000000-0005-0000-0000-00000F0F0000}"/>
    <cellStyle name="Comma 4 15" xfId="11903" xr:uid="{00000000-0005-0000-0000-0000F5070000}"/>
    <cellStyle name="Comma 4 2" xfId="7267" xr:uid="{00000000-0005-0000-0000-0000000F0000}"/>
    <cellStyle name="Comma 4 2 2" xfId="9216" xr:uid="{00000000-0005-0000-0000-0000010F0000}"/>
    <cellStyle name="Comma 4 2 2 2" xfId="11240" xr:uid="{00000000-0005-0000-0000-0000170F0000}"/>
    <cellStyle name="Comma 4 2 2 2 2" xfId="17293" xr:uid="{00000000-0005-0000-0000-0000170F0000}"/>
    <cellStyle name="Comma 4 2 2 3" xfId="13187" xr:uid="{00000000-0005-0000-0000-0000F8070000}"/>
    <cellStyle name="Comma 4 2 3" xfId="10001" xr:uid="{00000000-0005-0000-0000-0000160F0000}"/>
    <cellStyle name="Comma 4 2 3 2" xfId="16248" xr:uid="{00000000-0005-0000-0000-0000160F0000}"/>
    <cellStyle name="Comma 4 2 3 3" xfId="17801" xr:uid="{8067B21C-5378-4840-9842-887C53AAB4C5}"/>
    <cellStyle name="Comma 4 2 4" xfId="11597" xr:uid="{00000000-0005-0000-0000-00007A2D0000}"/>
    <cellStyle name="Comma 4 2 5" xfId="11904" xr:uid="{00000000-0005-0000-0000-0000F7070000}"/>
    <cellStyle name="Comma 4 3" xfId="7268" xr:uid="{00000000-0005-0000-0000-0000020F0000}"/>
    <cellStyle name="Comma 4 3 2" xfId="9217" xr:uid="{00000000-0005-0000-0000-0000030F0000}"/>
    <cellStyle name="Comma 4 3 2 2" xfId="11241" xr:uid="{00000000-0005-0000-0000-0000190F0000}"/>
    <cellStyle name="Comma 4 3 2 2 2" xfId="17294" xr:uid="{00000000-0005-0000-0000-0000190F0000}"/>
    <cellStyle name="Comma 4 3 2 3" xfId="13188" xr:uid="{00000000-0005-0000-0000-0000FA070000}"/>
    <cellStyle name="Comma 4 3 3" xfId="10002" xr:uid="{00000000-0005-0000-0000-0000180F0000}"/>
    <cellStyle name="Comma 4 3 3 2" xfId="16249" xr:uid="{00000000-0005-0000-0000-0000180F0000}"/>
    <cellStyle name="Comma 4 3 4" xfId="11598" xr:uid="{00000000-0005-0000-0000-00007B2D0000}"/>
    <cellStyle name="Comma 4 3 5" xfId="11905" xr:uid="{00000000-0005-0000-0000-0000F9070000}"/>
    <cellStyle name="Comma 4 4" xfId="7269" xr:uid="{00000000-0005-0000-0000-0000040F0000}"/>
    <cellStyle name="Comma 4 4 2" xfId="9218" xr:uid="{00000000-0005-0000-0000-0000050F0000}"/>
    <cellStyle name="Comma 4 4 2 2" xfId="11242" xr:uid="{00000000-0005-0000-0000-00001B0F0000}"/>
    <cellStyle name="Comma 4 4 2 2 2" xfId="17295" xr:uid="{00000000-0005-0000-0000-00001B0F0000}"/>
    <cellStyle name="Comma 4 4 2 3" xfId="13189" xr:uid="{00000000-0005-0000-0000-0000FC070000}"/>
    <cellStyle name="Comma 4 4 3" xfId="10003" xr:uid="{00000000-0005-0000-0000-00001A0F0000}"/>
    <cellStyle name="Comma 4 4 3 2" xfId="16250" xr:uid="{00000000-0005-0000-0000-00001A0F0000}"/>
    <cellStyle name="Comma 4 4 4" xfId="11599" xr:uid="{00000000-0005-0000-0000-00007C2D0000}"/>
    <cellStyle name="Comma 4 4 5" xfId="11906" xr:uid="{00000000-0005-0000-0000-0000FB070000}"/>
    <cellStyle name="Comma 4 5" xfId="7270" xr:uid="{00000000-0005-0000-0000-0000060F0000}"/>
    <cellStyle name="Comma 4 5 2" xfId="9219" xr:uid="{00000000-0005-0000-0000-0000070F0000}"/>
    <cellStyle name="Comma 4 5 2 2" xfId="11243" xr:uid="{00000000-0005-0000-0000-00001D0F0000}"/>
    <cellStyle name="Comma 4 5 2 2 2" xfId="17296" xr:uid="{00000000-0005-0000-0000-00001D0F0000}"/>
    <cellStyle name="Comma 4 5 2 3" xfId="13190" xr:uid="{00000000-0005-0000-0000-0000FE070000}"/>
    <cellStyle name="Comma 4 5 3" xfId="10004" xr:uid="{00000000-0005-0000-0000-00001C0F0000}"/>
    <cellStyle name="Comma 4 5 3 2" xfId="16251" xr:uid="{00000000-0005-0000-0000-00001C0F0000}"/>
    <cellStyle name="Comma 4 5 4" xfId="11600" xr:uid="{00000000-0005-0000-0000-00007D2D0000}"/>
    <cellStyle name="Comma 4 5 5" xfId="11907" xr:uid="{00000000-0005-0000-0000-0000FD070000}"/>
    <cellStyle name="Comma 4 6" xfId="7271" xr:uid="{00000000-0005-0000-0000-0000080F0000}"/>
    <cellStyle name="Comma 4 6 2" xfId="9220" xr:uid="{00000000-0005-0000-0000-0000090F0000}"/>
    <cellStyle name="Comma 4 6 2 2" xfId="11244" xr:uid="{00000000-0005-0000-0000-00001F0F0000}"/>
    <cellStyle name="Comma 4 6 2 2 2" xfId="17297" xr:uid="{00000000-0005-0000-0000-00001F0F0000}"/>
    <cellStyle name="Comma 4 6 2 3" xfId="13191" xr:uid="{00000000-0005-0000-0000-000000080000}"/>
    <cellStyle name="Comma 4 6 3" xfId="10005" xr:uid="{00000000-0005-0000-0000-00001E0F0000}"/>
    <cellStyle name="Comma 4 6 3 2" xfId="16252" xr:uid="{00000000-0005-0000-0000-00001E0F0000}"/>
    <cellStyle name="Comma 4 6 4" xfId="11601" xr:uid="{00000000-0005-0000-0000-00007E2D0000}"/>
    <cellStyle name="Comma 4 6 5" xfId="11908" xr:uid="{00000000-0005-0000-0000-0000FF070000}"/>
    <cellStyle name="Comma 4 7" xfId="7272" xr:uid="{00000000-0005-0000-0000-00000A0F0000}"/>
    <cellStyle name="Comma 4 7 2" xfId="9221" xr:uid="{00000000-0005-0000-0000-00000B0F0000}"/>
    <cellStyle name="Comma 4 7 2 2" xfId="11245" xr:uid="{00000000-0005-0000-0000-0000210F0000}"/>
    <cellStyle name="Comma 4 7 2 2 2" xfId="17298" xr:uid="{00000000-0005-0000-0000-0000210F0000}"/>
    <cellStyle name="Comma 4 7 2 3" xfId="13192" xr:uid="{00000000-0005-0000-0000-000002080000}"/>
    <cellStyle name="Comma 4 7 3" xfId="10006" xr:uid="{00000000-0005-0000-0000-0000200F0000}"/>
    <cellStyle name="Comma 4 7 3 2" xfId="16253" xr:uid="{00000000-0005-0000-0000-0000200F0000}"/>
    <cellStyle name="Comma 4 7 4" xfId="11602" xr:uid="{00000000-0005-0000-0000-00007F2D0000}"/>
    <cellStyle name="Comma 4 7 5" xfId="11909" xr:uid="{00000000-0005-0000-0000-000001080000}"/>
    <cellStyle name="Comma 4 8" xfId="7273" xr:uid="{00000000-0005-0000-0000-00000C0F0000}"/>
    <cellStyle name="Comma 4 8 2" xfId="9222" xr:uid="{00000000-0005-0000-0000-00000D0F0000}"/>
    <cellStyle name="Comma 4 8 2 2" xfId="11246" xr:uid="{00000000-0005-0000-0000-0000230F0000}"/>
    <cellStyle name="Comma 4 8 2 2 2" xfId="17299" xr:uid="{00000000-0005-0000-0000-0000230F0000}"/>
    <cellStyle name="Comma 4 8 2 3" xfId="13193" xr:uid="{00000000-0005-0000-0000-000004080000}"/>
    <cellStyle name="Comma 4 8 3" xfId="10007" xr:uid="{00000000-0005-0000-0000-0000220F0000}"/>
    <cellStyle name="Comma 4 8 3 2" xfId="16254" xr:uid="{00000000-0005-0000-0000-0000220F0000}"/>
    <cellStyle name="Comma 4 8 4" xfId="11603" xr:uid="{00000000-0005-0000-0000-0000802D0000}"/>
    <cellStyle name="Comma 4 8 5" xfId="11910" xr:uid="{00000000-0005-0000-0000-000003080000}"/>
    <cellStyle name="Comma 4 9" xfId="7266" xr:uid="{00000000-0005-0000-0000-00000E0F0000}"/>
    <cellStyle name="Comma 4 9 2" xfId="9215" xr:uid="{00000000-0005-0000-0000-00000F0F0000}"/>
    <cellStyle name="Comma 4 9 2 2" xfId="11239" xr:uid="{00000000-0005-0000-0000-0000250F0000}"/>
    <cellStyle name="Comma 4 9 2 2 2" xfId="17292" xr:uid="{00000000-0005-0000-0000-0000250F0000}"/>
    <cellStyle name="Comma 4 9 2 3" xfId="15742" xr:uid="{00000000-0005-0000-0000-00000F0F0000}"/>
    <cellStyle name="Comma 4 9 3" xfId="10000" xr:uid="{00000000-0005-0000-0000-0000240F0000}"/>
    <cellStyle name="Comma 4 9 3 2" xfId="16247" xr:uid="{00000000-0005-0000-0000-0000240F0000}"/>
    <cellStyle name="Comma 4 9 4" xfId="11604" xr:uid="{00000000-0005-0000-0000-0000812D0000}"/>
    <cellStyle name="Comma 4 9 5" xfId="13194" xr:uid="{00000000-0005-0000-0000-000005080000}"/>
    <cellStyle name="Comma 5" xfId="5492" xr:uid="{00000000-0005-0000-0000-0000100F0000}"/>
    <cellStyle name="Comma 5 10" xfId="6421" xr:uid="{00000000-0005-0000-0000-0000110F0000}"/>
    <cellStyle name="Comma 5 10 2" xfId="9429" xr:uid="{00000000-0005-0000-0000-0000120F0000}"/>
    <cellStyle name="Comma 5 10 2 2" xfId="11060" xr:uid="{00000000-0005-0000-0000-0000280F0000}"/>
    <cellStyle name="Comma 5 10 2 2 2" xfId="17117" xr:uid="{00000000-0005-0000-0000-0000280F0000}"/>
    <cellStyle name="Comma 5 10 2 3" xfId="15815" xr:uid="{00000000-0005-0000-0000-0000120F0000}"/>
    <cellStyle name="Comma 5 10 3" xfId="10188" xr:uid="{00000000-0005-0000-0000-0000270F0000}"/>
    <cellStyle name="Comma 5 10 3 2" xfId="16392" xr:uid="{00000000-0005-0000-0000-0000270F0000}"/>
    <cellStyle name="Comma 5 10 4" xfId="15442" xr:uid="{00000000-0005-0000-0000-0000110F0000}"/>
    <cellStyle name="Comma 5 11" xfId="8817" xr:uid="{00000000-0005-0000-0000-0000130F0000}"/>
    <cellStyle name="Comma 5 11 2" xfId="11394" xr:uid="{00000000-0005-0000-0000-0000290F0000}"/>
    <cellStyle name="Comma 5 11 2 2" xfId="17443" xr:uid="{00000000-0005-0000-0000-0000290F0000}"/>
    <cellStyle name="Comma 5 11 3" xfId="15517" xr:uid="{00000000-0005-0000-0000-0000130F0000}"/>
    <cellStyle name="Comma 5 12" xfId="9062" xr:uid="{00000000-0005-0000-0000-0000140F0000}"/>
    <cellStyle name="Comma 5 12 2" xfId="10942" xr:uid="{00000000-0005-0000-0000-00002A0F0000}"/>
    <cellStyle name="Comma 5 12 2 2" xfId="17001" xr:uid="{00000000-0005-0000-0000-00002A0F0000}"/>
    <cellStyle name="Comma 5 12 3" xfId="15727" xr:uid="{00000000-0005-0000-0000-0000140F0000}"/>
    <cellStyle name="Comma 5 13" xfId="9823" xr:uid="{00000000-0005-0000-0000-0000260F0000}"/>
    <cellStyle name="Comma 5 13 2" xfId="16086" xr:uid="{00000000-0005-0000-0000-0000260F0000}"/>
    <cellStyle name="Comma 5 14" xfId="11605" xr:uid="{00000000-0005-0000-0000-0000822D0000}"/>
    <cellStyle name="Comma 5 15" xfId="11911" xr:uid="{00000000-0005-0000-0000-000006080000}"/>
    <cellStyle name="Comma 5 2" xfId="7275" xr:uid="{00000000-0005-0000-0000-0000150F0000}"/>
    <cellStyle name="Comma 5 2 2" xfId="9224" xr:uid="{00000000-0005-0000-0000-0000160F0000}"/>
    <cellStyle name="Comma 5 2 2 2" xfId="11248" xr:uid="{00000000-0005-0000-0000-00002C0F0000}"/>
    <cellStyle name="Comma 5 2 2 2 2" xfId="17301" xr:uid="{00000000-0005-0000-0000-00002C0F0000}"/>
    <cellStyle name="Comma 5 2 2 3" xfId="13196" xr:uid="{00000000-0005-0000-0000-000008080000}"/>
    <cellStyle name="Comma 5 2 3" xfId="10009" xr:uid="{00000000-0005-0000-0000-00002B0F0000}"/>
    <cellStyle name="Comma 5 2 3 2" xfId="16256" xr:uid="{00000000-0005-0000-0000-00002B0F0000}"/>
    <cellStyle name="Comma 5 2 4" xfId="11606" xr:uid="{00000000-0005-0000-0000-0000832D0000}"/>
    <cellStyle name="Comma 5 2 5" xfId="11912" xr:uid="{00000000-0005-0000-0000-000007080000}"/>
    <cellStyle name="Comma 5 3" xfId="7276" xr:uid="{00000000-0005-0000-0000-0000170F0000}"/>
    <cellStyle name="Comma 5 3 2" xfId="9225" xr:uid="{00000000-0005-0000-0000-0000180F0000}"/>
    <cellStyle name="Comma 5 3 2 2" xfId="11249" xr:uid="{00000000-0005-0000-0000-00002E0F0000}"/>
    <cellStyle name="Comma 5 3 2 2 2" xfId="17302" xr:uid="{00000000-0005-0000-0000-00002E0F0000}"/>
    <cellStyle name="Comma 5 3 2 3" xfId="13198" xr:uid="{00000000-0005-0000-0000-00000A080000}"/>
    <cellStyle name="Comma 5 3 3" xfId="10010" xr:uid="{00000000-0005-0000-0000-00002D0F0000}"/>
    <cellStyle name="Comma 5 3 3 2" xfId="13197" xr:uid="{00000000-0005-0000-0000-00000B080000}"/>
    <cellStyle name="Comma 5 3 4" xfId="11607" xr:uid="{00000000-0005-0000-0000-0000842D0000}"/>
    <cellStyle name="Comma 5 3 5" xfId="11913" xr:uid="{00000000-0005-0000-0000-000009080000}"/>
    <cellStyle name="Comma 5 4" xfId="7277" xr:uid="{00000000-0005-0000-0000-0000190F0000}"/>
    <cellStyle name="Comma 5 4 2" xfId="9226" xr:uid="{00000000-0005-0000-0000-00001A0F0000}"/>
    <cellStyle name="Comma 5 4 2 2" xfId="11250" xr:uid="{00000000-0005-0000-0000-0000300F0000}"/>
    <cellStyle name="Comma 5 4 2 2 2" xfId="17303" xr:uid="{00000000-0005-0000-0000-0000300F0000}"/>
    <cellStyle name="Comma 5 4 2 3" xfId="13199" xr:uid="{00000000-0005-0000-0000-00000D080000}"/>
    <cellStyle name="Comma 5 4 3" xfId="10011" xr:uid="{00000000-0005-0000-0000-00002F0F0000}"/>
    <cellStyle name="Comma 5 4 3 2" xfId="16257" xr:uid="{00000000-0005-0000-0000-00002F0F0000}"/>
    <cellStyle name="Comma 5 4 4" xfId="11608" xr:uid="{00000000-0005-0000-0000-0000852D0000}"/>
    <cellStyle name="Comma 5 4 5" xfId="11914" xr:uid="{00000000-0005-0000-0000-00000C080000}"/>
    <cellStyle name="Comma 5 5" xfId="7278" xr:uid="{00000000-0005-0000-0000-00001B0F0000}"/>
    <cellStyle name="Comma 5 5 2" xfId="9227" xr:uid="{00000000-0005-0000-0000-00001C0F0000}"/>
    <cellStyle name="Comma 5 5 2 2" xfId="11251" xr:uid="{00000000-0005-0000-0000-0000320F0000}"/>
    <cellStyle name="Comma 5 5 2 2 2" xfId="17304" xr:uid="{00000000-0005-0000-0000-0000320F0000}"/>
    <cellStyle name="Comma 5 5 2 3" xfId="13200" xr:uid="{00000000-0005-0000-0000-00000F080000}"/>
    <cellStyle name="Comma 5 5 3" xfId="10012" xr:uid="{00000000-0005-0000-0000-0000310F0000}"/>
    <cellStyle name="Comma 5 5 3 2" xfId="16258" xr:uid="{00000000-0005-0000-0000-0000310F0000}"/>
    <cellStyle name="Comma 5 5 4" xfId="11609" xr:uid="{00000000-0005-0000-0000-0000862D0000}"/>
    <cellStyle name="Comma 5 5 5" xfId="11915" xr:uid="{00000000-0005-0000-0000-00000E080000}"/>
    <cellStyle name="Comma 5 6" xfId="7279" xr:uid="{00000000-0005-0000-0000-00001D0F0000}"/>
    <cellStyle name="Comma 5 6 2" xfId="9228" xr:uid="{00000000-0005-0000-0000-00001E0F0000}"/>
    <cellStyle name="Comma 5 6 2 2" xfId="11252" xr:uid="{00000000-0005-0000-0000-0000340F0000}"/>
    <cellStyle name="Comma 5 6 2 2 2" xfId="17305" xr:uid="{00000000-0005-0000-0000-0000340F0000}"/>
    <cellStyle name="Comma 5 6 2 3" xfId="13201" xr:uid="{00000000-0005-0000-0000-000011080000}"/>
    <cellStyle name="Comma 5 6 3" xfId="10013" xr:uid="{00000000-0005-0000-0000-0000330F0000}"/>
    <cellStyle name="Comma 5 6 3 2" xfId="16259" xr:uid="{00000000-0005-0000-0000-0000330F0000}"/>
    <cellStyle name="Comma 5 6 4" xfId="11610" xr:uid="{00000000-0005-0000-0000-0000872D0000}"/>
    <cellStyle name="Comma 5 6 5" xfId="11916" xr:uid="{00000000-0005-0000-0000-000010080000}"/>
    <cellStyle name="Comma 5 7" xfId="7280" xr:uid="{00000000-0005-0000-0000-00001F0F0000}"/>
    <cellStyle name="Comma 5 7 2" xfId="9229" xr:uid="{00000000-0005-0000-0000-0000200F0000}"/>
    <cellStyle name="Comma 5 7 2 2" xfId="11253" xr:uid="{00000000-0005-0000-0000-0000360F0000}"/>
    <cellStyle name="Comma 5 7 2 2 2" xfId="17306" xr:uid="{00000000-0005-0000-0000-0000360F0000}"/>
    <cellStyle name="Comma 5 7 2 3" xfId="13202" xr:uid="{00000000-0005-0000-0000-000013080000}"/>
    <cellStyle name="Comma 5 7 3" xfId="10014" xr:uid="{00000000-0005-0000-0000-0000350F0000}"/>
    <cellStyle name="Comma 5 7 3 2" xfId="16260" xr:uid="{00000000-0005-0000-0000-0000350F0000}"/>
    <cellStyle name="Comma 5 7 4" xfId="11611" xr:uid="{00000000-0005-0000-0000-0000882D0000}"/>
    <cellStyle name="Comma 5 7 5" xfId="11917" xr:uid="{00000000-0005-0000-0000-000012080000}"/>
    <cellStyle name="Comma 5 8" xfId="7281" xr:uid="{00000000-0005-0000-0000-0000210F0000}"/>
    <cellStyle name="Comma 5 8 2" xfId="9230" xr:uid="{00000000-0005-0000-0000-0000220F0000}"/>
    <cellStyle name="Comma 5 8 2 2" xfId="11254" xr:uid="{00000000-0005-0000-0000-0000380F0000}"/>
    <cellStyle name="Comma 5 8 2 2 2" xfId="17307" xr:uid="{00000000-0005-0000-0000-0000380F0000}"/>
    <cellStyle name="Comma 5 8 2 3" xfId="13203" xr:uid="{00000000-0005-0000-0000-000015080000}"/>
    <cellStyle name="Comma 5 8 3" xfId="10015" xr:uid="{00000000-0005-0000-0000-0000370F0000}"/>
    <cellStyle name="Comma 5 8 3 2" xfId="16261" xr:uid="{00000000-0005-0000-0000-0000370F0000}"/>
    <cellStyle name="Comma 5 8 4" xfId="11612" xr:uid="{00000000-0005-0000-0000-0000892D0000}"/>
    <cellStyle name="Comma 5 8 5" xfId="11918" xr:uid="{00000000-0005-0000-0000-000014080000}"/>
    <cellStyle name="Comma 5 9" xfId="7274" xr:uid="{00000000-0005-0000-0000-0000230F0000}"/>
    <cellStyle name="Comma 5 9 2" xfId="9223" xr:uid="{00000000-0005-0000-0000-0000240F0000}"/>
    <cellStyle name="Comma 5 9 2 2" xfId="11247" xr:uid="{00000000-0005-0000-0000-00003A0F0000}"/>
    <cellStyle name="Comma 5 9 2 2 2" xfId="17300" xr:uid="{00000000-0005-0000-0000-00003A0F0000}"/>
    <cellStyle name="Comma 5 9 2 3" xfId="15743" xr:uid="{00000000-0005-0000-0000-0000240F0000}"/>
    <cellStyle name="Comma 5 9 3" xfId="10008" xr:uid="{00000000-0005-0000-0000-0000390F0000}"/>
    <cellStyle name="Comma 5 9 3 2" xfId="16255" xr:uid="{00000000-0005-0000-0000-0000390F0000}"/>
    <cellStyle name="Comma 5 9 4" xfId="13195" xr:uid="{00000000-0005-0000-0000-000016080000}"/>
    <cellStyle name="Comma 6" xfId="6540" xr:uid="{00000000-0005-0000-0000-0000250F0000}"/>
    <cellStyle name="Comma 6 10" xfId="8789" xr:uid="{00000000-0005-0000-0000-0000260F0000}"/>
    <cellStyle name="Comma 6 10 2" xfId="9430" xr:uid="{00000000-0005-0000-0000-0000270F0000}"/>
    <cellStyle name="Comma 6 10 2 2" xfId="11393" xr:uid="{00000000-0005-0000-0000-00003D0F0000}"/>
    <cellStyle name="Comma 6 10 2 2 2" xfId="17442" xr:uid="{00000000-0005-0000-0000-00003D0F0000}"/>
    <cellStyle name="Comma 6 10 2 3" xfId="15816" xr:uid="{00000000-0005-0000-0000-0000270F0000}"/>
    <cellStyle name="Comma 6 10 3" xfId="10189" xr:uid="{00000000-0005-0000-0000-00003C0F0000}"/>
    <cellStyle name="Comma 6 10 3 2" xfId="16393" xr:uid="{00000000-0005-0000-0000-00003C0F0000}"/>
    <cellStyle name="Comma 6 10 4" xfId="15516" xr:uid="{00000000-0005-0000-0000-0000260F0000}"/>
    <cellStyle name="Comma 6 11" xfId="9065" xr:uid="{00000000-0005-0000-0000-0000280F0000}"/>
    <cellStyle name="Comma 6 11 2" xfId="11070" xr:uid="{00000000-0005-0000-0000-00003E0F0000}"/>
    <cellStyle name="Comma 6 11 2 2" xfId="17127" xr:uid="{00000000-0005-0000-0000-00003E0F0000}"/>
    <cellStyle name="Comma 6 11 3" xfId="15730" xr:uid="{00000000-0005-0000-0000-0000280F0000}"/>
    <cellStyle name="Comma 6 12" xfId="9836" xr:uid="{00000000-0005-0000-0000-00003B0F0000}"/>
    <cellStyle name="Comma 6 12 2" xfId="16094" xr:uid="{00000000-0005-0000-0000-00003B0F0000}"/>
    <cellStyle name="Comma 6 13" xfId="11613" xr:uid="{00000000-0005-0000-0000-00008A2D0000}"/>
    <cellStyle name="Comma 6 14" xfId="11919" xr:uid="{00000000-0005-0000-0000-000017080000}"/>
    <cellStyle name="Comma 6 2" xfId="7283" xr:uid="{00000000-0005-0000-0000-0000290F0000}"/>
    <cellStyle name="Comma 6 2 2" xfId="9232" xr:uid="{00000000-0005-0000-0000-00002A0F0000}"/>
    <cellStyle name="Comma 6 2 2 2" xfId="11256" xr:uid="{00000000-0005-0000-0000-0000400F0000}"/>
    <cellStyle name="Comma 6 2 2 2 2" xfId="17309" xr:uid="{00000000-0005-0000-0000-0000400F0000}"/>
    <cellStyle name="Comma 6 2 2 3" xfId="13205" xr:uid="{00000000-0005-0000-0000-000019080000}"/>
    <cellStyle name="Comma 6 2 3" xfId="10017" xr:uid="{00000000-0005-0000-0000-00003F0F0000}"/>
    <cellStyle name="Comma 6 2 3 2" xfId="16263" xr:uid="{00000000-0005-0000-0000-00003F0F0000}"/>
    <cellStyle name="Comma 6 2 4" xfId="11614" xr:uid="{00000000-0005-0000-0000-00008B2D0000}"/>
    <cellStyle name="Comma 6 2 5" xfId="11920" xr:uid="{00000000-0005-0000-0000-000018080000}"/>
    <cellStyle name="Comma 6 3" xfId="7284" xr:uid="{00000000-0005-0000-0000-00002B0F0000}"/>
    <cellStyle name="Comma 6 3 2" xfId="9233" xr:uid="{00000000-0005-0000-0000-00002C0F0000}"/>
    <cellStyle name="Comma 6 3 2 2" xfId="11257" xr:uid="{00000000-0005-0000-0000-0000420F0000}"/>
    <cellStyle name="Comma 6 3 2 2 2" xfId="17310" xr:uid="{00000000-0005-0000-0000-0000420F0000}"/>
    <cellStyle name="Comma 6 3 2 3" xfId="13206" xr:uid="{00000000-0005-0000-0000-00001B080000}"/>
    <cellStyle name="Comma 6 3 3" xfId="10018" xr:uid="{00000000-0005-0000-0000-0000410F0000}"/>
    <cellStyle name="Comma 6 3 3 2" xfId="16264" xr:uid="{00000000-0005-0000-0000-0000410F0000}"/>
    <cellStyle name="Comma 6 3 4" xfId="11615" xr:uid="{00000000-0005-0000-0000-00008C2D0000}"/>
    <cellStyle name="Comma 6 3 5" xfId="11921" xr:uid="{00000000-0005-0000-0000-00001A080000}"/>
    <cellStyle name="Comma 6 4" xfId="7285" xr:uid="{00000000-0005-0000-0000-00002D0F0000}"/>
    <cellStyle name="Comma 6 4 2" xfId="9234" xr:uid="{00000000-0005-0000-0000-00002E0F0000}"/>
    <cellStyle name="Comma 6 4 2 2" xfId="11258" xr:uid="{00000000-0005-0000-0000-0000440F0000}"/>
    <cellStyle name="Comma 6 4 2 2 2" xfId="17311" xr:uid="{00000000-0005-0000-0000-0000440F0000}"/>
    <cellStyle name="Comma 6 4 2 3" xfId="13207" xr:uid="{00000000-0005-0000-0000-00001D080000}"/>
    <cellStyle name="Comma 6 4 3" xfId="10019" xr:uid="{00000000-0005-0000-0000-0000430F0000}"/>
    <cellStyle name="Comma 6 4 3 2" xfId="16265" xr:uid="{00000000-0005-0000-0000-0000430F0000}"/>
    <cellStyle name="Comma 6 4 4" xfId="11616" xr:uid="{00000000-0005-0000-0000-00008D2D0000}"/>
    <cellStyle name="Comma 6 4 5" xfId="11922" xr:uid="{00000000-0005-0000-0000-00001C080000}"/>
    <cellStyle name="Comma 6 5" xfId="7286" xr:uid="{00000000-0005-0000-0000-00002F0F0000}"/>
    <cellStyle name="Comma 6 5 2" xfId="9235" xr:uid="{00000000-0005-0000-0000-0000300F0000}"/>
    <cellStyle name="Comma 6 5 2 2" xfId="11259" xr:uid="{00000000-0005-0000-0000-0000460F0000}"/>
    <cellStyle name="Comma 6 5 2 2 2" xfId="17312" xr:uid="{00000000-0005-0000-0000-0000460F0000}"/>
    <cellStyle name="Comma 6 5 2 3" xfId="13208" xr:uid="{00000000-0005-0000-0000-00001F080000}"/>
    <cellStyle name="Comma 6 5 3" xfId="10020" xr:uid="{00000000-0005-0000-0000-0000450F0000}"/>
    <cellStyle name="Comma 6 5 3 2" xfId="16266" xr:uid="{00000000-0005-0000-0000-0000450F0000}"/>
    <cellStyle name="Comma 6 5 4" xfId="11617" xr:uid="{00000000-0005-0000-0000-00008E2D0000}"/>
    <cellStyle name="Comma 6 5 5" xfId="11923" xr:uid="{00000000-0005-0000-0000-00001E080000}"/>
    <cellStyle name="Comma 6 6" xfId="7287" xr:uid="{00000000-0005-0000-0000-0000310F0000}"/>
    <cellStyle name="Comma 6 6 2" xfId="9236" xr:uid="{00000000-0005-0000-0000-0000320F0000}"/>
    <cellStyle name="Comma 6 6 2 2" xfId="11260" xr:uid="{00000000-0005-0000-0000-0000480F0000}"/>
    <cellStyle name="Comma 6 6 2 2 2" xfId="17313" xr:uid="{00000000-0005-0000-0000-0000480F0000}"/>
    <cellStyle name="Comma 6 6 2 3" xfId="13209" xr:uid="{00000000-0005-0000-0000-000021080000}"/>
    <cellStyle name="Comma 6 6 3" xfId="10021" xr:uid="{00000000-0005-0000-0000-0000470F0000}"/>
    <cellStyle name="Comma 6 6 3 2" xfId="16267" xr:uid="{00000000-0005-0000-0000-0000470F0000}"/>
    <cellStyle name="Comma 6 6 4" xfId="11618" xr:uid="{00000000-0005-0000-0000-00008F2D0000}"/>
    <cellStyle name="Comma 6 6 5" xfId="11924" xr:uid="{00000000-0005-0000-0000-000020080000}"/>
    <cellStyle name="Comma 6 7" xfId="7288" xr:uid="{00000000-0005-0000-0000-0000330F0000}"/>
    <cellStyle name="Comma 6 7 2" xfId="9237" xr:uid="{00000000-0005-0000-0000-0000340F0000}"/>
    <cellStyle name="Comma 6 7 2 2" xfId="11261" xr:uid="{00000000-0005-0000-0000-00004A0F0000}"/>
    <cellStyle name="Comma 6 7 2 2 2" xfId="17314" xr:uid="{00000000-0005-0000-0000-00004A0F0000}"/>
    <cellStyle name="Comma 6 7 2 3" xfId="13210" xr:uid="{00000000-0005-0000-0000-000023080000}"/>
    <cellStyle name="Comma 6 7 3" xfId="10022" xr:uid="{00000000-0005-0000-0000-0000490F0000}"/>
    <cellStyle name="Comma 6 7 3 2" xfId="16268" xr:uid="{00000000-0005-0000-0000-0000490F0000}"/>
    <cellStyle name="Comma 6 7 4" xfId="11619" xr:uid="{00000000-0005-0000-0000-0000902D0000}"/>
    <cellStyle name="Comma 6 7 5" xfId="11925" xr:uid="{00000000-0005-0000-0000-000022080000}"/>
    <cellStyle name="Comma 6 8" xfId="7289" xr:uid="{00000000-0005-0000-0000-0000350F0000}"/>
    <cellStyle name="Comma 6 8 2" xfId="9238" xr:uid="{00000000-0005-0000-0000-0000360F0000}"/>
    <cellStyle name="Comma 6 8 2 2" xfId="11262" xr:uid="{00000000-0005-0000-0000-00004C0F0000}"/>
    <cellStyle name="Comma 6 8 2 2 2" xfId="17315" xr:uid="{00000000-0005-0000-0000-00004C0F0000}"/>
    <cellStyle name="Comma 6 8 2 3" xfId="13211" xr:uid="{00000000-0005-0000-0000-000025080000}"/>
    <cellStyle name="Comma 6 8 3" xfId="10023" xr:uid="{00000000-0005-0000-0000-00004B0F0000}"/>
    <cellStyle name="Comma 6 8 3 2" xfId="16269" xr:uid="{00000000-0005-0000-0000-00004B0F0000}"/>
    <cellStyle name="Comma 6 8 4" xfId="11620" xr:uid="{00000000-0005-0000-0000-0000912D0000}"/>
    <cellStyle name="Comma 6 8 5" xfId="11926" xr:uid="{00000000-0005-0000-0000-000024080000}"/>
    <cellStyle name="Comma 6 9" xfId="7282" xr:uid="{00000000-0005-0000-0000-0000370F0000}"/>
    <cellStyle name="Comma 6 9 2" xfId="9231" xr:uid="{00000000-0005-0000-0000-0000380F0000}"/>
    <cellStyle name="Comma 6 9 2 2" xfId="11255" xr:uid="{00000000-0005-0000-0000-00004E0F0000}"/>
    <cellStyle name="Comma 6 9 2 2 2" xfId="17308" xr:uid="{00000000-0005-0000-0000-00004E0F0000}"/>
    <cellStyle name="Comma 6 9 2 3" xfId="15744" xr:uid="{00000000-0005-0000-0000-0000380F0000}"/>
    <cellStyle name="Comma 6 9 3" xfId="10016" xr:uid="{00000000-0005-0000-0000-00004D0F0000}"/>
    <cellStyle name="Comma 6 9 3 2" xfId="16262" xr:uid="{00000000-0005-0000-0000-00004D0F0000}"/>
    <cellStyle name="Comma 6 9 4" xfId="13204" xr:uid="{00000000-0005-0000-0000-000026080000}"/>
    <cellStyle name="Comma 7" xfId="6658" xr:uid="{00000000-0005-0000-0000-0000390F0000}"/>
    <cellStyle name="Comma 7 10" xfId="7291" xr:uid="{00000000-0005-0000-0000-00003A0F0000}"/>
    <cellStyle name="Comma 7 10 2" xfId="9239" xr:uid="{00000000-0005-0000-0000-00003B0F0000}"/>
    <cellStyle name="Comma 7 10 2 2" xfId="11263" xr:uid="{00000000-0005-0000-0000-0000510F0000}"/>
    <cellStyle name="Comma 7 10 2 2 2" xfId="17316" xr:uid="{00000000-0005-0000-0000-0000510F0000}"/>
    <cellStyle name="Comma 7 10 2 3" xfId="13212" xr:uid="{00000000-0005-0000-0000-000029080000}"/>
    <cellStyle name="Comma 7 10 3" xfId="10024" xr:uid="{00000000-0005-0000-0000-0000500F0000}"/>
    <cellStyle name="Comma 7 10 3 2" xfId="16270" xr:uid="{00000000-0005-0000-0000-0000500F0000}"/>
    <cellStyle name="Comma 7 10 4" xfId="11621" xr:uid="{00000000-0005-0000-0000-0000922D0000}"/>
    <cellStyle name="Comma 7 10 5" xfId="11927" xr:uid="{00000000-0005-0000-0000-000028080000}"/>
    <cellStyle name="Comma 7 11" xfId="7292" xr:uid="{00000000-0005-0000-0000-00003C0F0000}"/>
    <cellStyle name="Comma 7 11 2" xfId="9240" xr:uid="{00000000-0005-0000-0000-00003D0F0000}"/>
    <cellStyle name="Comma 7 11 2 2" xfId="11264" xr:uid="{00000000-0005-0000-0000-0000530F0000}"/>
    <cellStyle name="Comma 7 11 2 2 2" xfId="17317" xr:uid="{00000000-0005-0000-0000-0000530F0000}"/>
    <cellStyle name="Comma 7 11 2 3" xfId="13213" xr:uid="{00000000-0005-0000-0000-00002B080000}"/>
    <cellStyle name="Comma 7 11 3" xfId="10025" xr:uid="{00000000-0005-0000-0000-0000520F0000}"/>
    <cellStyle name="Comma 7 11 3 2" xfId="16271" xr:uid="{00000000-0005-0000-0000-0000520F0000}"/>
    <cellStyle name="Comma 7 11 4" xfId="11928" xr:uid="{00000000-0005-0000-0000-00002A080000}"/>
    <cellStyle name="Comma 7 11 5" xfId="17802" xr:uid="{1AF8D458-8887-4114-92B0-40CFFC1D6709}"/>
    <cellStyle name="Comma 7 12" xfId="7293" xr:uid="{00000000-0005-0000-0000-00003E0F0000}"/>
    <cellStyle name="Comma 7 12 2" xfId="9241" xr:uid="{00000000-0005-0000-0000-00003F0F0000}"/>
    <cellStyle name="Comma 7 12 2 2" xfId="11265" xr:uid="{00000000-0005-0000-0000-0000550F0000}"/>
    <cellStyle name="Comma 7 12 2 2 2" xfId="17318" xr:uid="{00000000-0005-0000-0000-0000550F0000}"/>
    <cellStyle name="Comma 7 12 2 3" xfId="13214" xr:uid="{00000000-0005-0000-0000-00002D080000}"/>
    <cellStyle name="Comma 7 12 3" xfId="10026" xr:uid="{00000000-0005-0000-0000-0000540F0000}"/>
    <cellStyle name="Comma 7 12 3 2" xfId="16272" xr:uid="{00000000-0005-0000-0000-0000540F0000}"/>
    <cellStyle name="Comma 7 12 4" xfId="11622" xr:uid="{00000000-0005-0000-0000-0000932D0000}"/>
    <cellStyle name="Comma 7 12 5" xfId="11929" xr:uid="{00000000-0005-0000-0000-00002C080000}"/>
    <cellStyle name="Comma 7 13" xfId="7294" xr:uid="{00000000-0005-0000-0000-0000400F0000}"/>
    <cellStyle name="Comma 7 13 2" xfId="9242" xr:uid="{00000000-0005-0000-0000-0000410F0000}"/>
    <cellStyle name="Comma 7 13 2 2" xfId="11266" xr:uid="{00000000-0005-0000-0000-0000570F0000}"/>
    <cellStyle name="Comma 7 13 2 2 2" xfId="17319" xr:uid="{00000000-0005-0000-0000-0000570F0000}"/>
    <cellStyle name="Comma 7 13 2 3" xfId="13215" xr:uid="{00000000-0005-0000-0000-00002F080000}"/>
    <cellStyle name="Comma 7 13 3" xfId="10027" xr:uid="{00000000-0005-0000-0000-0000560F0000}"/>
    <cellStyle name="Comma 7 13 3 2" xfId="16273" xr:uid="{00000000-0005-0000-0000-0000560F0000}"/>
    <cellStyle name="Comma 7 13 4" xfId="11623" xr:uid="{00000000-0005-0000-0000-0000942D0000}"/>
    <cellStyle name="Comma 7 13 5" xfId="11930" xr:uid="{00000000-0005-0000-0000-00002E080000}"/>
    <cellStyle name="Comma 7 14" xfId="7295" xr:uid="{00000000-0005-0000-0000-0000420F0000}"/>
    <cellStyle name="Comma 7 14 2" xfId="9243" xr:uid="{00000000-0005-0000-0000-0000430F0000}"/>
    <cellStyle name="Comma 7 14 2 2" xfId="11267" xr:uid="{00000000-0005-0000-0000-0000590F0000}"/>
    <cellStyle name="Comma 7 14 2 2 2" xfId="17320" xr:uid="{00000000-0005-0000-0000-0000590F0000}"/>
    <cellStyle name="Comma 7 14 2 3" xfId="13216" xr:uid="{00000000-0005-0000-0000-000031080000}"/>
    <cellStyle name="Comma 7 14 3" xfId="10028" xr:uid="{00000000-0005-0000-0000-0000580F0000}"/>
    <cellStyle name="Comma 7 14 3 2" xfId="16274" xr:uid="{00000000-0005-0000-0000-0000580F0000}"/>
    <cellStyle name="Comma 7 14 4" xfId="11624" xr:uid="{00000000-0005-0000-0000-0000952D0000}"/>
    <cellStyle name="Comma 7 14 5" xfId="11931" xr:uid="{00000000-0005-0000-0000-000030080000}"/>
    <cellStyle name="Comma 7 15" xfId="7296" xr:uid="{00000000-0005-0000-0000-0000440F0000}"/>
    <cellStyle name="Comma 7 15 2" xfId="9244" xr:uid="{00000000-0005-0000-0000-0000450F0000}"/>
    <cellStyle name="Comma 7 15 2 2" xfId="11268" xr:uid="{00000000-0005-0000-0000-00005B0F0000}"/>
    <cellStyle name="Comma 7 15 2 2 2" xfId="17321" xr:uid="{00000000-0005-0000-0000-00005B0F0000}"/>
    <cellStyle name="Comma 7 15 2 3" xfId="13217" xr:uid="{00000000-0005-0000-0000-000033080000}"/>
    <cellStyle name="Comma 7 15 3" xfId="10029" xr:uid="{00000000-0005-0000-0000-00005A0F0000}"/>
    <cellStyle name="Comma 7 15 3 2" xfId="16275" xr:uid="{00000000-0005-0000-0000-00005A0F0000}"/>
    <cellStyle name="Comma 7 15 4" xfId="11625" xr:uid="{00000000-0005-0000-0000-0000962D0000}"/>
    <cellStyle name="Comma 7 15 5" xfId="11932" xr:uid="{00000000-0005-0000-0000-000032080000}"/>
    <cellStyle name="Comma 7 16" xfId="7297" xr:uid="{00000000-0005-0000-0000-0000460F0000}"/>
    <cellStyle name="Comma 7 16 2" xfId="9245" xr:uid="{00000000-0005-0000-0000-0000470F0000}"/>
    <cellStyle name="Comma 7 16 2 2" xfId="11269" xr:uid="{00000000-0005-0000-0000-00005D0F0000}"/>
    <cellStyle name="Comma 7 16 2 2 2" xfId="17322" xr:uid="{00000000-0005-0000-0000-00005D0F0000}"/>
    <cellStyle name="Comma 7 16 2 3" xfId="13218" xr:uid="{00000000-0005-0000-0000-000035080000}"/>
    <cellStyle name="Comma 7 16 3" xfId="10030" xr:uid="{00000000-0005-0000-0000-00005C0F0000}"/>
    <cellStyle name="Comma 7 16 3 2" xfId="16276" xr:uid="{00000000-0005-0000-0000-00005C0F0000}"/>
    <cellStyle name="Comma 7 16 4" xfId="11933" xr:uid="{00000000-0005-0000-0000-000034080000}"/>
    <cellStyle name="Comma 7 16 5" xfId="17803" xr:uid="{DE6ACE40-DCC3-4E73-8389-D29D1C2A9F85}"/>
    <cellStyle name="Comma 7 17" xfId="7298" xr:uid="{00000000-0005-0000-0000-0000480F0000}"/>
    <cellStyle name="Comma 7 17 2" xfId="9246" xr:uid="{00000000-0005-0000-0000-0000490F0000}"/>
    <cellStyle name="Comma 7 17 2 2" xfId="11270" xr:uid="{00000000-0005-0000-0000-00005F0F0000}"/>
    <cellStyle name="Comma 7 17 2 2 2" xfId="17323" xr:uid="{00000000-0005-0000-0000-00005F0F0000}"/>
    <cellStyle name="Comma 7 17 2 3" xfId="13219" xr:uid="{00000000-0005-0000-0000-000037080000}"/>
    <cellStyle name="Comma 7 17 3" xfId="10031" xr:uid="{00000000-0005-0000-0000-00005E0F0000}"/>
    <cellStyle name="Comma 7 17 3 2" xfId="16277" xr:uid="{00000000-0005-0000-0000-00005E0F0000}"/>
    <cellStyle name="Comma 7 17 4" xfId="11934" xr:uid="{00000000-0005-0000-0000-000036080000}"/>
    <cellStyle name="Comma 7 17 5" xfId="17804" xr:uid="{5537EDB3-1BD8-4923-B434-4C8BB67CBC82}"/>
    <cellStyle name="Comma 7 18" xfId="7299" xr:uid="{00000000-0005-0000-0000-00004A0F0000}"/>
    <cellStyle name="Comma 7 18 2" xfId="9247" xr:uid="{00000000-0005-0000-0000-00004B0F0000}"/>
    <cellStyle name="Comma 7 18 2 2" xfId="11271" xr:uid="{00000000-0005-0000-0000-0000610F0000}"/>
    <cellStyle name="Comma 7 18 2 2 2" xfId="17324" xr:uid="{00000000-0005-0000-0000-0000610F0000}"/>
    <cellStyle name="Comma 7 18 2 3" xfId="13220" xr:uid="{00000000-0005-0000-0000-000039080000}"/>
    <cellStyle name="Comma 7 18 3" xfId="10032" xr:uid="{00000000-0005-0000-0000-0000600F0000}"/>
    <cellStyle name="Comma 7 18 3 2" xfId="16278" xr:uid="{00000000-0005-0000-0000-0000600F0000}"/>
    <cellStyle name="Comma 7 18 4" xfId="11935" xr:uid="{00000000-0005-0000-0000-000038080000}"/>
    <cellStyle name="Comma 7 18 5" xfId="17805" xr:uid="{34E34DC9-0D67-47EB-8279-57239D61F841}"/>
    <cellStyle name="Comma 7 19" xfId="7300" xr:uid="{00000000-0005-0000-0000-00004C0F0000}"/>
    <cellStyle name="Comma 7 19 2" xfId="9248" xr:uid="{00000000-0005-0000-0000-00004D0F0000}"/>
    <cellStyle name="Comma 7 19 2 2" xfId="11272" xr:uid="{00000000-0005-0000-0000-0000630F0000}"/>
    <cellStyle name="Comma 7 19 2 2 2" xfId="17325" xr:uid="{00000000-0005-0000-0000-0000630F0000}"/>
    <cellStyle name="Comma 7 19 2 3" xfId="13221" xr:uid="{00000000-0005-0000-0000-00003B080000}"/>
    <cellStyle name="Comma 7 19 3" xfId="10033" xr:uid="{00000000-0005-0000-0000-0000620F0000}"/>
    <cellStyle name="Comma 7 19 3 2" xfId="16279" xr:uid="{00000000-0005-0000-0000-0000620F0000}"/>
    <cellStyle name="Comma 7 19 4" xfId="11936" xr:uid="{00000000-0005-0000-0000-00003A080000}"/>
    <cellStyle name="Comma 7 19 5" xfId="17806" xr:uid="{380F7D27-833B-455F-877E-F50D7ADA2B35}"/>
    <cellStyle name="Comma 7 2" xfId="7301" xr:uid="{00000000-0005-0000-0000-00004E0F0000}"/>
    <cellStyle name="Comma 7 2 2" xfId="9249" xr:uid="{00000000-0005-0000-0000-00004F0F0000}"/>
    <cellStyle name="Comma 7 2 2 2" xfId="11273" xr:uid="{00000000-0005-0000-0000-0000650F0000}"/>
    <cellStyle name="Comma 7 2 2 2 2" xfId="17326" xr:uid="{00000000-0005-0000-0000-0000650F0000}"/>
    <cellStyle name="Comma 7 2 2 3" xfId="13222" xr:uid="{00000000-0005-0000-0000-00003D080000}"/>
    <cellStyle name="Comma 7 2 3" xfId="10034" xr:uid="{00000000-0005-0000-0000-0000640F0000}"/>
    <cellStyle name="Comma 7 2 3 2" xfId="16280" xr:uid="{00000000-0005-0000-0000-0000640F0000}"/>
    <cellStyle name="Comma 7 2 4" xfId="11626" xr:uid="{00000000-0005-0000-0000-0000972D0000}"/>
    <cellStyle name="Comma 7 2 5" xfId="11937" xr:uid="{00000000-0005-0000-0000-00003C080000}"/>
    <cellStyle name="Comma 7 20" xfId="7302" xr:uid="{00000000-0005-0000-0000-0000500F0000}"/>
    <cellStyle name="Comma 7 20 2" xfId="9250" xr:uid="{00000000-0005-0000-0000-0000510F0000}"/>
    <cellStyle name="Comma 7 20 2 2" xfId="11274" xr:uid="{00000000-0005-0000-0000-0000670F0000}"/>
    <cellStyle name="Comma 7 20 2 2 2" xfId="17327" xr:uid="{00000000-0005-0000-0000-0000670F0000}"/>
    <cellStyle name="Comma 7 20 2 3" xfId="13223" xr:uid="{00000000-0005-0000-0000-00003F080000}"/>
    <cellStyle name="Comma 7 20 3" xfId="10035" xr:uid="{00000000-0005-0000-0000-0000660F0000}"/>
    <cellStyle name="Comma 7 20 3 2" xfId="16281" xr:uid="{00000000-0005-0000-0000-0000660F0000}"/>
    <cellStyle name="Comma 7 20 4" xfId="11938" xr:uid="{00000000-0005-0000-0000-00003E080000}"/>
    <cellStyle name="Comma 7 20 5" xfId="17807" xr:uid="{5EBECD5F-306A-455D-BA70-E7BD67EBCA16}"/>
    <cellStyle name="Comma 7 21" xfId="7303" xr:uid="{00000000-0005-0000-0000-0000520F0000}"/>
    <cellStyle name="Comma 7 21 2" xfId="9251" xr:uid="{00000000-0005-0000-0000-0000530F0000}"/>
    <cellStyle name="Comma 7 21 2 2" xfId="11275" xr:uid="{00000000-0005-0000-0000-0000690F0000}"/>
    <cellStyle name="Comma 7 21 2 2 2" xfId="17328" xr:uid="{00000000-0005-0000-0000-0000690F0000}"/>
    <cellStyle name="Comma 7 21 2 3" xfId="13224" xr:uid="{00000000-0005-0000-0000-000041080000}"/>
    <cellStyle name="Comma 7 21 3" xfId="10036" xr:uid="{00000000-0005-0000-0000-0000680F0000}"/>
    <cellStyle name="Comma 7 21 3 2" xfId="16282" xr:uid="{00000000-0005-0000-0000-0000680F0000}"/>
    <cellStyle name="Comma 7 21 4" xfId="11939" xr:uid="{00000000-0005-0000-0000-000040080000}"/>
    <cellStyle name="Comma 7 21 5" xfId="17808" xr:uid="{06760A91-5E09-49F4-81CA-879203B71941}"/>
    <cellStyle name="Comma 7 22" xfId="7290" xr:uid="{00000000-0005-0000-0000-0000540F0000}"/>
    <cellStyle name="Comma 7 23" xfId="8839" xr:uid="{00000000-0005-0000-0000-0000550F0000}"/>
    <cellStyle name="Comma 7 23 2" xfId="11396" xr:uid="{00000000-0005-0000-0000-00006B0F0000}"/>
    <cellStyle name="Comma 7 23 2 2" xfId="17445" xr:uid="{00000000-0005-0000-0000-00006B0F0000}"/>
    <cellStyle name="Comma 7 23 3" xfId="15520" xr:uid="{00000000-0005-0000-0000-0000550F0000}"/>
    <cellStyle name="Comma 7 24" xfId="9068" xr:uid="{00000000-0005-0000-0000-0000560F0000}"/>
    <cellStyle name="Comma 7 24 2" xfId="11080" xr:uid="{00000000-0005-0000-0000-00006C0F0000}"/>
    <cellStyle name="Comma 7 24 2 2" xfId="17137" xr:uid="{00000000-0005-0000-0000-00006C0F0000}"/>
    <cellStyle name="Comma 7 24 3" xfId="15733" xr:uid="{00000000-0005-0000-0000-0000560F0000}"/>
    <cellStyle name="Comma 7 25" xfId="9849" xr:uid="{00000000-0005-0000-0000-00004F0F0000}"/>
    <cellStyle name="Comma 7 25 2" xfId="16102" xr:uid="{00000000-0005-0000-0000-00004F0F0000}"/>
    <cellStyle name="Comma 7 3" xfId="7304" xr:uid="{00000000-0005-0000-0000-0000570F0000}"/>
    <cellStyle name="Comma 7 3 10" xfId="7305" xr:uid="{00000000-0005-0000-0000-0000580F0000}"/>
    <cellStyle name="Comma 7 3 10 2" xfId="9253" xr:uid="{00000000-0005-0000-0000-0000590F0000}"/>
    <cellStyle name="Comma 7 3 10 2 2" xfId="11277" xr:uid="{00000000-0005-0000-0000-00006F0F0000}"/>
    <cellStyle name="Comma 7 3 10 2 2 2" xfId="17330" xr:uid="{00000000-0005-0000-0000-00006F0F0000}"/>
    <cellStyle name="Comma 7 3 10 2 3" xfId="13226" xr:uid="{00000000-0005-0000-0000-000044080000}"/>
    <cellStyle name="Comma 7 3 10 3" xfId="10038" xr:uid="{00000000-0005-0000-0000-00006E0F0000}"/>
    <cellStyle name="Comma 7 3 10 3 2" xfId="16284" xr:uid="{00000000-0005-0000-0000-00006E0F0000}"/>
    <cellStyle name="Comma 7 3 10 4" xfId="11627" xr:uid="{00000000-0005-0000-0000-0000982D0000}"/>
    <cellStyle name="Comma 7 3 10 5" xfId="11941" xr:uid="{00000000-0005-0000-0000-000043080000}"/>
    <cellStyle name="Comma 7 3 11" xfId="7306" xr:uid="{00000000-0005-0000-0000-00005A0F0000}"/>
    <cellStyle name="Comma 7 3 11 2" xfId="9254" xr:uid="{00000000-0005-0000-0000-00005B0F0000}"/>
    <cellStyle name="Comma 7 3 11 2 2" xfId="11278" xr:uid="{00000000-0005-0000-0000-0000710F0000}"/>
    <cellStyle name="Comma 7 3 11 2 2 2" xfId="17331" xr:uid="{00000000-0005-0000-0000-0000710F0000}"/>
    <cellStyle name="Comma 7 3 11 2 3" xfId="13227" xr:uid="{00000000-0005-0000-0000-000046080000}"/>
    <cellStyle name="Comma 7 3 11 3" xfId="10039" xr:uid="{00000000-0005-0000-0000-0000700F0000}"/>
    <cellStyle name="Comma 7 3 11 3 2" xfId="16285" xr:uid="{00000000-0005-0000-0000-0000700F0000}"/>
    <cellStyle name="Comma 7 3 11 4" xfId="11628" xr:uid="{00000000-0005-0000-0000-0000992D0000}"/>
    <cellStyle name="Comma 7 3 11 5" xfId="11942" xr:uid="{00000000-0005-0000-0000-000045080000}"/>
    <cellStyle name="Comma 7 3 12" xfId="7307" xr:uid="{00000000-0005-0000-0000-00005C0F0000}"/>
    <cellStyle name="Comma 7 3 12 2" xfId="9255" xr:uid="{00000000-0005-0000-0000-00005D0F0000}"/>
    <cellStyle name="Comma 7 3 12 2 2" xfId="11279" xr:uid="{00000000-0005-0000-0000-0000730F0000}"/>
    <cellStyle name="Comma 7 3 12 2 2 2" xfId="17332" xr:uid="{00000000-0005-0000-0000-0000730F0000}"/>
    <cellStyle name="Comma 7 3 12 2 3" xfId="13228" xr:uid="{00000000-0005-0000-0000-000048080000}"/>
    <cellStyle name="Comma 7 3 12 3" xfId="10040" xr:uid="{00000000-0005-0000-0000-0000720F0000}"/>
    <cellStyle name="Comma 7 3 12 3 2" xfId="16286" xr:uid="{00000000-0005-0000-0000-0000720F0000}"/>
    <cellStyle name="Comma 7 3 12 4" xfId="11629" xr:uid="{00000000-0005-0000-0000-00009A2D0000}"/>
    <cellStyle name="Comma 7 3 12 5" xfId="11943" xr:uid="{00000000-0005-0000-0000-000047080000}"/>
    <cellStyle name="Comma 7 3 13" xfId="7308" xr:uid="{00000000-0005-0000-0000-00005E0F0000}"/>
    <cellStyle name="Comma 7 3 13 2" xfId="9256" xr:uid="{00000000-0005-0000-0000-00005F0F0000}"/>
    <cellStyle name="Comma 7 3 13 2 2" xfId="11280" xr:uid="{00000000-0005-0000-0000-0000750F0000}"/>
    <cellStyle name="Comma 7 3 13 2 2 2" xfId="17333" xr:uid="{00000000-0005-0000-0000-0000750F0000}"/>
    <cellStyle name="Comma 7 3 13 2 3" xfId="13229" xr:uid="{00000000-0005-0000-0000-00004A080000}"/>
    <cellStyle name="Comma 7 3 13 3" xfId="10041" xr:uid="{00000000-0005-0000-0000-0000740F0000}"/>
    <cellStyle name="Comma 7 3 13 3 2" xfId="16287" xr:uid="{00000000-0005-0000-0000-0000740F0000}"/>
    <cellStyle name="Comma 7 3 13 4" xfId="11630" xr:uid="{00000000-0005-0000-0000-00009B2D0000}"/>
    <cellStyle name="Comma 7 3 13 5" xfId="11944" xr:uid="{00000000-0005-0000-0000-000049080000}"/>
    <cellStyle name="Comma 7 3 14" xfId="7309" xr:uid="{00000000-0005-0000-0000-0000600F0000}"/>
    <cellStyle name="Comma 7 3 14 2" xfId="9257" xr:uid="{00000000-0005-0000-0000-0000610F0000}"/>
    <cellStyle name="Comma 7 3 14 2 2" xfId="11281" xr:uid="{00000000-0005-0000-0000-0000770F0000}"/>
    <cellStyle name="Comma 7 3 14 2 2 2" xfId="17334" xr:uid="{00000000-0005-0000-0000-0000770F0000}"/>
    <cellStyle name="Comma 7 3 14 2 3" xfId="13230" xr:uid="{00000000-0005-0000-0000-00004C080000}"/>
    <cellStyle name="Comma 7 3 14 3" xfId="10042" xr:uid="{00000000-0005-0000-0000-0000760F0000}"/>
    <cellStyle name="Comma 7 3 14 3 2" xfId="16288" xr:uid="{00000000-0005-0000-0000-0000760F0000}"/>
    <cellStyle name="Comma 7 3 14 4" xfId="11631" xr:uid="{00000000-0005-0000-0000-00009C2D0000}"/>
    <cellStyle name="Comma 7 3 14 5" xfId="11945" xr:uid="{00000000-0005-0000-0000-00004B080000}"/>
    <cellStyle name="Comma 7 3 15" xfId="7310" xr:uid="{00000000-0005-0000-0000-0000620F0000}"/>
    <cellStyle name="Comma 7 3 15 2" xfId="9258" xr:uid="{00000000-0005-0000-0000-0000630F0000}"/>
    <cellStyle name="Comma 7 3 15 2 2" xfId="11282" xr:uid="{00000000-0005-0000-0000-0000790F0000}"/>
    <cellStyle name="Comma 7 3 15 2 2 2" xfId="17335" xr:uid="{00000000-0005-0000-0000-0000790F0000}"/>
    <cellStyle name="Comma 7 3 15 2 3" xfId="13231" xr:uid="{00000000-0005-0000-0000-00004E080000}"/>
    <cellStyle name="Comma 7 3 15 3" xfId="10043" xr:uid="{00000000-0005-0000-0000-0000780F0000}"/>
    <cellStyle name="Comma 7 3 15 3 2" xfId="16289" xr:uid="{00000000-0005-0000-0000-0000780F0000}"/>
    <cellStyle name="Comma 7 3 15 4" xfId="11632" xr:uid="{00000000-0005-0000-0000-00009D2D0000}"/>
    <cellStyle name="Comma 7 3 15 5" xfId="11946" xr:uid="{00000000-0005-0000-0000-00004D080000}"/>
    <cellStyle name="Comma 7 3 16" xfId="9252" xr:uid="{00000000-0005-0000-0000-0000640F0000}"/>
    <cellStyle name="Comma 7 3 16 2" xfId="11276" xr:uid="{00000000-0005-0000-0000-00007A0F0000}"/>
    <cellStyle name="Comma 7 3 16 2 2" xfId="17329" xr:uid="{00000000-0005-0000-0000-00007A0F0000}"/>
    <cellStyle name="Comma 7 3 16 3" xfId="13225" xr:uid="{00000000-0005-0000-0000-00004F080000}"/>
    <cellStyle name="Comma 7 3 17" xfId="10037" xr:uid="{00000000-0005-0000-0000-00006D0F0000}"/>
    <cellStyle name="Comma 7 3 17 2" xfId="16283" xr:uid="{00000000-0005-0000-0000-00006D0F0000}"/>
    <cellStyle name="Comma 7 3 18" xfId="11940" xr:uid="{00000000-0005-0000-0000-000042080000}"/>
    <cellStyle name="Comma 7 3 19" xfId="17809" xr:uid="{306F9404-BB2F-44A0-A84E-6DBCD87E6B3C}"/>
    <cellStyle name="Comma 7 3 2" xfId="7311" xr:uid="{00000000-0005-0000-0000-0000650F0000}"/>
    <cellStyle name="Comma 7 3 2 2" xfId="9259" xr:uid="{00000000-0005-0000-0000-0000660F0000}"/>
    <cellStyle name="Comma 7 3 2 2 2" xfId="11283" xr:uid="{00000000-0005-0000-0000-00007C0F0000}"/>
    <cellStyle name="Comma 7 3 2 2 2 2" xfId="17336" xr:uid="{00000000-0005-0000-0000-00007C0F0000}"/>
    <cellStyle name="Comma 7 3 2 2 3" xfId="13232" xr:uid="{00000000-0005-0000-0000-000051080000}"/>
    <cellStyle name="Comma 7 3 2 3" xfId="10044" xr:uid="{00000000-0005-0000-0000-00007B0F0000}"/>
    <cellStyle name="Comma 7 3 2 3 2" xfId="16290" xr:uid="{00000000-0005-0000-0000-00007B0F0000}"/>
    <cellStyle name="Comma 7 3 2 4" xfId="11633" xr:uid="{00000000-0005-0000-0000-00009E2D0000}"/>
    <cellStyle name="Comma 7 3 2 5" xfId="11947" xr:uid="{00000000-0005-0000-0000-000050080000}"/>
    <cellStyle name="Comma 7 3 3" xfId="7312" xr:uid="{00000000-0005-0000-0000-0000670F0000}"/>
    <cellStyle name="Comma 7 3 3 2" xfId="9260" xr:uid="{00000000-0005-0000-0000-0000680F0000}"/>
    <cellStyle name="Comma 7 3 3 2 2" xfId="11284" xr:uid="{00000000-0005-0000-0000-00007E0F0000}"/>
    <cellStyle name="Comma 7 3 3 2 2 2" xfId="17337" xr:uid="{00000000-0005-0000-0000-00007E0F0000}"/>
    <cellStyle name="Comma 7 3 3 2 3" xfId="13233" xr:uid="{00000000-0005-0000-0000-000053080000}"/>
    <cellStyle name="Comma 7 3 3 3" xfId="10045" xr:uid="{00000000-0005-0000-0000-00007D0F0000}"/>
    <cellStyle name="Comma 7 3 3 3 2" xfId="16291" xr:uid="{00000000-0005-0000-0000-00007D0F0000}"/>
    <cellStyle name="Comma 7 3 3 4" xfId="11634" xr:uid="{00000000-0005-0000-0000-00009F2D0000}"/>
    <cellStyle name="Comma 7 3 3 5" xfId="11948" xr:uid="{00000000-0005-0000-0000-000052080000}"/>
    <cellStyle name="Comma 7 3 4" xfId="7313" xr:uid="{00000000-0005-0000-0000-0000690F0000}"/>
    <cellStyle name="Comma 7 3 4 2" xfId="9261" xr:uid="{00000000-0005-0000-0000-00006A0F0000}"/>
    <cellStyle name="Comma 7 3 4 2 2" xfId="11285" xr:uid="{00000000-0005-0000-0000-0000800F0000}"/>
    <cellStyle name="Comma 7 3 4 2 2 2" xfId="17338" xr:uid="{00000000-0005-0000-0000-0000800F0000}"/>
    <cellStyle name="Comma 7 3 4 2 3" xfId="13234" xr:uid="{00000000-0005-0000-0000-000055080000}"/>
    <cellStyle name="Comma 7 3 4 3" xfId="10046" xr:uid="{00000000-0005-0000-0000-00007F0F0000}"/>
    <cellStyle name="Comma 7 3 4 3 2" xfId="16292" xr:uid="{00000000-0005-0000-0000-00007F0F0000}"/>
    <cellStyle name="Comma 7 3 4 4" xfId="11635" xr:uid="{00000000-0005-0000-0000-0000A02D0000}"/>
    <cellStyle name="Comma 7 3 4 5" xfId="11949" xr:uid="{00000000-0005-0000-0000-000054080000}"/>
    <cellStyle name="Comma 7 3 5" xfId="7314" xr:uid="{00000000-0005-0000-0000-00006B0F0000}"/>
    <cellStyle name="Comma 7 3 5 2" xfId="9262" xr:uid="{00000000-0005-0000-0000-00006C0F0000}"/>
    <cellStyle name="Comma 7 3 5 2 2" xfId="11286" xr:uid="{00000000-0005-0000-0000-0000820F0000}"/>
    <cellStyle name="Comma 7 3 5 2 2 2" xfId="17339" xr:uid="{00000000-0005-0000-0000-0000820F0000}"/>
    <cellStyle name="Comma 7 3 5 2 3" xfId="13235" xr:uid="{00000000-0005-0000-0000-000057080000}"/>
    <cellStyle name="Comma 7 3 5 3" xfId="10047" xr:uid="{00000000-0005-0000-0000-0000810F0000}"/>
    <cellStyle name="Comma 7 3 5 3 2" xfId="16293" xr:uid="{00000000-0005-0000-0000-0000810F0000}"/>
    <cellStyle name="Comma 7 3 5 4" xfId="11636" xr:uid="{00000000-0005-0000-0000-0000A12D0000}"/>
    <cellStyle name="Comma 7 3 5 5" xfId="11950" xr:uid="{00000000-0005-0000-0000-000056080000}"/>
    <cellStyle name="Comma 7 3 6" xfId="7315" xr:uid="{00000000-0005-0000-0000-00006D0F0000}"/>
    <cellStyle name="Comma 7 3 6 2" xfId="9263" xr:uid="{00000000-0005-0000-0000-00006E0F0000}"/>
    <cellStyle name="Comma 7 3 6 2 2" xfId="11287" xr:uid="{00000000-0005-0000-0000-0000840F0000}"/>
    <cellStyle name="Comma 7 3 6 2 2 2" xfId="17340" xr:uid="{00000000-0005-0000-0000-0000840F0000}"/>
    <cellStyle name="Comma 7 3 6 2 3" xfId="13236" xr:uid="{00000000-0005-0000-0000-000059080000}"/>
    <cellStyle name="Comma 7 3 6 3" xfId="10048" xr:uid="{00000000-0005-0000-0000-0000830F0000}"/>
    <cellStyle name="Comma 7 3 6 3 2" xfId="16294" xr:uid="{00000000-0005-0000-0000-0000830F0000}"/>
    <cellStyle name="Comma 7 3 6 4" xfId="11637" xr:uid="{00000000-0005-0000-0000-0000A22D0000}"/>
    <cellStyle name="Comma 7 3 6 5" xfId="11951" xr:uid="{00000000-0005-0000-0000-000058080000}"/>
    <cellStyle name="Comma 7 3 7" xfId="7316" xr:uid="{00000000-0005-0000-0000-00006F0F0000}"/>
    <cellStyle name="Comma 7 3 7 2" xfId="9264" xr:uid="{00000000-0005-0000-0000-0000700F0000}"/>
    <cellStyle name="Comma 7 3 7 2 2" xfId="11288" xr:uid="{00000000-0005-0000-0000-0000860F0000}"/>
    <cellStyle name="Comma 7 3 7 2 2 2" xfId="17341" xr:uid="{00000000-0005-0000-0000-0000860F0000}"/>
    <cellStyle name="Comma 7 3 7 2 3" xfId="13237" xr:uid="{00000000-0005-0000-0000-00005B080000}"/>
    <cellStyle name="Comma 7 3 7 3" xfId="10049" xr:uid="{00000000-0005-0000-0000-0000850F0000}"/>
    <cellStyle name="Comma 7 3 7 3 2" xfId="16295" xr:uid="{00000000-0005-0000-0000-0000850F0000}"/>
    <cellStyle name="Comma 7 3 7 4" xfId="11638" xr:uid="{00000000-0005-0000-0000-0000A32D0000}"/>
    <cellStyle name="Comma 7 3 7 5" xfId="11952" xr:uid="{00000000-0005-0000-0000-00005A080000}"/>
    <cellStyle name="Comma 7 3 8" xfId="7317" xr:uid="{00000000-0005-0000-0000-0000710F0000}"/>
    <cellStyle name="Comma 7 3 8 2" xfId="9265" xr:uid="{00000000-0005-0000-0000-0000720F0000}"/>
    <cellStyle name="Comma 7 3 8 2 2" xfId="11289" xr:uid="{00000000-0005-0000-0000-0000880F0000}"/>
    <cellStyle name="Comma 7 3 8 2 2 2" xfId="17342" xr:uid="{00000000-0005-0000-0000-0000880F0000}"/>
    <cellStyle name="Comma 7 3 8 2 3" xfId="13238" xr:uid="{00000000-0005-0000-0000-00005D080000}"/>
    <cellStyle name="Comma 7 3 8 3" xfId="10050" xr:uid="{00000000-0005-0000-0000-0000870F0000}"/>
    <cellStyle name="Comma 7 3 8 3 2" xfId="16296" xr:uid="{00000000-0005-0000-0000-0000870F0000}"/>
    <cellStyle name="Comma 7 3 8 4" xfId="11639" xr:uid="{00000000-0005-0000-0000-0000A42D0000}"/>
    <cellStyle name="Comma 7 3 8 5" xfId="11953" xr:uid="{00000000-0005-0000-0000-00005C080000}"/>
    <cellStyle name="Comma 7 3 9" xfId="7318" xr:uid="{00000000-0005-0000-0000-0000730F0000}"/>
    <cellStyle name="Comma 7 3 9 2" xfId="9266" xr:uid="{00000000-0005-0000-0000-0000740F0000}"/>
    <cellStyle name="Comma 7 3 9 2 2" xfId="11290" xr:uid="{00000000-0005-0000-0000-00008A0F0000}"/>
    <cellStyle name="Comma 7 3 9 2 2 2" xfId="17343" xr:uid="{00000000-0005-0000-0000-00008A0F0000}"/>
    <cellStyle name="Comma 7 3 9 2 3" xfId="13239" xr:uid="{00000000-0005-0000-0000-00005F080000}"/>
    <cellStyle name="Comma 7 3 9 3" xfId="10051" xr:uid="{00000000-0005-0000-0000-0000890F0000}"/>
    <cellStyle name="Comma 7 3 9 3 2" xfId="16297" xr:uid="{00000000-0005-0000-0000-0000890F0000}"/>
    <cellStyle name="Comma 7 3 9 4" xfId="11640" xr:uid="{00000000-0005-0000-0000-0000A52D0000}"/>
    <cellStyle name="Comma 7 3 9 5" xfId="11954" xr:uid="{00000000-0005-0000-0000-00005E080000}"/>
    <cellStyle name="Comma 7 4" xfId="7319" xr:uid="{00000000-0005-0000-0000-0000750F0000}"/>
    <cellStyle name="Comma 7 4 2" xfId="9267" xr:uid="{00000000-0005-0000-0000-0000760F0000}"/>
    <cellStyle name="Comma 7 4 2 2" xfId="11291" xr:uid="{00000000-0005-0000-0000-00008C0F0000}"/>
    <cellStyle name="Comma 7 4 2 2 2" xfId="17344" xr:uid="{00000000-0005-0000-0000-00008C0F0000}"/>
    <cellStyle name="Comma 7 4 2 3" xfId="13240" xr:uid="{00000000-0005-0000-0000-000061080000}"/>
    <cellStyle name="Comma 7 4 3" xfId="10052" xr:uid="{00000000-0005-0000-0000-00008B0F0000}"/>
    <cellStyle name="Comma 7 4 3 2" xfId="16298" xr:uid="{00000000-0005-0000-0000-00008B0F0000}"/>
    <cellStyle name="Comma 7 4 4" xfId="11641" xr:uid="{00000000-0005-0000-0000-0000A62D0000}"/>
    <cellStyle name="Comma 7 4 5" xfId="11955" xr:uid="{00000000-0005-0000-0000-000060080000}"/>
    <cellStyle name="Comma 7 5" xfId="7320" xr:uid="{00000000-0005-0000-0000-0000770F0000}"/>
    <cellStyle name="Comma 7 5 2" xfId="9268" xr:uid="{00000000-0005-0000-0000-0000780F0000}"/>
    <cellStyle name="Comma 7 5 2 2" xfId="11292" xr:uid="{00000000-0005-0000-0000-00008E0F0000}"/>
    <cellStyle name="Comma 7 5 2 2 2" xfId="17345" xr:uid="{00000000-0005-0000-0000-00008E0F0000}"/>
    <cellStyle name="Comma 7 5 2 3" xfId="13241" xr:uid="{00000000-0005-0000-0000-000063080000}"/>
    <cellStyle name="Comma 7 5 3" xfId="10053" xr:uid="{00000000-0005-0000-0000-00008D0F0000}"/>
    <cellStyle name="Comma 7 5 3 2" xfId="16299" xr:uid="{00000000-0005-0000-0000-00008D0F0000}"/>
    <cellStyle name="Comma 7 5 4" xfId="11642" xr:uid="{00000000-0005-0000-0000-0000A72D0000}"/>
    <cellStyle name="Comma 7 5 5" xfId="11956" xr:uid="{00000000-0005-0000-0000-000062080000}"/>
    <cellStyle name="Comma 7 6" xfId="7321" xr:uid="{00000000-0005-0000-0000-0000790F0000}"/>
    <cellStyle name="Comma 7 6 2" xfId="9269" xr:uid="{00000000-0005-0000-0000-00007A0F0000}"/>
    <cellStyle name="Comma 7 6 2 2" xfId="11293" xr:uid="{00000000-0005-0000-0000-0000900F0000}"/>
    <cellStyle name="Comma 7 6 2 2 2" xfId="17346" xr:uid="{00000000-0005-0000-0000-0000900F0000}"/>
    <cellStyle name="Comma 7 6 2 3" xfId="13242" xr:uid="{00000000-0005-0000-0000-000065080000}"/>
    <cellStyle name="Comma 7 6 3" xfId="10054" xr:uid="{00000000-0005-0000-0000-00008F0F0000}"/>
    <cellStyle name="Comma 7 6 3 2" xfId="16300" xr:uid="{00000000-0005-0000-0000-00008F0F0000}"/>
    <cellStyle name="Comma 7 6 4" xfId="11643" xr:uid="{00000000-0005-0000-0000-0000A82D0000}"/>
    <cellStyle name="Comma 7 6 5" xfId="11957" xr:uid="{00000000-0005-0000-0000-000064080000}"/>
    <cellStyle name="Comma 7 7" xfId="7322" xr:uid="{00000000-0005-0000-0000-00007B0F0000}"/>
    <cellStyle name="Comma 7 7 2" xfId="9270" xr:uid="{00000000-0005-0000-0000-00007C0F0000}"/>
    <cellStyle name="Comma 7 7 2 2" xfId="11294" xr:uid="{00000000-0005-0000-0000-0000920F0000}"/>
    <cellStyle name="Comma 7 7 2 2 2" xfId="17347" xr:uid="{00000000-0005-0000-0000-0000920F0000}"/>
    <cellStyle name="Comma 7 7 2 3" xfId="13243" xr:uid="{00000000-0005-0000-0000-000067080000}"/>
    <cellStyle name="Comma 7 7 3" xfId="10055" xr:uid="{00000000-0005-0000-0000-0000910F0000}"/>
    <cellStyle name="Comma 7 7 3 2" xfId="16301" xr:uid="{00000000-0005-0000-0000-0000910F0000}"/>
    <cellStyle name="Comma 7 7 4" xfId="11644" xr:uid="{00000000-0005-0000-0000-0000A92D0000}"/>
    <cellStyle name="Comma 7 7 5" xfId="11958" xr:uid="{00000000-0005-0000-0000-000066080000}"/>
    <cellStyle name="Comma 7 8" xfId="7323" xr:uid="{00000000-0005-0000-0000-00007D0F0000}"/>
    <cellStyle name="Comma 7 8 2" xfId="9271" xr:uid="{00000000-0005-0000-0000-00007E0F0000}"/>
    <cellStyle name="Comma 7 8 2 2" xfId="11295" xr:uid="{00000000-0005-0000-0000-0000940F0000}"/>
    <cellStyle name="Comma 7 8 2 2 2" xfId="17348" xr:uid="{00000000-0005-0000-0000-0000940F0000}"/>
    <cellStyle name="Comma 7 8 2 3" xfId="13244" xr:uid="{00000000-0005-0000-0000-000069080000}"/>
    <cellStyle name="Comma 7 8 3" xfId="10056" xr:uid="{00000000-0005-0000-0000-0000930F0000}"/>
    <cellStyle name="Comma 7 8 3 2" xfId="16302" xr:uid="{00000000-0005-0000-0000-0000930F0000}"/>
    <cellStyle name="Comma 7 8 4" xfId="11645" xr:uid="{00000000-0005-0000-0000-0000AA2D0000}"/>
    <cellStyle name="Comma 7 8 5" xfId="11959" xr:uid="{00000000-0005-0000-0000-000068080000}"/>
    <cellStyle name="Comma 7 9" xfId="7324" xr:uid="{00000000-0005-0000-0000-00007F0F0000}"/>
    <cellStyle name="Comma 7 9 2" xfId="9272" xr:uid="{00000000-0005-0000-0000-0000800F0000}"/>
    <cellStyle name="Comma 7 9 2 2" xfId="11296" xr:uid="{00000000-0005-0000-0000-0000960F0000}"/>
    <cellStyle name="Comma 7 9 2 2 2" xfId="17349" xr:uid="{00000000-0005-0000-0000-0000960F0000}"/>
    <cellStyle name="Comma 7 9 2 3" xfId="13245" xr:uid="{00000000-0005-0000-0000-00006B080000}"/>
    <cellStyle name="Comma 7 9 3" xfId="10057" xr:uid="{00000000-0005-0000-0000-0000950F0000}"/>
    <cellStyle name="Comma 7 9 3 2" xfId="16303" xr:uid="{00000000-0005-0000-0000-0000950F0000}"/>
    <cellStyle name="Comma 7 9 4" xfId="11646" xr:uid="{00000000-0005-0000-0000-0000AB2D0000}"/>
    <cellStyle name="Comma 7 9 5" xfId="11960" xr:uid="{00000000-0005-0000-0000-00006A080000}"/>
    <cellStyle name="Comma 8" xfId="7325" xr:uid="{00000000-0005-0000-0000-0000810F0000}"/>
    <cellStyle name="Comma 8 2" xfId="7326" xr:uid="{00000000-0005-0000-0000-0000820F0000}"/>
    <cellStyle name="Comma 8 2 2" xfId="9273" xr:uid="{00000000-0005-0000-0000-0000830F0000}"/>
    <cellStyle name="Comma 8 2 2 2" xfId="11297" xr:uid="{00000000-0005-0000-0000-0000990F0000}"/>
    <cellStyle name="Comma 8 2 2 2 2" xfId="17350" xr:uid="{00000000-0005-0000-0000-0000990F0000}"/>
    <cellStyle name="Comma 8 2 2 2 3" xfId="17811" xr:uid="{75D9100E-FE1A-41B4-BF6A-C659C8902CCD}"/>
    <cellStyle name="Comma 8 2 2 3" xfId="13247" xr:uid="{00000000-0005-0000-0000-00006E080000}"/>
    <cellStyle name="Comma 8 2 3" xfId="10058" xr:uid="{00000000-0005-0000-0000-0000980F0000}"/>
    <cellStyle name="Comma 8 2 3 2" xfId="13246" xr:uid="{00000000-0005-0000-0000-00006F080000}"/>
    <cellStyle name="Comma 8 2 4" xfId="11961" xr:uid="{00000000-0005-0000-0000-00006D080000}"/>
    <cellStyle name="Comma 8 2 5" xfId="17810" xr:uid="{A97C5CDF-A509-4CB7-9543-C15639ECE71F}"/>
    <cellStyle name="Comma 8 3" xfId="7327" xr:uid="{00000000-0005-0000-0000-0000840F0000}"/>
    <cellStyle name="Comma 8 3 2" xfId="9274" xr:uid="{00000000-0005-0000-0000-0000850F0000}"/>
    <cellStyle name="Comma 8 3 2 2" xfId="11298" xr:uid="{00000000-0005-0000-0000-00009B0F0000}"/>
    <cellStyle name="Comma 8 3 2 2 2" xfId="17351" xr:uid="{00000000-0005-0000-0000-00009B0F0000}"/>
    <cellStyle name="Comma 8 3 2 3" xfId="13248" xr:uid="{00000000-0005-0000-0000-000071080000}"/>
    <cellStyle name="Comma 8 3 3" xfId="10059" xr:uid="{00000000-0005-0000-0000-00009A0F0000}"/>
    <cellStyle name="Comma 8 3 3 2" xfId="16304" xr:uid="{00000000-0005-0000-0000-00009A0F0000}"/>
    <cellStyle name="Comma 8 3 4" xfId="11962" xr:uid="{00000000-0005-0000-0000-000070080000}"/>
    <cellStyle name="Comma 8 3 5" xfId="17812" xr:uid="{807D3966-B421-4C08-ACCB-DE85FADFAD3B}"/>
    <cellStyle name="Comma 8 4" xfId="7328" xr:uid="{00000000-0005-0000-0000-0000860F0000}"/>
    <cellStyle name="Comma 8 4 2" xfId="9275" xr:uid="{00000000-0005-0000-0000-0000870F0000}"/>
    <cellStyle name="Comma 8 4 2 2" xfId="11299" xr:uid="{00000000-0005-0000-0000-00009D0F0000}"/>
    <cellStyle name="Comma 8 4 2 2 2" xfId="17352" xr:uid="{00000000-0005-0000-0000-00009D0F0000}"/>
    <cellStyle name="Comma 8 4 2 3" xfId="13249" xr:uid="{00000000-0005-0000-0000-000073080000}"/>
    <cellStyle name="Comma 8 4 3" xfId="10060" xr:uid="{00000000-0005-0000-0000-00009C0F0000}"/>
    <cellStyle name="Comma 8 4 3 2" xfId="16305" xr:uid="{00000000-0005-0000-0000-00009C0F0000}"/>
    <cellStyle name="Comma 8 4 4" xfId="11963" xr:uid="{00000000-0005-0000-0000-000072080000}"/>
    <cellStyle name="Comma 8 4 5" xfId="17813" xr:uid="{9C6DA509-4173-41F6-BB6E-C8B53DFF7F40}"/>
    <cellStyle name="Comma 8 5" xfId="7329" xr:uid="{00000000-0005-0000-0000-0000880F0000}"/>
    <cellStyle name="Comma 8 5 2" xfId="9276" xr:uid="{00000000-0005-0000-0000-0000890F0000}"/>
    <cellStyle name="Comma 8 5 2 2" xfId="11300" xr:uid="{00000000-0005-0000-0000-00009F0F0000}"/>
    <cellStyle name="Comma 8 5 2 2 2" xfId="17353" xr:uid="{00000000-0005-0000-0000-00009F0F0000}"/>
    <cellStyle name="Comma 8 5 2 3" xfId="13250" xr:uid="{00000000-0005-0000-0000-000075080000}"/>
    <cellStyle name="Comma 8 5 3" xfId="10061" xr:uid="{00000000-0005-0000-0000-00009E0F0000}"/>
    <cellStyle name="Comma 8 5 3 2" xfId="16306" xr:uid="{00000000-0005-0000-0000-00009E0F0000}"/>
    <cellStyle name="Comma 8 5 4" xfId="11964" xr:uid="{00000000-0005-0000-0000-000074080000}"/>
    <cellStyle name="Comma 8 5 5" xfId="17814" xr:uid="{602A389E-81B9-4C08-9AEC-08170AF69B76}"/>
    <cellStyle name="Comma 8 6" xfId="7330" xr:uid="{00000000-0005-0000-0000-00008A0F0000}"/>
    <cellStyle name="Comma 8 6 2" xfId="9277" xr:uid="{00000000-0005-0000-0000-00008B0F0000}"/>
    <cellStyle name="Comma 8 6 2 2" xfId="11301" xr:uid="{00000000-0005-0000-0000-0000A10F0000}"/>
    <cellStyle name="Comma 8 6 2 2 2" xfId="17354" xr:uid="{00000000-0005-0000-0000-0000A10F0000}"/>
    <cellStyle name="Comma 8 6 2 3" xfId="13251" xr:uid="{00000000-0005-0000-0000-000077080000}"/>
    <cellStyle name="Comma 8 6 3" xfId="10062" xr:uid="{00000000-0005-0000-0000-0000A00F0000}"/>
    <cellStyle name="Comma 8 6 3 2" xfId="16307" xr:uid="{00000000-0005-0000-0000-0000A00F0000}"/>
    <cellStyle name="Comma 8 6 4" xfId="11965" xr:uid="{00000000-0005-0000-0000-000076080000}"/>
    <cellStyle name="Comma 8 6 5" xfId="17815" xr:uid="{4421AA6C-471F-44D5-8CBA-5D33C7C473E2}"/>
    <cellStyle name="Comma 8 7" xfId="7331" xr:uid="{00000000-0005-0000-0000-00008C0F0000}"/>
    <cellStyle name="Comma 8 7 2" xfId="9278" xr:uid="{00000000-0005-0000-0000-00008D0F0000}"/>
    <cellStyle name="Comma 8 7 2 2" xfId="11302" xr:uid="{00000000-0005-0000-0000-0000A30F0000}"/>
    <cellStyle name="Comma 8 7 2 2 2" xfId="17355" xr:uid="{00000000-0005-0000-0000-0000A30F0000}"/>
    <cellStyle name="Comma 8 7 2 3" xfId="13252" xr:uid="{00000000-0005-0000-0000-000079080000}"/>
    <cellStyle name="Comma 8 7 3" xfId="10063" xr:uid="{00000000-0005-0000-0000-0000A20F0000}"/>
    <cellStyle name="Comma 8 7 3 2" xfId="16308" xr:uid="{00000000-0005-0000-0000-0000A20F0000}"/>
    <cellStyle name="Comma 8 7 4" xfId="11966" xr:uid="{00000000-0005-0000-0000-000078080000}"/>
    <cellStyle name="Comma 8 7 5" xfId="17816" xr:uid="{6C708E31-8A18-4D53-8B26-6DD06894A642}"/>
    <cellStyle name="Comma 8 8" xfId="7332" xr:uid="{00000000-0005-0000-0000-00008E0F0000}"/>
    <cellStyle name="Comma 8 8 2" xfId="9279" xr:uid="{00000000-0005-0000-0000-00008F0F0000}"/>
    <cellStyle name="Comma 8 8 2 2" xfId="11303" xr:uid="{00000000-0005-0000-0000-0000A50F0000}"/>
    <cellStyle name="Comma 8 8 2 2 2" xfId="17356" xr:uid="{00000000-0005-0000-0000-0000A50F0000}"/>
    <cellStyle name="Comma 8 8 2 3" xfId="13253" xr:uid="{00000000-0005-0000-0000-00007B080000}"/>
    <cellStyle name="Comma 8 8 3" xfId="10064" xr:uid="{00000000-0005-0000-0000-0000A40F0000}"/>
    <cellStyle name="Comma 8 8 3 2" xfId="16309" xr:uid="{00000000-0005-0000-0000-0000A40F0000}"/>
    <cellStyle name="Comma 8 8 4" xfId="11967" xr:uid="{00000000-0005-0000-0000-00007A080000}"/>
    <cellStyle name="Comma 8 8 5" xfId="17817" xr:uid="{D5AB3182-1DE4-47A7-B8E0-17F1BD6813F6}"/>
    <cellStyle name="Comma 9" xfId="8159" xr:uid="{00000000-0005-0000-0000-0000900F0000}"/>
    <cellStyle name="Comma 9 10" xfId="9288" xr:uid="{00000000-0005-0000-0000-0000910F0000}"/>
    <cellStyle name="Comma 9 10 2" xfId="11319" xr:uid="{00000000-0005-0000-0000-0000A70F0000}"/>
    <cellStyle name="Comma 9 10 2 2" xfId="17372" xr:uid="{00000000-0005-0000-0000-0000A70F0000}"/>
    <cellStyle name="Comma 9 10 3" xfId="13255" xr:uid="{00000000-0005-0000-0000-00007D080000}"/>
    <cellStyle name="Comma 9 11" xfId="10090" xr:uid="{00000000-0005-0000-0000-0000A60F0000}"/>
    <cellStyle name="Comma 9 11 2" xfId="16318" xr:uid="{00000000-0005-0000-0000-0000A60F0000}"/>
    <cellStyle name="Comma 9 12" xfId="13254" xr:uid="{00000000-0005-0000-0000-00007C080000}"/>
    <cellStyle name="Comma 9 13" xfId="17818" xr:uid="{FA2A1298-41D5-4FE6-AC8C-DB6A1E4C1676}"/>
    <cellStyle name="Comma 9 2" xfId="7333" xr:uid="{00000000-0005-0000-0000-0000920F0000}"/>
    <cellStyle name="Comma 9 2 2" xfId="9280" xr:uid="{00000000-0005-0000-0000-0000930F0000}"/>
    <cellStyle name="Comma 9 2 2 2" xfId="11304" xr:uid="{00000000-0005-0000-0000-0000A90F0000}"/>
    <cellStyle name="Comma 9 2 2 2 2" xfId="17357" xr:uid="{00000000-0005-0000-0000-0000A90F0000}"/>
    <cellStyle name="Comma 9 2 2 3" xfId="13256" xr:uid="{00000000-0005-0000-0000-00007F080000}"/>
    <cellStyle name="Comma 9 2 3" xfId="10065" xr:uid="{00000000-0005-0000-0000-0000A80F0000}"/>
    <cellStyle name="Comma 9 2 3 2" xfId="16310" xr:uid="{00000000-0005-0000-0000-0000A80F0000}"/>
    <cellStyle name="Comma 9 2 4" xfId="11647" xr:uid="{00000000-0005-0000-0000-0000AC2D0000}"/>
    <cellStyle name="Comma 9 2 5" xfId="11968" xr:uid="{00000000-0005-0000-0000-00007E080000}"/>
    <cellStyle name="Comma 9 3" xfId="7334" xr:uid="{00000000-0005-0000-0000-0000940F0000}"/>
    <cellStyle name="Comma 9 3 2" xfId="9281" xr:uid="{00000000-0005-0000-0000-0000950F0000}"/>
    <cellStyle name="Comma 9 3 2 2" xfId="11305" xr:uid="{00000000-0005-0000-0000-0000AB0F0000}"/>
    <cellStyle name="Comma 9 3 2 2 2" xfId="17358" xr:uid="{00000000-0005-0000-0000-0000AB0F0000}"/>
    <cellStyle name="Comma 9 3 2 3" xfId="13257" xr:uid="{00000000-0005-0000-0000-000081080000}"/>
    <cellStyle name="Comma 9 3 3" xfId="10066" xr:uid="{00000000-0005-0000-0000-0000AA0F0000}"/>
    <cellStyle name="Comma 9 3 3 2" xfId="16311" xr:uid="{00000000-0005-0000-0000-0000AA0F0000}"/>
    <cellStyle name="Comma 9 3 4" xfId="11648" xr:uid="{00000000-0005-0000-0000-0000AD2D0000}"/>
    <cellStyle name="Comma 9 3 5" xfId="11969" xr:uid="{00000000-0005-0000-0000-000080080000}"/>
    <cellStyle name="Comma 9 4" xfId="7335" xr:uid="{00000000-0005-0000-0000-0000960F0000}"/>
    <cellStyle name="Comma 9 4 2" xfId="9282" xr:uid="{00000000-0005-0000-0000-0000970F0000}"/>
    <cellStyle name="Comma 9 4 2 2" xfId="11306" xr:uid="{00000000-0005-0000-0000-0000AD0F0000}"/>
    <cellStyle name="Comma 9 4 2 2 2" xfId="17359" xr:uid="{00000000-0005-0000-0000-0000AD0F0000}"/>
    <cellStyle name="Comma 9 4 2 3" xfId="13258" xr:uid="{00000000-0005-0000-0000-000083080000}"/>
    <cellStyle name="Comma 9 4 3" xfId="10067" xr:uid="{00000000-0005-0000-0000-0000AC0F0000}"/>
    <cellStyle name="Comma 9 4 3 2" xfId="16312" xr:uid="{00000000-0005-0000-0000-0000AC0F0000}"/>
    <cellStyle name="Comma 9 4 4" xfId="11649" xr:uid="{00000000-0005-0000-0000-0000AE2D0000}"/>
    <cellStyle name="Comma 9 4 5" xfId="11970" xr:uid="{00000000-0005-0000-0000-000082080000}"/>
    <cellStyle name="Comma 9 5" xfId="7336" xr:uid="{00000000-0005-0000-0000-0000980F0000}"/>
    <cellStyle name="Comma 9 5 2" xfId="9283" xr:uid="{00000000-0005-0000-0000-0000990F0000}"/>
    <cellStyle name="Comma 9 5 2 2" xfId="11307" xr:uid="{00000000-0005-0000-0000-0000AF0F0000}"/>
    <cellStyle name="Comma 9 5 2 2 2" xfId="17360" xr:uid="{00000000-0005-0000-0000-0000AF0F0000}"/>
    <cellStyle name="Comma 9 5 2 3" xfId="13259" xr:uid="{00000000-0005-0000-0000-000085080000}"/>
    <cellStyle name="Comma 9 5 3" xfId="10068" xr:uid="{00000000-0005-0000-0000-0000AE0F0000}"/>
    <cellStyle name="Comma 9 5 3 2" xfId="16313" xr:uid="{00000000-0005-0000-0000-0000AE0F0000}"/>
    <cellStyle name="Comma 9 5 4" xfId="11650" xr:uid="{00000000-0005-0000-0000-0000AF2D0000}"/>
    <cellStyle name="Comma 9 5 5" xfId="11971" xr:uid="{00000000-0005-0000-0000-000084080000}"/>
    <cellStyle name="Comma 9 6" xfId="7337" xr:uid="{00000000-0005-0000-0000-00009A0F0000}"/>
    <cellStyle name="Comma 9 6 2" xfId="9284" xr:uid="{00000000-0005-0000-0000-00009B0F0000}"/>
    <cellStyle name="Comma 9 6 2 2" xfId="11308" xr:uid="{00000000-0005-0000-0000-0000B10F0000}"/>
    <cellStyle name="Comma 9 6 2 2 2" xfId="17361" xr:uid="{00000000-0005-0000-0000-0000B10F0000}"/>
    <cellStyle name="Comma 9 6 2 3" xfId="13260" xr:uid="{00000000-0005-0000-0000-000087080000}"/>
    <cellStyle name="Comma 9 6 3" xfId="10069" xr:uid="{00000000-0005-0000-0000-0000B00F0000}"/>
    <cellStyle name="Comma 9 6 3 2" xfId="16314" xr:uid="{00000000-0005-0000-0000-0000B00F0000}"/>
    <cellStyle name="Comma 9 6 4" xfId="11651" xr:uid="{00000000-0005-0000-0000-0000B02D0000}"/>
    <cellStyle name="Comma 9 6 5" xfId="11972" xr:uid="{00000000-0005-0000-0000-000086080000}"/>
    <cellStyle name="Comma 9 7" xfId="7338" xr:uid="{00000000-0005-0000-0000-00009C0F0000}"/>
    <cellStyle name="Comma 9 7 2" xfId="9285" xr:uid="{00000000-0005-0000-0000-00009D0F0000}"/>
    <cellStyle name="Comma 9 7 2 2" xfId="11309" xr:uid="{00000000-0005-0000-0000-0000B30F0000}"/>
    <cellStyle name="Comma 9 7 2 2 2" xfId="17362" xr:uid="{00000000-0005-0000-0000-0000B30F0000}"/>
    <cellStyle name="Comma 9 7 2 3" xfId="13261" xr:uid="{00000000-0005-0000-0000-000089080000}"/>
    <cellStyle name="Comma 9 7 3" xfId="10070" xr:uid="{00000000-0005-0000-0000-0000B20F0000}"/>
    <cellStyle name="Comma 9 7 3 2" xfId="16315" xr:uid="{00000000-0005-0000-0000-0000B20F0000}"/>
    <cellStyle name="Comma 9 7 4" xfId="11652" xr:uid="{00000000-0005-0000-0000-0000B12D0000}"/>
    <cellStyle name="Comma 9 7 5" xfId="11973" xr:uid="{00000000-0005-0000-0000-000088080000}"/>
    <cellStyle name="Comma 9 8" xfId="7339" xr:uid="{00000000-0005-0000-0000-00009E0F0000}"/>
    <cellStyle name="Comma 9 8 2" xfId="9286" xr:uid="{00000000-0005-0000-0000-00009F0F0000}"/>
    <cellStyle name="Comma 9 8 2 2" xfId="11310" xr:uid="{00000000-0005-0000-0000-0000B50F0000}"/>
    <cellStyle name="Comma 9 8 2 2 2" xfId="17363" xr:uid="{00000000-0005-0000-0000-0000B50F0000}"/>
    <cellStyle name="Comma 9 8 2 3" xfId="13262" xr:uid="{00000000-0005-0000-0000-00008B080000}"/>
    <cellStyle name="Comma 9 8 3" xfId="10071" xr:uid="{00000000-0005-0000-0000-0000B40F0000}"/>
    <cellStyle name="Comma 9 8 3 2" xfId="16316" xr:uid="{00000000-0005-0000-0000-0000B40F0000}"/>
    <cellStyle name="Comma 9 8 4" xfId="11653" xr:uid="{00000000-0005-0000-0000-0000B22D0000}"/>
    <cellStyle name="Comma 9 8 5" xfId="11974" xr:uid="{00000000-0005-0000-0000-00008A080000}"/>
    <cellStyle name="Comma 9 9" xfId="7340" xr:uid="{00000000-0005-0000-0000-0000A00F0000}"/>
    <cellStyle name="Comma 9 9 2" xfId="9287" xr:uid="{00000000-0005-0000-0000-0000A10F0000}"/>
    <cellStyle name="Comma 9 9 2 2" xfId="11311" xr:uid="{00000000-0005-0000-0000-0000B70F0000}"/>
    <cellStyle name="Comma 9 9 2 2 2" xfId="17364" xr:uid="{00000000-0005-0000-0000-0000B70F0000}"/>
    <cellStyle name="Comma 9 9 2 3" xfId="13263" xr:uid="{00000000-0005-0000-0000-00008D080000}"/>
    <cellStyle name="Comma 9 9 3" xfId="10072" xr:uid="{00000000-0005-0000-0000-0000B60F0000}"/>
    <cellStyle name="Comma 9 9 3 2" xfId="16317" xr:uid="{00000000-0005-0000-0000-0000B60F0000}"/>
    <cellStyle name="Comma 9 9 4" xfId="11654" xr:uid="{00000000-0005-0000-0000-0000B32D0000}"/>
    <cellStyle name="Comma 9 9 5" xfId="11975" xr:uid="{00000000-0005-0000-0000-00008C080000}"/>
    <cellStyle name="Constants" xfId="6229" xr:uid="{00000000-0005-0000-0000-0000A20F0000}"/>
    <cellStyle name="Currency 2" xfId="13264" xr:uid="{00000000-0005-0000-0000-000090080000}"/>
    <cellStyle name="Currency 2 2" xfId="7341" xr:uid="{00000000-0005-0000-0000-0000A30F0000}"/>
    <cellStyle name="Currency 2 3" xfId="17819" xr:uid="{38B5F7B9-1913-4E42-BC0B-665FB4977D54}"/>
    <cellStyle name="CustomCellsOrange" xfId="6275" xr:uid="{00000000-0005-0000-0000-0000A40F0000}"/>
    <cellStyle name="CustomizationCells" xfId="1737" xr:uid="{00000000-0005-0000-0000-0000A50F0000}"/>
    <cellStyle name="CustomizationGreenCells" xfId="6276" xr:uid="{00000000-0005-0000-0000-0000A60F0000}"/>
    <cellStyle name="Data" xfId="11735" xr:uid="{00000000-0005-0000-0000-000007000000}"/>
    <cellStyle name="Defn" xfId="11737" xr:uid="{00000000-0005-0000-0000-000008000000}"/>
    <cellStyle name="Desc" xfId="11731" xr:uid="{00000000-0005-0000-0000-000009000000}"/>
    <cellStyle name="Desc 2" xfId="11732" xr:uid="{00000000-0005-0000-0000-00000A000000}"/>
    <cellStyle name="DocBox_EmptyRow" xfId="6230" xr:uid="{00000000-0005-0000-0000-0000A70F0000}"/>
    <cellStyle name="donn_normal" xfId="1738" xr:uid="{00000000-0005-0000-0000-0000A80F0000}"/>
    <cellStyle name="EEMS Header" xfId="6277" xr:uid="{00000000-0005-0000-0000-0000A90F0000}"/>
    <cellStyle name="EEMS row" xfId="6278" xr:uid="{00000000-0005-0000-0000-0000AA0F0000}"/>
    <cellStyle name="Eingabe" xfId="9374" xr:uid="{00000000-0005-0000-0000-0000AB0F0000}"/>
    <cellStyle name="Eingabe 2" xfId="13265" xr:uid="{00000000-0005-0000-0000-000097080000}"/>
    <cellStyle name="Ellenőrzőcella" xfId="77" xr:uid="{00000000-0005-0000-0000-0000AC0F0000}"/>
    <cellStyle name="Empty_B_border" xfId="6279" xr:uid="{00000000-0005-0000-0000-0000AD0F0000}"/>
    <cellStyle name="ent_col_ser" xfId="1739" xr:uid="{00000000-0005-0000-0000-0000AE0F0000}"/>
    <cellStyle name="entete_source" xfId="1740" xr:uid="{00000000-0005-0000-0000-0000AF0F0000}"/>
    <cellStyle name="Ergebnis" xfId="9375" xr:uid="{00000000-0005-0000-0000-0000B00F0000}"/>
    <cellStyle name="Ergebnis 2" xfId="13266" xr:uid="{00000000-0005-0000-0000-00009B080000}"/>
    <cellStyle name="Erklärender Text" xfId="9376" xr:uid="{00000000-0005-0000-0000-0000B10F0000}"/>
    <cellStyle name="Estilo 1" xfId="13267" xr:uid="{00000000-0005-0000-0000-00009D080000}"/>
    <cellStyle name="Euro" xfId="30" xr:uid="{00000000-0005-0000-0000-0000B20F0000}"/>
    <cellStyle name="Euro 10" xfId="1741" xr:uid="{00000000-0005-0000-0000-0000B30F0000}"/>
    <cellStyle name="Euro 10 2" xfId="1742" xr:uid="{00000000-0005-0000-0000-0000B40F0000}"/>
    <cellStyle name="Euro 10 2 2" xfId="13270" xr:uid="{00000000-0005-0000-0000-0000A0080000}"/>
    <cellStyle name="Euro 10 3" xfId="1743" xr:uid="{00000000-0005-0000-0000-0000B50F0000}"/>
    <cellStyle name="Euro 10 4" xfId="1744" xr:uid="{00000000-0005-0000-0000-0000B60F0000}"/>
    <cellStyle name="Euro 10 5" xfId="1745" xr:uid="{00000000-0005-0000-0000-0000B70F0000}"/>
    <cellStyle name="Euro 10 6" xfId="13269" xr:uid="{00000000-0005-0000-0000-00009F080000}"/>
    <cellStyle name="Euro 11" xfId="1746" xr:uid="{00000000-0005-0000-0000-0000B80F0000}"/>
    <cellStyle name="Euro 11 2" xfId="1747" xr:uid="{00000000-0005-0000-0000-0000B90F0000}"/>
    <cellStyle name="Euro 11 2 2" xfId="13272" xr:uid="{00000000-0005-0000-0000-0000A2080000}"/>
    <cellStyle name="Euro 11 3" xfId="1748" xr:uid="{00000000-0005-0000-0000-0000BA0F0000}"/>
    <cellStyle name="Euro 11 4" xfId="1749" xr:uid="{00000000-0005-0000-0000-0000BB0F0000}"/>
    <cellStyle name="Euro 11 5" xfId="1750" xr:uid="{00000000-0005-0000-0000-0000BC0F0000}"/>
    <cellStyle name="Euro 11 6" xfId="13271" xr:uid="{00000000-0005-0000-0000-0000A1080000}"/>
    <cellStyle name="Euro 12" xfId="1751" xr:uid="{00000000-0005-0000-0000-0000BD0F0000}"/>
    <cellStyle name="Euro 12 2" xfId="1752" xr:uid="{00000000-0005-0000-0000-0000BE0F0000}"/>
    <cellStyle name="Euro 12 3" xfId="6399" xr:uid="{00000000-0005-0000-0000-0000BF0F0000}"/>
    <cellStyle name="Euro 12 4" xfId="13273" xr:uid="{00000000-0005-0000-0000-0000A3080000}"/>
    <cellStyle name="Euro 13" xfId="1753" xr:uid="{00000000-0005-0000-0000-0000C00F0000}"/>
    <cellStyle name="Euro 13 2" xfId="13274" xr:uid="{00000000-0005-0000-0000-0000A4080000}"/>
    <cellStyle name="Euro 14" xfId="1754" xr:uid="{00000000-0005-0000-0000-0000C10F0000}"/>
    <cellStyle name="Euro 14 2" xfId="1755" xr:uid="{00000000-0005-0000-0000-0000C20F0000}"/>
    <cellStyle name="Euro 14 3" xfId="4428" xr:uid="{00000000-0005-0000-0000-0000C30F0000}"/>
    <cellStyle name="Euro 15" xfId="1756" xr:uid="{00000000-0005-0000-0000-0000C40F0000}"/>
    <cellStyle name="Euro 15 2" xfId="1757" xr:uid="{00000000-0005-0000-0000-0000C50F0000}"/>
    <cellStyle name="Euro 15 3" xfId="4429" xr:uid="{00000000-0005-0000-0000-0000C60F0000}"/>
    <cellStyle name="Euro 16" xfId="1758" xr:uid="{00000000-0005-0000-0000-0000C70F0000}"/>
    <cellStyle name="Euro 17" xfId="1759" xr:uid="{00000000-0005-0000-0000-0000C80F0000}"/>
    <cellStyle name="Euro 18" xfId="1760" xr:uid="{00000000-0005-0000-0000-0000C90F0000}"/>
    <cellStyle name="Euro 19" xfId="1761" xr:uid="{00000000-0005-0000-0000-0000CA0F0000}"/>
    <cellStyle name="Euro 19 2" xfId="4430" xr:uid="{00000000-0005-0000-0000-0000CB0F0000}"/>
    <cellStyle name="Euro 19 3" xfId="13275" xr:uid="{00000000-0005-0000-0000-0000AA080000}"/>
    <cellStyle name="Euro 2" xfId="31" xr:uid="{00000000-0005-0000-0000-0000CC0F0000}"/>
    <cellStyle name="Euro 2 2" xfId="1762" xr:uid="{00000000-0005-0000-0000-0000CD0F0000}"/>
    <cellStyle name="Euro 2 2 2" xfId="1763" xr:uid="{00000000-0005-0000-0000-0000CE0F0000}"/>
    <cellStyle name="Euro 2 2 2 2" xfId="5396" xr:uid="{00000000-0005-0000-0000-0000CF0F0000}"/>
    <cellStyle name="Euro 2 2 2 3" xfId="10238" xr:uid="{00000000-0005-0000-0000-0000E60F0000}"/>
    <cellStyle name="Euro 2 2 2 3 2" xfId="13277" xr:uid="{00000000-0005-0000-0000-0000AF080000}"/>
    <cellStyle name="Euro 2 2 3" xfId="5397" xr:uid="{00000000-0005-0000-0000-0000D00F0000}"/>
    <cellStyle name="Euro 2 2 4" xfId="9378" xr:uid="{00000000-0005-0000-0000-0000D10F0000}"/>
    <cellStyle name="Euro 2 2 4 2" xfId="17821" xr:uid="{622905CA-E395-46F3-8F63-F90C4E19629E}"/>
    <cellStyle name="Euro 2 2 4 3" xfId="17822" xr:uid="{E50A8CDA-E5D2-4FD5-96A0-CAAAF4665085}"/>
    <cellStyle name="Euro 2 2 4 4" xfId="17820" xr:uid="{F959892A-31CE-4331-9384-597237394695}"/>
    <cellStyle name="Euro 2 2 5" xfId="17823" xr:uid="{F92D3AE8-F41E-42F9-8272-ACD808633427}"/>
    <cellStyle name="Euro 2 2 6" xfId="17824" xr:uid="{9062B41A-6D96-4397-A688-E999619650F1}"/>
    <cellStyle name="Euro 2 3" xfId="1764" xr:uid="{00000000-0005-0000-0000-0000D20F0000}"/>
    <cellStyle name="Euro 2 3 2" xfId="1765" xr:uid="{00000000-0005-0000-0000-0000D30F0000}"/>
    <cellStyle name="Euro 2 3 2 2" xfId="13279" xr:uid="{00000000-0005-0000-0000-0000B3080000}"/>
    <cellStyle name="Euro 2 3 3" xfId="13278" xr:uid="{00000000-0005-0000-0000-0000B2080000}"/>
    <cellStyle name="Euro 2 4" xfId="1766" xr:uid="{00000000-0005-0000-0000-0000D40F0000}"/>
    <cellStyle name="Euro 2 4 2" xfId="8819" xr:uid="{00000000-0005-0000-0000-0000D50F0000}"/>
    <cellStyle name="Euro 2 4 2 2" xfId="17825" xr:uid="{89752128-082F-47B3-9B9C-0E82CC409C89}"/>
    <cellStyle name="Euro 2 4 3" xfId="13280" xr:uid="{00000000-0005-0000-0000-0000B4080000}"/>
    <cellStyle name="Euro 2 4 4" xfId="17826" xr:uid="{99D8EDAD-924D-4B75-BEBD-045DD47EC737}"/>
    <cellStyle name="Euro 2 5" xfId="1767" xr:uid="{00000000-0005-0000-0000-0000D60F0000}"/>
    <cellStyle name="Euro 2 5 2" xfId="13276" xr:uid="{00000000-0005-0000-0000-0000B5080000}"/>
    <cellStyle name="Euro 2 6" xfId="1768" xr:uid="{00000000-0005-0000-0000-0000D70F0000}"/>
    <cellStyle name="Euro 2 6 2" xfId="9377" xr:uid="{00000000-0005-0000-0000-0000D80F0000}"/>
    <cellStyle name="Euro 2 6 2 2" xfId="10239" xr:uid="{00000000-0005-0000-0000-0000EF0F0000}"/>
    <cellStyle name="Euro 2 6 3" xfId="17827" xr:uid="{C5A7F23E-46DC-4331-A19D-EF5ED7BD580A}"/>
    <cellStyle name="Euro 2 7" xfId="1769" xr:uid="{00000000-0005-0000-0000-0000D90F0000}"/>
    <cellStyle name="Euro 2 7 2" xfId="17828" xr:uid="{D750386C-3B4C-4064-901B-50391F7E9042}"/>
    <cellStyle name="Euro 2 8" xfId="1770" xr:uid="{00000000-0005-0000-0000-0000DA0F0000}"/>
    <cellStyle name="Euro 2 8 2" xfId="17829" xr:uid="{7C0391BF-9D24-413A-AC52-0F4A16266B03}"/>
    <cellStyle name="Euro 20" xfId="1771" xr:uid="{00000000-0005-0000-0000-0000DB0F0000}"/>
    <cellStyle name="Euro 20 2" xfId="13281" xr:uid="{00000000-0005-0000-0000-0000B6080000}"/>
    <cellStyle name="Euro 21" xfId="1772" xr:uid="{00000000-0005-0000-0000-0000DC0F0000}"/>
    <cellStyle name="Euro 21 2" xfId="4431" xr:uid="{00000000-0005-0000-0000-0000DD0F0000}"/>
    <cellStyle name="Euro 21 3" xfId="13282" xr:uid="{00000000-0005-0000-0000-0000B7080000}"/>
    <cellStyle name="Euro 22" xfId="1773" xr:uid="{00000000-0005-0000-0000-0000DE0F0000}"/>
    <cellStyle name="Euro 22 2" xfId="4433" xr:uid="{00000000-0005-0000-0000-0000DF0F0000}"/>
    <cellStyle name="Euro 22 3" xfId="4432" xr:uid="{00000000-0005-0000-0000-0000E00F0000}"/>
    <cellStyle name="Euro 22 4" xfId="10240" xr:uid="{00000000-0005-0000-0000-0000F80F0000}"/>
    <cellStyle name="Euro 22 5" xfId="13283" xr:uid="{00000000-0005-0000-0000-0000B8080000}"/>
    <cellStyle name="Euro 23" xfId="4434" xr:uid="{00000000-0005-0000-0000-0000E10F0000}"/>
    <cellStyle name="Euro 23 2" xfId="4435" xr:uid="{00000000-0005-0000-0000-0000E20F0000}"/>
    <cellStyle name="Euro 24" xfId="6289" xr:uid="{00000000-0005-0000-0000-0000E30F0000}"/>
    <cellStyle name="Euro 24 2" xfId="13284" xr:uid="{00000000-0005-0000-0000-0000BA080000}"/>
    <cellStyle name="Euro 25" xfId="13285" xr:uid="{00000000-0005-0000-0000-0000BB080000}"/>
    <cellStyle name="Euro 26" xfId="13286" xr:uid="{00000000-0005-0000-0000-0000BC080000}"/>
    <cellStyle name="Euro 27" xfId="13287" xr:uid="{00000000-0005-0000-0000-0000BD080000}"/>
    <cellStyle name="Euro 28" xfId="13288" xr:uid="{00000000-0005-0000-0000-0000BE080000}"/>
    <cellStyle name="Euro 29" xfId="13289" xr:uid="{00000000-0005-0000-0000-0000BF080000}"/>
    <cellStyle name="Euro 3" xfId="1774" xr:uid="{00000000-0005-0000-0000-0000E40F0000}"/>
    <cellStyle name="Euro 3 10" xfId="17830" xr:uid="{BA2A1437-1D71-4D71-8266-F8B82059103A}"/>
    <cellStyle name="Euro 3 2" xfId="1775" xr:uid="{00000000-0005-0000-0000-0000E50F0000}"/>
    <cellStyle name="Euro 3 2 2" xfId="13291" xr:uid="{00000000-0005-0000-0000-0000C2080000}"/>
    <cellStyle name="Euro 3 2 2 2" xfId="17832" xr:uid="{12450759-3A61-4608-AEC0-B7F55F19E813}"/>
    <cellStyle name="Euro 3 2 2 3" xfId="17831" xr:uid="{F605D723-9DC6-45FF-9A84-8DE01D18DF46}"/>
    <cellStyle name="Euro 3 2 3" xfId="13290" xr:uid="{00000000-0005-0000-0000-0000C1080000}"/>
    <cellStyle name="Euro 3 3" xfId="1776" xr:uid="{00000000-0005-0000-0000-0000E60F0000}"/>
    <cellStyle name="Euro 3 3 2" xfId="5398" xr:uid="{00000000-0005-0000-0000-0000E70F0000}"/>
    <cellStyle name="Euro 3 3 3" xfId="5399" xr:uid="{00000000-0005-0000-0000-0000E80F0000}"/>
    <cellStyle name="Euro 3 3 4" xfId="5400" xr:uid="{00000000-0005-0000-0000-0000E90F0000}"/>
    <cellStyle name="Euro 3 3 4 2" xfId="17833" xr:uid="{5329E697-AD9B-410B-B204-DFAB6CAA305C}"/>
    <cellStyle name="Euro 3 3 5" xfId="13292" xr:uid="{00000000-0005-0000-0000-0000C3080000}"/>
    <cellStyle name="Euro 3 4" xfId="1777" xr:uid="{00000000-0005-0000-0000-0000EA0F0000}"/>
    <cellStyle name="Euro 3 4 2" xfId="5401" xr:uid="{00000000-0005-0000-0000-0000EB0F0000}"/>
    <cellStyle name="Euro 3 4 2 2" xfId="17834" xr:uid="{60B7002F-89D3-45B4-93B3-409EA50DBFE3}"/>
    <cellStyle name="Euro 3 5" xfId="1778" xr:uid="{00000000-0005-0000-0000-0000EC0F0000}"/>
    <cellStyle name="Euro 3 5 2" xfId="17835" xr:uid="{22DA02CF-F753-4698-8B27-C3C50BEAF808}"/>
    <cellStyle name="Euro 3 6" xfId="1779" xr:uid="{00000000-0005-0000-0000-0000ED0F0000}"/>
    <cellStyle name="Euro 3 6 2" xfId="17836" xr:uid="{337C7809-F5AD-40F3-A164-7D46470B7AFC}"/>
    <cellStyle name="Euro 3 7" xfId="1780" xr:uid="{00000000-0005-0000-0000-0000EE0F0000}"/>
    <cellStyle name="Euro 3 7 2" xfId="5402" xr:uid="{00000000-0005-0000-0000-0000EF0F0000}"/>
    <cellStyle name="Euro 3 7 3" xfId="10241" xr:uid="{00000000-0005-0000-0000-000008100000}"/>
    <cellStyle name="Euro 3 8" xfId="1781" xr:uid="{00000000-0005-0000-0000-0000F00F0000}"/>
    <cellStyle name="Euro 3 8 2" xfId="17837" xr:uid="{4EEEB6D8-F603-400D-9C16-2E07016898FD}"/>
    <cellStyle name="Euro 3 9" xfId="17838" xr:uid="{E6183946-C73D-48A1-A15B-5E6566EABECD}"/>
    <cellStyle name="Euro 3_PrimaryEnergyPrices_TIMES" xfId="13293" xr:uid="{00000000-0005-0000-0000-0000C6080000}"/>
    <cellStyle name="Euro 30" xfId="13294" xr:uid="{00000000-0005-0000-0000-0000C7080000}"/>
    <cellStyle name="Euro 31" xfId="13295" xr:uid="{00000000-0005-0000-0000-0000C8080000}"/>
    <cellStyle name="Euro 32" xfId="13296" xr:uid="{00000000-0005-0000-0000-0000C9080000}"/>
    <cellStyle name="Euro 33" xfId="13297" xr:uid="{00000000-0005-0000-0000-0000CA080000}"/>
    <cellStyle name="Euro 34" xfId="13298" xr:uid="{00000000-0005-0000-0000-0000CB080000}"/>
    <cellStyle name="Euro 35" xfId="13299" xr:uid="{00000000-0005-0000-0000-0000CC080000}"/>
    <cellStyle name="Euro 36" xfId="13300" xr:uid="{00000000-0005-0000-0000-0000CD080000}"/>
    <cellStyle name="Euro 37" xfId="13301" xr:uid="{00000000-0005-0000-0000-0000CE080000}"/>
    <cellStyle name="Euro 38" xfId="13302" xr:uid="{00000000-0005-0000-0000-0000CF080000}"/>
    <cellStyle name="Euro 39" xfId="13303" xr:uid="{00000000-0005-0000-0000-0000D0080000}"/>
    <cellStyle name="Euro 4" xfId="1782" xr:uid="{00000000-0005-0000-0000-0000F10F0000}"/>
    <cellStyle name="Euro 4 2" xfId="1783" xr:uid="{00000000-0005-0000-0000-0000F20F0000}"/>
    <cellStyle name="Euro 4 2 2" xfId="5403" xr:uid="{00000000-0005-0000-0000-0000F30F0000}"/>
    <cellStyle name="Euro 4 2 2 2" xfId="13305" xr:uid="{00000000-0005-0000-0000-0000D3080000}"/>
    <cellStyle name="Euro 4 2 2 3" xfId="17839" xr:uid="{D18B19E9-2404-4920-BF0C-B7C6A00DCE7F}"/>
    <cellStyle name="Euro 4 2 3" xfId="13304" xr:uid="{00000000-0005-0000-0000-0000D2080000}"/>
    <cellStyle name="Euro 4 3" xfId="1784" xr:uid="{00000000-0005-0000-0000-0000F40F0000}"/>
    <cellStyle name="Euro 4 3 2" xfId="5404" xr:uid="{00000000-0005-0000-0000-0000F50F0000}"/>
    <cellStyle name="Euro 4 3 3" xfId="5405" xr:uid="{00000000-0005-0000-0000-0000F60F0000}"/>
    <cellStyle name="Euro 4 3 4" xfId="5406" xr:uid="{00000000-0005-0000-0000-0000F70F0000}"/>
    <cellStyle name="Euro 4 3 4 2" xfId="17840" xr:uid="{0E03D0F5-25F8-4C68-9C78-3FFD268204D5}"/>
    <cellStyle name="Euro 4 3 5" xfId="13306" xr:uid="{00000000-0005-0000-0000-0000D4080000}"/>
    <cellStyle name="Euro 4 4" xfId="1785" xr:uid="{00000000-0005-0000-0000-0000F80F0000}"/>
    <cellStyle name="Euro 4 4 2" xfId="5407" xr:uid="{00000000-0005-0000-0000-0000F90F0000}"/>
    <cellStyle name="Euro 4 4 2 2" xfId="17841" xr:uid="{9320CA9A-32AE-43A2-BB53-72A88BF385B5}"/>
    <cellStyle name="Euro 4 4 3" xfId="11655" xr:uid="{00000000-0005-0000-0000-0000B42D0000}"/>
    <cellStyle name="Euro 4 4 3 2" xfId="17842" xr:uid="{FDE68AD8-8A0D-4AA4-9981-15C5C7530A1F}"/>
    <cellStyle name="Euro 4 4 4" xfId="17843" xr:uid="{C50284FF-ED33-4A51-9271-9C1FCD865E9D}"/>
    <cellStyle name="Euro 4 5" xfId="1786" xr:uid="{00000000-0005-0000-0000-0000FA0F0000}"/>
    <cellStyle name="Euro 4 5 2" xfId="17844" xr:uid="{93C5B714-B935-4E6B-801A-CBFA95FDB1BD}"/>
    <cellStyle name="Euro 4 6" xfId="5408" xr:uid="{00000000-0005-0000-0000-0000FB0F0000}"/>
    <cellStyle name="Euro 40" xfId="13307" xr:uid="{00000000-0005-0000-0000-0000D6080000}"/>
    <cellStyle name="Euro 41" xfId="13308" xr:uid="{00000000-0005-0000-0000-0000D7080000}"/>
    <cellStyle name="Euro 42" xfId="13309" xr:uid="{00000000-0005-0000-0000-0000D8080000}"/>
    <cellStyle name="Euro 43" xfId="13310" xr:uid="{00000000-0005-0000-0000-0000D9080000}"/>
    <cellStyle name="Euro 44" xfId="13311" xr:uid="{00000000-0005-0000-0000-0000DA080000}"/>
    <cellStyle name="Euro 45" xfId="13312" xr:uid="{00000000-0005-0000-0000-0000DB080000}"/>
    <cellStyle name="Euro 46" xfId="13313" xr:uid="{00000000-0005-0000-0000-0000DC080000}"/>
    <cellStyle name="Euro 47" xfId="13314" xr:uid="{00000000-0005-0000-0000-0000DD080000}"/>
    <cellStyle name="Euro 48" xfId="13315" xr:uid="{00000000-0005-0000-0000-0000DE080000}"/>
    <cellStyle name="Euro 48 2" xfId="13316" xr:uid="{00000000-0005-0000-0000-0000DF080000}"/>
    <cellStyle name="Euro 49" xfId="13317" xr:uid="{00000000-0005-0000-0000-0000E0080000}"/>
    <cellStyle name="Euro 49 2" xfId="13318" xr:uid="{00000000-0005-0000-0000-0000E1080000}"/>
    <cellStyle name="Euro 5" xfId="1787" xr:uid="{00000000-0005-0000-0000-0000FC0F0000}"/>
    <cellStyle name="Euro 5 2" xfId="1788" xr:uid="{00000000-0005-0000-0000-0000FD0F0000}"/>
    <cellStyle name="Euro 5 2 2" xfId="5409" xr:uid="{00000000-0005-0000-0000-0000FE0F0000}"/>
    <cellStyle name="Euro 5 2 2 2" xfId="13319" xr:uid="{00000000-0005-0000-0000-0000E4080000}"/>
    <cellStyle name="Euro 5 3" xfId="1789" xr:uid="{00000000-0005-0000-0000-0000FF0F0000}"/>
    <cellStyle name="Euro 5 3 2" xfId="5410" xr:uid="{00000000-0005-0000-0000-000000100000}"/>
    <cellStyle name="Euro 5 3 2 2" xfId="17845" xr:uid="{9F3501C6-969C-4391-ACAB-ADD0FD17B5B9}"/>
    <cellStyle name="Euro 5 4" xfId="1790" xr:uid="{00000000-0005-0000-0000-000001100000}"/>
    <cellStyle name="Euro 5 4 2" xfId="17847" xr:uid="{FD9B726E-27BB-468A-84A1-4B0A1F98B62C}"/>
    <cellStyle name="Euro 5 4 3" xfId="17846" xr:uid="{2D40912B-6BE5-4617-8C68-CE87113B9A92}"/>
    <cellStyle name="Euro 5 5" xfId="1791" xr:uid="{00000000-0005-0000-0000-000002100000}"/>
    <cellStyle name="Euro 5 6" xfId="5411" xr:uid="{00000000-0005-0000-0000-000003100000}"/>
    <cellStyle name="Euro 50" xfId="13320" xr:uid="{00000000-0005-0000-0000-0000E6080000}"/>
    <cellStyle name="Euro 50 2" xfId="13321" xr:uid="{00000000-0005-0000-0000-0000E7080000}"/>
    <cellStyle name="Euro 51" xfId="13322" xr:uid="{00000000-0005-0000-0000-0000E8080000}"/>
    <cellStyle name="Euro 51 2" xfId="13323" xr:uid="{00000000-0005-0000-0000-0000E9080000}"/>
    <cellStyle name="Euro 52" xfId="13324" xr:uid="{00000000-0005-0000-0000-0000EA080000}"/>
    <cellStyle name="Euro 52 2" xfId="13325" xr:uid="{00000000-0005-0000-0000-0000EB080000}"/>
    <cellStyle name="Euro 53" xfId="13326" xr:uid="{00000000-0005-0000-0000-0000EC080000}"/>
    <cellStyle name="Euro 53 2" xfId="13327" xr:uid="{00000000-0005-0000-0000-0000ED080000}"/>
    <cellStyle name="Euro 54" xfId="13328" xr:uid="{00000000-0005-0000-0000-0000EE080000}"/>
    <cellStyle name="Euro 54 2" xfId="13329" xr:uid="{00000000-0005-0000-0000-0000EF080000}"/>
    <cellStyle name="Euro 55" xfId="13330" xr:uid="{00000000-0005-0000-0000-0000F0080000}"/>
    <cellStyle name="Euro 55 2" xfId="13331" xr:uid="{00000000-0005-0000-0000-0000F1080000}"/>
    <cellStyle name="Euro 56" xfId="13332" xr:uid="{00000000-0005-0000-0000-0000F2080000}"/>
    <cellStyle name="Euro 56 2" xfId="13333" xr:uid="{00000000-0005-0000-0000-0000F3080000}"/>
    <cellStyle name="Euro 57" xfId="13334" xr:uid="{00000000-0005-0000-0000-0000F4080000}"/>
    <cellStyle name="Euro 58" xfId="13335" xr:uid="{00000000-0005-0000-0000-0000F5080000}"/>
    <cellStyle name="Euro 58 2" xfId="17849" xr:uid="{5DEEFA28-1238-4C28-8B0B-06B4DCF0AA2C}"/>
    <cellStyle name="Euro 58 3" xfId="17850" xr:uid="{9DE8E656-EFF2-4302-A750-DBBFDBC3120B}"/>
    <cellStyle name="Euro 58 4" xfId="17851" xr:uid="{0F8F49B2-FF50-4028-97A4-B15CF46D6683}"/>
    <cellStyle name="Euro 58 5" xfId="17852" xr:uid="{F5E4EB3E-0239-47B5-8D3D-2FA3EE28687C}"/>
    <cellStyle name="Euro 58 6" xfId="17848" xr:uid="{2D2570DE-DF46-4FC3-8A2E-AE0336D90499}"/>
    <cellStyle name="Euro 59" xfId="13268" xr:uid="{00000000-0005-0000-0000-0000F6080000}"/>
    <cellStyle name="Euro 59 2" xfId="17853" xr:uid="{D93F4943-9478-42FB-9AC8-F8BABEF27D56}"/>
    <cellStyle name="Euro 6" xfId="1792" xr:uid="{00000000-0005-0000-0000-000004100000}"/>
    <cellStyle name="Euro 6 2" xfId="1793" xr:uid="{00000000-0005-0000-0000-000005100000}"/>
    <cellStyle name="Euro 6 2 2" xfId="13338" xr:uid="{00000000-0005-0000-0000-0000F9080000}"/>
    <cellStyle name="Euro 6 2 3" xfId="13337" xr:uid="{00000000-0005-0000-0000-0000F8080000}"/>
    <cellStyle name="Euro 6 2 3 2" xfId="17854" xr:uid="{42C66552-3C61-46D5-991D-04835A44F61E}"/>
    <cellStyle name="Euro 6 3" xfId="1794" xr:uid="{00000000-0005-0000-0000-000006100000}"/>
    <cellStyle name="Euro 6 3 2" xfId="17856" xr:uid="{B87101DD-ED89-4B85-816C-077CD1BC82F5}"/>
    <cellStyle name="Euro 6 3 3" xfId="17855" xr:uid="{EC30DA13-12A3-4E54-8DB2-504BAF13E762}"/>
    <cellStyle name="Euro 6 4" xfId="1795" xr:uid="{00000000-0005-0000-0000-000007100000}"/>
    <cellStyle name="Euro 6 4 2" xfId="17857" xr:uid="{978775A1-30FC-45AB-B956-F0468D39EFC4}"/>
    <cellStyle name="Euro 6 5" xfId="1796" xr:uid="{00000000-0005-0000-0000-000008100000}"/>
    <cellStyle name="Euro 6 5 2" xfId="17858" xr:uid="{0F121583-41FA-4712-B895-50C8B84BA36B}"/>
    <cellStyle name="Euro 6 6" xfId="5412" xr:uid="{00000000-0005-0000-0000-000009100000}"/>
    <cellStyle name="Euro 6 7" xfId="13336" xr:uid="{00000000-0005-0000-0000-0000F7080000}"/>
    <cellStyle name="Euro 60" xfId="17859" xr:uid="{78EB0FF5-2A19-4BED-826A-2166C7818804}"/>
    <cellStyle name="Euro 61" xfId="17860" xr:uid="{5DA2933F-A5AF-4EA7-A728-8F86EAAFB154}"/>
    <cellStyle name="Euro 61 2" xfId="17861" xr:uid="{6085A8F8-658B-4B02-A6E7-C99541FA07D1}"/>
    <cellStyle name="Euro 61 3" xfId="17862" xr:uid="{C3B1DE6F-57C4-4E65-A87E-71786F27E05A}"/>
    <cellStyle name="Euro 62" xfId="17863" xr:uid="{595B30CF-45C9-4D56-B71A-81EF8A1B5886}"/>
    <cellStyle name="Euro 62 2" xfId="17864" xr:uid="{49FD6DB2-225F-4A39-9D19-E5D233DBAA9E}"/>
    <cellStyle name="Euro 7" xfId="1797" xr:uid="{00000000-0005-0000-0000-00000A100000}"/>
    <cellStyle name="Euro 7 2" xfId="1798" xr:uid="{00000000-0005-0000-0000-00000B100000}"/>
    <cellStyle name="Euro 7 2 2" xfId="13340" xr:uid="{00000000-0005-0000-0000-0000FC080000}"/>
    <cellStyle name="Euro 7 3" xfId="1799" xr:uid="{00000000-0005-0000-0000-00000C100000}"/>
    <cellStyle name="Euro 7 3 2" xfId="13341" xr:uid="{00000000-0005-0000-0000-0000FD080000}"/>
    <cellStyle name="Euro 7 3 3" xfId="17865" xr:uid="{7CC6B960-3952-471D-B91A-5FE2DE25FDC7}"/>
    <cellStyle name="Euro 7 4" xfId="1800" xr:uid="{00000000-0005-0000-0000-00000D100000}"/>
    <cellStyle name="Euro 7 5" xfId="1801" xr:uid="{00000000-0005-0000-0000-00000E100000}"/>
    <cellStyle name="Euro 7 6" xfId="13339" xr:uid="{00000000-0005-0000-0000-0000FB080000}"/>
    <cellStyle name="Euro 8" xfId="1802" xr:uid="{00000000-0005-0000-0000-00000F100000}"/>
    <cellStyle name="Euro 8 2" xfId="1803" xr:uid="{00000000-0005-0000-0000-000010100000}"/>
    <cellStyle name="Euro 8 2 2" xfId="13343" xr:uid="{00000000-0005-0000-0000-0000FF080000}"/>
    <cellStyle name="Euro 8 3" xfId="1804" xr:uid="{00000000-0005-0000-0000-000011100000}"/>
    <cellStyle name="Euro 8 4" xfId="1805" xr:uid="{00000000-0005-0000-0000-000012100000}"/>
    <cellStyle name="Euro 8 5" xfId="1806" xr:uid="{00000000-0005-0000-0000-000013100000}"/>
    <cellStyle name="Euro 8 6" xfId="13342" xr:uid="{00000000-0005-0000-0000-0000FE080000}"/>
    <cellStyle name="Euro 9" xfId="1807" xr:uid="{00000000-0005-0000-0000-000014100000}"/>
    <cellStyle name="Euro 9 2" xfId="1808" xr:uid="{00000000-0005-0000-0000-000015100000}"/>
    <cellStyle name="Euro 9 2 2" xfId="13345" xr:uid="{00000000-0005-0000-0000-000001090000}"/>
    <cellStyle name="Euro 9 3" xfId="1809" xr:uid="{00000000-0005-0000-0000-000016100000}"/>
    <cellStyle name="Euro 9 4" xfId="1810" xr:uid="{00000000-0005-0000-0000-000017100000}"/>
    <cellStyle name="Euro 9 5" xfId="1811" xr:uid="{00000000-0005-0000-0000-000018100000}"/>
    <cellStyle name="Euro 9 6" xfId="13344" xr:uid="{00000000-0005-0000-0000-000000090000}"/>
    <cellStyle name="Euro_Potentials in TIMES" xfId="9379" xr:uid="{00000000-0005-0000-0000-000019100000}"/>
    <cellStyle name="Explanatory Text 10" xfId="1812" xr:uid="{00000000-0005-0000-0000-00001A100000}"/>
    <cellStyle name="Explanatory Text 11" xfId="13346" xr:uid="{00000000-0005-0000-0000-000004090000}"/>
    <cellStyle name="Explanatory Text 12" xfId="13347" xr:uid="{00000000-0005-0000-0000-000005090000}"/>
    <cellStyle name="Explanatory Text 13" xfId="13348" xr:uid="{00000000-0005-0000-0000-000006090000}"/>
    <cellStyle name="Explanatory Text 14" xfId="13349" xr:uid="{00000000-0005-0000-0000-000007090000}"/>
    <cellStyle name="Explanatory Text 15" xfId="13350" xr:uid="{00000000-0005-0000-0000-000008090000}"/>
    <cellStyle name="Explanatory Text 16" xfId="13351" xr:uid="{00000000-0005-0000-0000-000009090000}"/>
    <cellStyle name="Explanatory Text 17" xfId="13352" xr:uid="{00000000-0005-0000-0000-00000A090000}"/>
    <cellStyle name="Explanatory Text 18" xfId="13353" xr:uid="{00000000-0005-0000-0000-00000B090000}"/>
    <cellStyle name="Explanatory Text 19" xfId="13354" xr:uid="{00000000-0005-0000-0000-00000C090000}"/>
    <cellStyle name="Explanatory Text 2" xfId="32" xr:uid="{00000000-0005-0000-0000-00001B100000}"/>
    <cellStyle name="Explanatory Text 2 10" xfId="1813" xr:uid="{00000000-0005-0000-0000-00001C100000}"/>
    <cellStyle name="Explanatory Text 2 11" xfId="1814" xr:uid="{00000000-0005-0000-0000-00001D100000}"/>
    <cellStyle name="Explanatory Text 2 2" xfId="1815" xr:uid="{00000000-0005-0000-0000-00001E100000}"/>
    <cellStyle name="Explanatory Text 2 3" xfId="1816" xr:uid="{00000000-0005-0000-0000-00001F100000}"/>
    <cellStyle name="Explanatory Text 2 4" xfId="1817" xr:uid="{00000000-0005-0000-0000-000020100000}"/>
    <cellStyle name="Explanatory Text 2 5" xfId="1818" xr:uid="{00000000-0005-0000-0000-000021100000}"/>
    <cellStyle name="Explanatory Text 2 6" xfId="1819" xr:uid="{00000000-0005-0000-0000-000022100000}"/>
    <cellStyle name="Explanatory Text 2 7" xfId="1820" xr:uid="{00000000-0005-0000-0000-000023100000}"/>
    <cellStyle name="Explanatory Text 2 8" xfId="1821" xr:uid="{00000000-0005-0000-0000-000024100000}"/>
    <cellStyle name="Explanatory Text 2 9" xfId="1822" xr:uid="{00000000-0005-0000-0000-000025100000}"/>
    <cellStyle name="Explanatory Text 20" xfId="13355" xr:uid="{00000000-0005-0000-0000-000017090000}"/>
    <cellStyle name="Explanatory Text 21" xfId="13356" xr:uid="{00000000-0005-0000-0000-000018090000}"/>
    <cellStyle name="Explanatory Text 22" xfId="13357" xr:uid="{00000000-0005-0000-0000-000019090000}"/>
    <cellStyle name="Explanatory Text 23" xfId="13358" xr:uid="{00000000-0005-0000-0000-00001A090000}"/>
    <cellStyle name="Explanatory Text 24" xfId="13359" xr:uid="{00000000-0005-0000-0000-00001B090000}"/>
    <cellStyle name="Explanatory Text 25" xfId="13360" xr:uid="{00000000-0005-0000-0000-00001C090000}"/>
    <cellStyle name="Explanatory Text 26" xfId="13361" xr:uid="{00000000-0005-0000-0000-00001D090000}"/>
    <cellStyle name="Explanatory Text 27" xfId="13362" xr:uid="{00000000-0005-0000-0000-00001E090000}"/>
    <cellStyle name="Explanatory Text 28" xfId="13363" xr:uid="{00000000-0005-0000-0000-00001F090000}"/>
    <cellStyle name="Explanatory Text 29" xfId="13364" xr:uid="{00000000-0005-0000-0000-000020090000}"/>
    <cellStyle name="Explanatory Text 3" xfId="1823" xr:uid="{00000000-0005-0000-0000-000026100000}"/>
    <cellStyle name="Explanatory Text 3 10" xfId="1824" xr:uid="{00000000-0005-0000-0000-000027100000}"/>
    <cellStyle name="Explanatory Text 3 11" xfId="1825" xr:uid="{00000000-0005-0000-0000-000028100000}"/>
    <cellStyle name="Explanatory Text 3 2" xfId="1826" xr:uid="{00000000-0005-0000-0000-000029100000}"/>
    <cellStyle name="Explanatory Text 3 3" xfId="1827" xr:uid="{00000000-0005-0000-0000-00002A100000}"/>
    <cellStyle name="Explanatory Text 3 4" xfId="1828" xr:uid="{00000000-0005-0000-0000-00002B100000}"/>
    <cellStyle name="Explanatory Text 3 5" xfId="1829" xr:uid="{00000000-0005-0000-0000-00002C100000}"/>
    <cellStyle name="Explanatory Text 3 6" xfId="1830" xr:uid="{00000000-0005-0000-0000-00002D100000}"/>
    <cellStyle name="Explanatory Text 3 7" xfId="1831" xr:uid="{00000000-0005-0000-0000-00002E100000}"/>
    <cellStyle name="Explanatory Text 3 8" xfId="1832" xr:uid="{00000000-0005-0000-0000-00002F100000}"/>
    <cellStyle name="Explanatory Text 3 9" xfId="1833" xr:uid="{00000000-0005-0000-0000-000030100000}"/>
    <cellStyle name="Explanatory Text 30" xfId="13365" xr:uid="{00000000-0005-0000-0000-000022090000}"/>
    <cellStyle name="Explanatory Text 31" xfId="13366" xr:uid="{00000000-0005-0000-0000-000023090000}"/>
    <cellStyle name="Explanatory Text 32" xfId="13367" xr:uid="{00000000-0005-0000-0000-000024090000}"/>
    <cellStyle name="Explanatory Text 33" xfId="13368" xr:uid="{00000000-0005-0000-0000-000025090000}"/>
    <cellStyle name="Explanatory Text 34" xfId="13369" xr:uid="{00000000-0005-0000-0000-000026090000}"/>
    <cellStyle name="Explanatory Text 35" xfId="13370" xr:uid="{00000000-0005-0000-0000-000027090000}"/>
    <cellStyle name="Explanatory Text 36" xfId="13371" xr:uid="{00000000-0005-0000-0000-000028090000}"/>
    <cellStyle name="Explanatory Text 37" xfId="13372" xr:uid="{00000000-0005-0000-0000-000029090000}"/>
    <cellStyle name="Explanatory Text 38" xfId="13373" xr:uid="{00000000-0005-0000-0000-00002A090000}"/>
    <cellStyle name="Explanatory Text 39" xfId="13374" xr:uid="{00000000-0005-0000-0000-00002B090000}"/>
    <cellStyle name="Explanatory Text 4" xfId="1834" xr:uid="{00000000-0005-0000-0000-000031100000}"/>
    <cellStyle name="Explanatory Text 4 10" xfId="1835" xr:uid="{00000000-0005-0000-0000-000032100000}"/>
    <cellStyle name="Explanatory Text 4 11" xfId="1836" xr:uid="{00000000-0005-0000-0000-000033100000}"/>
    <cellStyle name="Explanatory Text 4 2" xfId="1837" xr:uid="{00000000-0005-0000-0000-000034100000}"/>
    <cellStyle name="Explanatory Text 4 3" xfId="1838" xr:uid="{00000000-0005-0000-0000-000035100000}"/>
    <cellStyle name="Explanatory Text 4 4" xfId="1839" xr:uid="{00000000-0005-0000-0000-000036100000}"/>
    <cellStyle name="Explanatory Text 4 5" xfId="1840" xr:uid="{00000000-0005-0000-0000-000037100000}"/>
    <cellStyle name="Explanatory Text 4 6" xfId="1841" xr:uid="{00000000-0005-0000-0000-000038100000}"/>
    <cellStyle name="Explanatory Text 4 7" xfId="1842" xr:uid="{00000000-0005-0000-0000-000039100000}"/>
    <cellStyle name="Explanatory Text 4 8" xfId="1843" xr:uid="{00000000-0005-0000-0000-00003A100000}"/>
    <cellStyle name="Explanatory Text 4 9" xfId="1844" xr:uid="{00000000-0005-0000-0000-00003B100000}"/>
    <cellStyle name="Explanatory Text 40" xfId="13375" xr:uid="{00000000-0005-0000-0000-00002E090000}"/>
    <cellStyle name="Explanatory Text 41" xfId="13376" xr:uid="{00000000-0005-0000-0000-00002F090000}"/>
    <cellStyle name="Explanatory Text 42" xfId="13377" xr:uid="{00000000-0005-0000-0000-000030090000}"/>
    <cellStyle name="Explanatory Text 43" xfId="13378" xr:uid="{00000000-0005-0000-0000-000031090000}"/>
    <cellStyle name="Explanatory Text 5" xfId="1845" xr:uid="{00000000-0005-0000-0000-00003C100000}"/>
    <cellStyle name="Explanatory Text 5 10" xfId="1846" xr:uid="{00000000-0005-0000-0000-00003D100000}"/>
    <cellStyle name="Explanatory Text 5 11" xfId="1847" xr:uid="{00000000-0005-0000-0000-00003E100000}"/>
    <cellStyle name="Explanatory Text 5 2" xfId="1848" xr:uid="{00000000-0005-0000-0000-00003F100000}"/>
    <cellStyle name="Explanatory Text 5 3" xfId="1849" xr:uid="{00000000-0005-0000-0000-000040100000}"/>
    <cellStyle name="Explanatory Text 5 4" xfId="1850" xr:uid="{00000000-0005-0000-0000-000041100000}"/>
    <cellStyle name="Explanatory Text 5 5" xfId="1851" xr:uid="{00000000-0005-0000-0000-000042100000}"/>
    <cellStyle name="Explanatory Text 5 6" xfId="1852" xr:uid="{00000000-0005-0000-0000-000043100000}"/>
    <cellStyle name="Explanatory Text 5 7" xfId="1853" xr:uid="{00000000-0005-0000-0000-000044100000}"/>
    <cellStyle name="Explanatory Text 5 8" xfId="1854" xr:uid="{00000000-0005-0000-0000-000045100000}"/>
    <cellStyle name="Explanatory Text 5 9" xfId="1855" xr:uid="{00000000-0005-0000-0000-000046100000}"/>
    <cellStyle name="Explanatory Text 6" xfId="1856" xr:uid="{00000000-0005-0000-0000-000047100000}"/>
    <cellStyle name="Explanatory Text 6 10" xfId="1857" xr:uid="{00000000-0005-0000-0000-000048100000}"/>
    <cellStyle name="Explanatory Text 6 11" xfId="1858" xr:uid="{00000000-0005-0000-0000-000049100000}"/>
    <cellStyle name="Explanatory Text 6 2" xfId="1859" xr:uid="{00000000-0005-0000-0000-00004A100000}"/>
    <cellStyle name="Explanatory Text 6 3" xfId="1860" xr:uid="{00000000-0005-0000-0000-00004B100000}"/>
    <cellStyle name="Explanatory Text 6 4" xfId="1861" xr:uid="{00000000-0005-0000-0000-00004C100000}"/>
    <cellStyle name="Explanatory Text 6 5" xfId="1862" xr:uid="{00000000-0005-0000-0000-00004D100000}"/>
    <cellStyle name="Explanatory Text 6 6" xfId="1863" xr:uid="{00000000-0005-0000-0000-00004E100000}"/>
    <cellStyle name="Explanatory Text 6 7" xfId="1864" xr:uid="{00000000-0005-0000-0000-00004F100000}"/>
    <cellStyle name="Explanatory Text 6 8" xfId="1865" xr:uid="{00000000-0005-0000-0000-000050100000}"/>
    <cellStyle name="Explanatory Text 6 9" xfId="1866" xr:uid="{00000000-0005-0000-0000-000051100000}"/>
    <cellStyle name="Explanatory Text 7" xfId="1867" xr:uid="{00000000-0005-0000-0000-000052100000}"/>
    <cellStyle name="Explanatory Text 8" xfId="1868" xr:uid="{00000000-0005-0000-0000-000053100000}"/>
    <cellStyle name="Explanatory Text 9" xfId="1869" xr:uid="{00000000-0005-0000-0000-000054100000}"/>
    <cellStyle name="Ezres_vegleges_en" xfId="78" xr:uid="{00000000-0005-0000-0000-000055100000}"/>
    <cellStyle name="Figyelmeztetés" xfId="79" xr:uid="{00000000-0005-0000-0000-000056100000}"/>
    <cellStyle name="Float" xfId="1870" xr:uid="{00000000-0005-0000-0000-000057100000}"/>
    <cellStyle name="Float 2" xfId="1871" xr:uid="{00000000-0005-0000-0000-000058100000}"/>
    <cellStyle name="Float 2 2" xfId="11656" xr:uid="{00000000-0005-0000-0000-0000B62D0000}"/>
    <cellStyle name="Float 3" xfId="11657" xr:uid="{00000000-0005-0000-0000-0000B72D0000}"/>
    <cellStyle name="Float 3 2" xfId="17866" xr:uid="{742F5C36-B1B5-4306-B61A-4C9E9E99DE61}"/>
    <cellStyle name="Float 3 3" xfId="17867" xr:uid="{4A8D4791-65D6-4D26-9D5A-9D9075103BC2}"/>
    <cellStyle name="Float 4" xfId="17868" xr:uid="{DB8D6321-5BCC-47A2-BCA4-49A357DC4082}"/>
    <cellStyle name="Good" xfId="5534" builtinId="26"/>
    <cellStyle name="Good 10" xfId="1872" xr:uid="{00000000-0005-0000-0000-00005A100000}"/>
    <cellStyle name="Good 11" xfId="13379" xr:uid="{00000000-0005-0000-0000-00003C090000}"/>
    <cellStyle name="Good 12" xfId="13380" xr:uid="{00000000-0005-0000-0000-00003D090000}"/>
    <cellStyle name="Good 13" xfId="13381" xr:uid="{00000000-0005-0000-0000-00003E090000}"/>
    <cellStyle name="Good 14" xfId="13382" xr:uid="{00000000-0005-0000-0000-00003F090000}"/>
    <cellStyle name="Good 15" xfId="13383" xr:uid="{00000000-0005-0000-0000-000040090000}"/>
    <cellStyle name="Good 16" xfId="13384" xr:uid="{00000000-0005-0000-0000-000041090000}"/>
    <cellStyle name="Good 17" xfId="13385" xr:uid="{00000000-0005-0000-0000-000042090000}"/>
    <cellStyle name="Good 18" xfId="13386" xr:uid="{00000000-0005-0000-0000-000043090000}"/>
    <cellStyle name="Good 19" xfId="13387" xr:uid="{00000000-0005-0000-0000-000044090000}"/>
    <cellStyle name="Good 2" xfId="33" xr:uid="{00000000-0005-0000-0000-00005B100000}"/>
    <cellStyle name="Good 2 10" xfId="1873" xr:uid="{00000000-0005-0000-0000-00005C100000}"/>
    <cellStyle name="Good 2 10 2" xfId="7342" xr:uid="{00000000-0005-0000-0000-00005D100000}"/>
    <cellStyle name="Good 2 11" xfId="1874" xr:uid="{00000000-0005-0000-0000-00005E100000}"/>
    <cellStyle name="Good 2 12" xfId="17869" xr:uid="{9CF7013D-7E92-4D7F-A5FA-67902DBE2130}"/>
    <cellStyle name="Good 2 2" xfId="1875" xr:uid="{00000000-0005-0000-0000-00005F100000}"/>
    <cellStyle name="Good 2 2 2" xfId="7343" xr:uid="{00000000-0005-0000-0000-000060100000}"/>
    <cellStyle name="Good 2 2 2 2" xfId="17870" xr:uid="{91A211FA-2817-4D63-AE2F-1A23FC423FE3}"/>
    <cellStyle name="Good 2 2 3" xfId="17871" xr:uid="{B915934E-0771-4220-B978-684E5A4C855C}"/>
    <cellStyle name="Good 2 3" xfId="1876" xr:uid="{00000000-0005-0000-0000-000061100000}"/>
    <cellStyle name="Good 2 3 2" xfId="7344" xr:uid="{00000000-0005-0000-0000-000062100000}"/>
    <cellStyle name="Good 2 3 3" xfId="17872" xr:uid="{6D4F64FD-F46B-440C-813D-E0DC8CCDF244}"/>
    <cellStyle name="Good 2 4" xfId="1877" xr:uid="{00000000-0005-0000-0000-000063100000}"/>
    <cellStyle name="Good 2 4 2" xfId="7345" xr:uid="{00000000-0005-0000-0000-000064100000}"/>
    <cellStyle name="Good 2 5" xfId="1878" xr:uid="{00000000-0005-0000-0000-000065100000}"/>
    <cellStyle name="Good 2 5 2" xfId="7346" xr:uid="{00000000-0005-0000-0000-000066100000}"/>
    <cellStyle name="Good 2 6" xfId="1879" xr:uid="{00000000-0005-0000-0000-000067100000}"/>
    <cellStyle name="Good 2 6 2" xfId="7347" xr:uid="{00000000-0005-0000-0000-000068100000}"/>
    <cellStyle name="Good 2 7" xfId="1880" xr:uid="{00000000-0005-0000-0000-000069100000}"/>
    <cellStyle name="Good 2 7 2" xfId="7348" xr:uid="{00000000-0005-0000-0000-00006A100000}"/>
    <cellStyle name="Good 2 8" xfId="1881" xr:uid="{00000000-0005-0000-0000-00006B100000}"/>
    <cellStyle name="Good 2 8 2" xfId="7349" xr:uid="{00000000-0005-0000-0000-00006C100000}"/>
    <cellStyle name="Good 2 9" xfId="1882" xr:uid="{00000000-0005-0000-0000-00006D100000}"/>
    <cellStyle name="Good 2 9 2" xfId="7350" xr:uid="{00000000-0005-0000-0000-00006E100000}"/>
    <cellStyle name="Good 20" xfId="13388" xr:uid="{00000000-0005-0000-0000-000050090000}"/>
    <cellStyle name="Good 21" xfId="13389" xr:uid="{00000000-0005-0000-0000-000051090000}"/>
    <cellStyle name="Good 22" xfId="13390" xr:uid="{00000000-0005-0000-0000-000052090000}"/>
    <cellStyle name="Good 23" xfId="13391" xr:uid="{00000000-0005-0000-0000-000053090000}"/>
    <cellStyle name="Good 24" xfId="13392" xr:uid="{00000000-0005-0000-0000-000054090000}"/>
    <cellStyle name="Good 25" xfId="13393" xr:uid="{00000000-0005-0000-0000-000055090000}"/>
    <cellStyle name="Good 26" xfId="13394" xr:uid="{00000000-0005-0000-0000-000056090000}"/>
    <cellStyle name="Good 27" xfId="13395" xr:uid="{00000000-0005-0000-0000-000057090000}"/>
    <cellStyle name="Good 28" xfId="13396" xr:uid="{00000000-0005-0000-0000-000058090000}"/>
    <cellStyle name="Good 29" xfId="13397" xr:uid="{00000000-0005-0000-0000-000059090000}"/>
    <cellStyle name="Good 3" xfId="1883" xr:uid="{00000000-0005-0000-0000-00006F100000}"/>
    <cellStyle name="Good 3 10" xfId="1884" xr:uid="{00000000-0005-0000-0000-000070100000}"/>
    <cellStyle name="Good 3 11" xfId="1885" xr:uid="{00000000-0005-0000-0000-000071100000}"/>
    <cellStyle name="Good 3 12" xfId="7351" xr:uid="{00000000-0005-0000-0000-000072100000}"/>
    <cellStyle name="Good 3 2" xfId="1886" xr:uid="{00000000-0005-0000-0000-000073100000}"/>
    <cellStyle name="Good 3 2 2" xfId="13398" xr:uid="{00000000-0005-0000-0000-00005B090000}"/>
    <cellStyle name="Good 3 3" xfId="1887" xr:uid="{00000000-0005-0000-0000-000074100000}"/>
    <cellStyle name="Good 3 3 2" xfId="17873" xr:uid="{C0397EEC-57A9-4289-B792-2E1BD9B5B4BA}"/>
    <cellStyle name="Good 3 4" xfId="1888" xr:uid="{00000000-0005-0000-0000-000075100000}"/>
    <cellStyle name="Good 3 5" xfId="1889" xr:uid="{00000000-0005-0000-0000-000076100000}"/>
    <cellStyle name="Good 3 6" xfId="1890" xr:uid="{00000000-0005-0000-0000-000077100000}"/>
    <cellStyle name="Good 3 7" xfId="1891" xr:uid="{00000000-0005-0000-0000-000078100000}"/>
    <cellStyle name="Good 3 8" xfId="1892" xr:uid="{00000000-0005-0000-0000-000079100000}"/>
    <cellStyle name="Good 3 9" xfId="1893" xr:uid="{00000000-0005-0000-0000-00007A100000}"/>
    <cellStyle name="Good 30" xfId="13399" xr:uid="{00000000-0005-0000-0000-00005D090000}"/>
    <cellStyle name="Good 31" xfId="13400" xr:uid="{00000000-0005-0000-0000-00005E090000}"/>
    <cellStyle name="Good 32" xfId="13401" xr:uid="{00000000-0005-0000-0000-00005F090000}"/>
    <cellStyle name="Good 33" xfId="13402" xr:uid="{00000000-0005-0000-0000-000060090000}"/>
    <cellStyle name="Good 34" xfId="13403" xr:uid="{00000000-0005-0000-0000-000061090000}"/>
    <cellStyle name="Good 35" xfId="13404" xr:uid="{00000000-0005-0000-0000-000062090000}"/>
    <cellStyle name="Good 36" xfId="13405" xr:uid="{00000000-0005-0000-0000-000063090000}"/>
    <cellStyle name="Good 37" xfId="13406" xr:uid="{00000000-0005-0000-0000-000064090000}"/>
    <cellStyle name="Good 38" xfId="13407" xr:uid="{00000000-0005-0000-0000-000065090000}"/>
    <cellStyle name="Good 39" xfId="13408" xr:uid="{00000000-0005-0000-0000-000066090000}"/>
    <cellStyle name="Good 4" xfId="1894" xr:uid="{00000000-0005-0000-0000-00007B100000}"/>
    <cellStyle name="Good 4 10" xfId="1895" xr:uid="{00000000-0005-0000-0000-00007C100000}"/>
    <cellStyle name="Good 4 11" xfId="1896" xr:uid="{00000000-0005-0000-0000-00007D100000}"/>
    <cellStyle name="Good 4 2" xfId="1897" xr:uid="{00000000-0005-0000-0000-00007E100000}"/>
    <cellStyle name="Good 4 3" xfId="1898" xr:uid="{00000000-0005-0000-0000-00007F100000}"/>
    <cellStyle name="Good 4 4" xfId="1899" xr:uid="{00000000-0005-0000-0000-000080100000}"/>
    <cellStyle name="Good 4 5" xfId="1900" xr:uid="{00000000-0005-0000-0000-000081100000}"/>
    <cellStyle name="Good 4 6" xfId="1901" xr:uid="{00000000-0005-0000-0000-000082100000}"/>
    <cellStyle name="Good 4 7" xfId="1902" xr:uid="{00000000-0005-0000-0000-000083100000}"/>
    <cellStyle name="Good 4 8" xfId="1903" xr:uid="{00000000-0005-0000-0000-000084100000}"/>
    <cellStyle name="Good 4 9" xfId="1904" xr:uid="{00000000-0005-0000-0000-000085100000}"/>
    <cellStyle name="Good 40" xfId="13409" xr:uid="{00000000-0005-0000-0000-000069090000}"/>
    <cellStyle name="Good 41" xfId="13410" xr:uid="{00000000-0005-0000-0000-00006A090000}"/>
    <cellStyle name="Good 42" xfId="17874" xr:uid="{974E3336-829C-4B12-93F6-7A0872CB4CF4}"/>
    <cellStyle name="Good 5" xfId="1905" xr:uid="{00000000-0005-0000-0000-000086100000}"/>
    <cellStyle name="Good 5 10" xfId="1906" xr:uid="{00000000-0005-0000-0000-000087100000}"/>
    <cellStyle name="Good 5 11" xfId="1907" xr:uid="{00000000-0005-0000-0000-000088100000}"/>
    <cellStyle name="Good 5 2" xfId="1908" xr:uid="{00000000-0005-0000-0000-000089100000}"/>
    <cellStyle name="Good 5 3" xfId="1909" xr:uid="{00000000-0005-0000-0000-00008A100000}"/>
    <cellStyle name="Good 5 4" xfId="1910" xr:uid="{00000000-0005-0000-0000-00008B100000}"/>
    <cellStyle name="Good 5 5" xfId="1911" xr:uid="{00000000-0005-0000-0000-00008C100000}"/>
    <cellStyle name="Good 5 6" xfId="1912" xr:uid="{00000000-0005-0000-0000-00008D100000}"/>
    <cellStyle name="Good 5 7" xfId="1913" xr:uid="{00000000-0005-0000-0000-00008E100000}"/>
    <cellStyle name="Good 5 8" xfId="1914" xr:uid="{00000000-0005-0000-0000-00008F100000}"/>
    <cellStyle name="Good 5 9" xfId="1915" xr:uid="{00000000-0005-0000-0000-000090100000}"/>
    <cellStyle name="Good 6" xfId="1916" xr:uid="{00000000-0005-0000-0000-000091100000}"/>
    <cellStyle name="Good 6 10" xfId="1917" xr:uid="{00000000-0005-0000-0000-000092100000}"/>
    <cellStyle name="Good 6 11" xfId="1918" xr:uid="{00000000-0005-0000-0000-000093100000}"/>
    <cellStyle name="Good 6 2" xfId="1919" xr:uid="{00000000-0005-0000-0000-000094100000}"/>
    <cellStyle name="Good 6 3" xfId="1920" xr:uid="{00000000-0005-0000-0000-000095100000}"/>
    <cellStyle name="Good 6 4" xfId="1921" xr:uid="{00000000-0005-0000-0000-000096100000}"/>
    <cellStyle name="Good 6 5" xfId="1922" xr:uid="{00000000-0005-0000-0000-000097100000}"/>
    <cellStyle name="Good 6 6" xfId="1923" xr:uid="{00000000-0005-0000-0000-000098100000}"/>
    <cellStyle name="Good 6 7" xfId="1924" xr:uid="{00000000-0005-0000-0000-000099100000}"/>
    <cellStyle name="Good 6 8" xfId="1925" xr:uid="{00000000-0005-0000-0000-00009A100000}"/>
    <cellStyle name="Good 6 9" xfId="1926" xr:uid="{00000000-0005-0000-0000-00009B100000}"/>
    <cellStyle name="Good 7" xfId="1927" xr:uid="{00000000-0005-0000-0000-00009C100000}"/>
    <cellStyle name="Good 8" xfId="1928" xr:uid="{00000000-0005-0000-0000-00009D100000}"/>
    <cellStyle name="Good 9" xfId="1929" xr:uid="{00000000-0005-0000-0000-00009E100000}"/>
    <cellStyle name="Gut" xfId="9380" xr:uid="{00000000-0005-0000-0000-00009F100000}"/>
    <cellStyle name="Heading" xfId="80" xr:uid="{00000000-0005-0000-0000-0000A0100000}"/>
    <cellStyle name="Heading 1 10" xfId="1930" xr:uid="{00000000-0005-0000-0000-0000A1100000}"/>
    <cellStyle name="Heading 1 11" xfId="13411" xr:uid="{00000000-0005-0000-0000-000074090000}"/>
    <cellStyle name="Heading 1 12" xfId="13412" xr:uid="{00000000-0005-0000-0000-000075090000}"/>
    <cellStyle name="Heading 1 13" xfId="13413" xr:uid="{00000000-0005-0000-0000-000076090000}"/>
    <cellStyle name="Heading 1 14" xfId="13414" xr:uid="{00000000-0005-0000-0000-000077090000}"/>
    <cellStyle name="Heading 1 15" xfId="13415" xr:uid="{00000000-0005-0000-0000-000078090000}"/>
    <cellStyle name="Heading 1 16" xfId="13416" xr:uid="{00000000-0005-0000-0000-000079090000}"/>
    <cellStyle name="Heading 1 17" xfId="13417" xr:uid="{00000000-0005-0000-0000-00007A090000}"/>
    <cellStyle name="Heading 1 18" xfId="13418" xr:uid="{00000000-0005-0000-0000-00007B090000}"/>
    <cellStyle name="Heading 1 19" xfId="13419" xr:uid="{00000000-0005-0000-0000-00007C090000}"/>
    <cellStyle name="Heading 1 2" xfId="34" xr:uid="{00000000-0005-0000-0000-0000A2100000}"/>
    <cellStyle name="Heading 1 2 10" xfId="1931" xr:uid="{00000000-0005-0000-0000-0000A3100000}"/>
    <cellStyle name="Heading 1 2 10 2" xfId="7352" xr:uid="{00000000-0005-0000-0000-0000A4100000}"/>
    <cellStyle name="Heading 1 2 11" xfId="1932" xr:uid="{00000000-0005-0000-0000-0000A5100000}"/>
    <cellStyle name="Heading 1 2 2" xfId="1933" xr:uid="{00000000-0005-0000-0000-0000A6100000}"/>
    <cellStyle name="Heading 1 2 2 2" xfId="7353" xr:uid="{00000000-0005-0000-0000-0000A7100000}"/>
    <cellStyle name="Heading 1 2 3" xfId="1934" xr:uid="{00000000-0005-0000-0000-0000A8100000}"/>
    <cellStyle name="Heading 1 2 3 2" xfId="7354" xr:uid="{00000000-0005-0000-0000-0000A9100000}"/>
    <cellStyle name="Heading 1 2 4" xfId="1935" xr:uid="{00000000-0005-0000-0000-0000AA100000}"/>
    <cellStyle name="Heading 1 2 4 2" xfId="7355" xr:uid="{00000000-0005-0000-0000-0000AB100000}"/>
    <cellStyle name="Heading 1 2 5" xfId="1936" xr:uid="{00000000-0005-0000-0000-0000AC100000}"/>
    <cellStyle name="Heading 1 2 5 2" xfId="7356" xr:uid="{00000000-0005-0000-0000-0000AD100000}"/>
    <cellStyle name="Heading 1 2 6" xfId="1937" xr:uid="{00000000-0005-0000-0000-0000AE100000}"/>
    <cellStyle name="Heading 1 2 6 2" xfId="7357" xr:uid="{00000000-0005-0000-0000-0000AF100000}"/>
    <cellStyle name="Heading 1 2 7" xfId="1938" xr:uid="{00000000-0005-0000-0000-0000B0100000}"/>
    <cellStyle name="Heading 1 2 7 2" xfId="7358" xr:uid="{00000000-0005-0000-0000-0000B1100000}"/>
    <cellStyle name="Heading 1 2 8" xfId="1939" xr:uid="{00000000-0005-0000-0000-0000B2100000}"/>
    <cellStyle name="Heading 1 2 8 2" xfId="7359" xr:uid="{00000000-0005-0000-0000-0000B3100000}"/>
    <cellStyle name="Heading 1 2 9" xfId="1940" xr:uid="{00000000-0005-0000-0000-0000B4100000}"/>
    <cellStyle name="Heading 1 2 9 2" xfId="7360" xr:uid="{00000000-0005-0000-0000-0000B5100000}"/>
    <cellStyle name="Heading 1 20" xfId="13420" xr:uid="{00000000-0005-0000-0000-000088090000}"/>
    <cellStyle name="Heading 1 21" xfId="13421" xr:uid="{00000000-0005-0000-0000-000089090000}"/>
    <cellStyle name="Heading 1 22" xfId="13422" xr:uid="{00000000-0005-0000-0000-00008A090000}"/>
    <cellStyle name="Heading 1 23" xfId="13423" xr:uid="{00000000-0005-0000-0000-00008B090000}"/>
    <cellStyle name="Heading 1 24" xfId="13424" xr:uid="{00000000-0005-0000-0000-00008C090000}"/>
    <cellStyle name="Heading 1 25" xfId="13425" xr:uid="{00000000-0005-0000-0000-00008D090000}"/>
    <cellStyle name="Heading 1 26" xfId="13426" xr:uid="{00000000-0005-0000-0000-00008E090000}"/>
    <cellStyle name="Heading 1 27" xfId="13427" xr:uid="{00000000-0005-0000-0000-00008F090000}"/>
    <cellStyle name="Heading 1 28" xfId="13428" xr:uid="{00000000-0005-0000-0000-000090090000}"/>
    <cellStyle name="Heading 1 29" xfId="13429" xr:uid="{00000000-0005-0000-0000-000091090000}"/>
    <cellStyle name="Heading 1 3" xfId="1941" xr:uid="{00000000-0005-0000-0000-0000B6100000}"/>
    <cellStyle name="Heading 1 3 10" xfId="1942" xr:uid="{00000000-0005-0000-0000-0000B7100000}"/>
    <cellStyle name="Heading 1 3 11" xfId="1943" xr:uid="{00000000-0005-0000-0000-0000B8100000}"/>
    <cellStyle name="Heading 1 3 12" xfId="7361" xr:uid="{00000000-0005-0000-0000-0000B9100000}"/>
    <cellStyle name="Heading 1 3 2" xfId="1944" xr:uid="{00000000-0005-0000-0000-0000BA100000}"/>
    <cellStyle name="Heading 1 3 2 2" xfId="13430" xr:uid="{00000000-0005-0000-0000-000093090000}"/>
    <cellStyle name="Heading 1 3 3" xfId="1945" xr:uid="{00000000-0005-0000-0000-0000BB100000}"/>
    <cellStyle name="Heading 1 3 3 2" xfId="17875" xr:uid="{C61B2DB4-B46B-4309-9614-74F5A614B639}"/>
    <cellStyle name="Heading 1 3 4" xfId="1946" xr:uid="{00000000-0005-0000-0000-0000BC100000}"/>
    <cellStyle name="Heading 1 3 5" xfId="1947" xr:uid="{00000000-0005-0000-0000-0000BD100000}"/>
    <cellStyle name="Heading 1 3 6" xfId="1948" xr:uid="{00000000-0005-0000-0000-0000BE100000}"/>
    <cellStyle name="Heading 1 3 7" xfId="1949" xr:uid="{00000000-0005-0000-0000-0000BF100000}"/>
    <cellStyle name="Heading 1 3 8" xfId="1950" xr:uid="{00000000-0005-0000-0000-0000C0100000}"/>
    <cellStyle name="Heading 1 3 9" xfId="1951" xr:uid="{00000000-0005-0000-0000-0000C1100000}"/>
    <cellStyle name="Heading 1 30" xfId="13431" xr:uid="{00000000-0005-0000-0000-000095090000}"/>
    <cellStyle name="Heading 1 31" xfId="13432" xr:uid="{00000000-0005-0000-0000-000096090000}"/>
    <cellStyle name="Heading 1 32" xfId="13433" xr:uid="{00000000-0005-0000-0000-000097090000}"/>
    <cellStyle name="Heading 1 33" xfId="13434" xr:uid="{00000000-0005-0000-0000-000098090000}"/>
    <cellStyle name="Heading 1 34" xfId="13435" xr:uid="{00000000-0005-0000-0000-000099090000}"/>
    <cellStyle name="Heading 1 35" xfId="13436" xr:uid="{00000000-0005-0000-0000-00009A090000}"/>
    <cellStyle name="Heading 1 36" xfId="13437" xr:uid="{00000000-0005-0000-0000-00009B090000}"/>
    <cellStyle name="Heading 1 37" xfId="13438" xr:uid="{00000000-0005-0000-0000-00009C090000}"/>
    <cellStyle name="Heading 1 38" xfId="13439" xr:uid="{00000000-0005-0000-0000-00009D090000}"/>
    <cellStyle name="Heading 1 39" xfId="13440" xr:uid="{00000000-0005-0000-0000-00009E090000}"/>
    <cellStyle name="Heading 1 4" xfId="1952" xr:uid="{00000000-0005-0000-0000-0000C2100000}"/>
    <cellStyle name="Heading 1 4 10" xfId="1953" xr:uid="{00000000-0005-0000-0000-0000C3100000}"/>
    <cellStyle name="Heading 1 4 11" xfId="1954" xr:uid="{00000000-0005-0000-0000-0000C4100000}"/>
    <cellStyle name="Heading 1 4 2" xfId="1955" xr:uid="{00000000-0005-0000-0000-0000C5100000}"/>
    <cellStyle name="Heading 1 4 3" xfId="1956" xr:uid="{00000000-0005-0000-0000-0000C6100000}"/>
    <cellStyle name="Heading 1 4 4" xfId="1957" xr:uid="{00000000-0005-0000-0000-0000C7100000}"/>
    <cellStyle name="Heading 1 4 5" xfId="1958" xr:uid="{00000000-0005-0000-0000-0000C8100000}"/>
    <cellStyle name="Heading 1 4 6" xfId="1959" xr:uid="{00000000-0005-0000-0000-0000C9100000}"/>
    <cellStyle name="Heading 1 4 7" xfId="1960" xr:uid="{00000000-0005-0000-0000-0000CA100000}"/>
    <cellStyle name="Heading 1 4 8" xfId="1961" xr:uid="{00000000-0005-0000-0000-0000CB100000}"/>
    <cellStyle name="Heading 1 4 9" xfId="1962" xr:uid="{00000000-0005-0000-0000-0000CC100000}"/>
    <cellStyle name="Heading 1 40" xfId="13441" xr:uid="{00000000-0005-0000-0000-0000A1090000}"/>
    <cellStyle name="Heading 1 41" xfId="13442" xr:uid="{00000000-0005-0000-0000-0000A2090000}"/>
    <cellStyle name="Heading 1 5" xfId="1963" xr:uid="{00000000-0005-0000-0000-0000CD100000}"/>
    <cellStyle name="Heading 1 5 10" xfId="1964" xr:uid="{00000000-0005-0000-0000-0000CE100000}"/>
    <cellStyle name="Heading 1 5 11" xfId="1965" xr:uid="{00000000-0005-0000-0000-0000CF100000}"/>
    <cellStyle name="Heading 1 5 2" xfId="1966" xr:uid="{00000000-0005-0000-0000-0000D0100000}"/>
    <cellStyle name="Heading 1 5 3" xfId="1967" xr:uid="{00000000-0005-0000-0000-0000D1100000}"/>
    <cellStyle name="Heading 1 5 4" xfId="1968" xr:uid="{00000000-0005-0000-0000-0000D2100000}"/>
    <cellStyle name="Heading 1 5 5" xfId="1969" xr:uid="{00000000-0005-0000-0000-0000D3100000}"/>
    <cellStyle name="Heading 1 5 6" xfId="1970" xr:uid="{00000000-0005-0000-0000-0000D4100000}"/>
    <cellStyle name="Heading 1 5 7" xfId="1971" xr:uid="{00000000-0005-0000-0000-0000D5100000}"/>
    <cellStyle name="Heading 1 5 8" xfId="1972" xr:uid="{00000000-0005-0000-0000-0000D6100000}"/>
    <cellStyle name="Heading 1 5 9" xfId="1973" xr:uid="{00000000-0005-0000-0000-0000D7100000}"/>
    <cellStyle name="Heading 1 6" xfId="1974" xr:uid="{00000000-0005-0000-0000-0000D8100000}"/>
    <cellStyle name="Heading 1 6 10" xfId="1975" xr:uid="{00000000-0005-0000-0000-0000D9100000}"/>
    <cellStyle name="Heading 1 6 11" xfId="1976" xr:uid="{00000000-0005-0000-0000-0000DA100000}"/>
    <cellStyle name="Heading 1 6 2" xfId="1977" xr:uid="{00000000-0005-0000-0000-0000DB100000}"/>
    <cellStyle name="Heading 1 6 3" xfId="1978" xr:uid="{00000000-0005-0000-0000-0000DC100000}"/>
    <cellStyle name="Heading 1 6 4" xfId="1979" xr:uid="{00000000-0005-0000-0000-0000DD100000}"/>
    <cellStyle name="Heading 1 6 5" xfId="1980" xr:uid="{00000000-0005-0000-0000-0000DE100000}"/>
    <cellStyle name="Heading 1 6 6" xfId="1981" xr:uid="{00000000-0005-0000-0000-0000DF100000}"/>
    <cellStyle name="Heading 1 6 7" xfId="1982" xr:uid="{00000000-0005-0000-0000-0000E0100000}"/>
    <cellStyle name="Heading 1 6 8" xfId="1983" xr:uid="{00000000-0005-0000-0000-0000E1100000}"/>
    <cellStyle name="Heading 1 6 9" xfId="1984" xr:uid="{00000000-0005-0000-0000-0000E2100000}"/>
    <cellStyle name="Heading 1 7" xfId="1985" xr:uid="{00000000-0005-0000-0000-0000E3100000}"/>
    <cellStyle name="Heading 1 8" xfId="1986" xr:uid="{00000000-0005-0000-0000-0000E4100000}"/>
    <cellStyle name="Heading 1 9" xfId="1987" xr:uid="{00000000-0005-0000-0000-0000E5100000}"/>
    <cellStyle name="Heading 2 10" xfId="1988" xr:uid="{00000000-0005-0000-0000-0000E6100000}"/>
    <cellStyle name="Heading 2 11" xfId="13443" xr:uid="{00000000-0005-0000-0000-0000AB090000}"/>
    <cellStyle name="Heading 2 12" xfId="13444" xr:uid="{00000000-0005-0000-0000-0000AC090000}"/>
    <cellStyle name="Heading 2 13" xfId="13445" xr:uid="{00000000-0005-0000-0000-0000AD090000}"/>
    <cellStyle name="Heading 2 14" xfId="13446" xr:uid="{00000000-0005-0000-0000-0000AE090000}"/>
    <cellStyle name="Heading 2 15" xfId="13447" xr:uid="{00000000-0005-0000-0000-0000AF090000}"/>
    <cellStyle name="Heading 2 16" xfId="13448" xr:uid="{00000000-0005-0000-0000-0000B0090000}"/>
    <cellStyle name="Heading 2 17" xfId="13449" xr:uid="{00000000-0005-0000-0000-0000B1090000}"/>
    <cellStyle name="Heading 2 18" xfId="13450" xr:uid="{00000000-0005-0000-0000-0000B2090000}"/>
    <cellStyle name="Heading 2 19" xfId="13451" xr:uid="{00000000-0005-0000-0000-0000B3090000}"/>
    <cellStyle name="Heading 2 2" xfId="35" xr:uid="{00000000-0005-0000-0000-0000E7100000}"/>
    <cellStyle name="Heading 2 2 10" xfId="1989" xr:uid="{00000000-0005-0000-0000-0000E8100000}"/>
    <cellStyle name="Heading 2 2 10 2" xfId="7362" xr:uid="{00000000-0005-0000-0000-0000E9100000}"/>
    <cellStyle name="Heading 2 2 11" xfId="1990" xr:uid="{00000000-0005-0000-0000-0000EA100000}"/>
    <cellStyle name="Heading 2 2 2" xfId="1991" xr:uid="{00000000-0005-0000-0000-0000EB100000}"/>
    <cellStyle name="Heading 2 2 2 2" xfId="7363" xr:uid="{00000000-0005-0000-0000-0000EC100000}"/>
    <cellStyle name="Heading 2 2 3" xfId="1992" xr:uid="{00000000-0005-0000-0000-0000ED100000}"/>
    <cellStyle name="Heading 2 2 3 2" xfId="7364" xr:uid="{00000000-0005-0000-0000-0000EE100000}"/>
    <cellStyle name="Heading 2 2 4" xfId="1993" xr:uid="{00000000-0005-0000-0000-0000EF100000}"/>
    <cellStyle name="Heading 2 2 4 2" xfId="7365" xr:uid="{00000000-0005-0000-0000-0000F0100000}"/>
    <cellStyle name="Heading 2 2 5" xfId="1994" xr:uid="{00000000-0005-0000-0000-0000F1100000}"/>
    <cellStyle name="Heading 2 2 5 2" xfId="7366" xr:uid="{00000000-0005-0000-0000-0000F2100000}"/>
    <cellStyle name="Heading 2 2 6" xfId="1995" xr:uid="{00000000-0005-0000-0000-0000F3100000}"/>
    <cellStyle name="Heading 2 2 6 2" xfId="7367" xr:uid="{00000000-0005-0000-0000-0000F4100000}"/>
    <cellStyle name="Heading 2 2 7" xfId="1996" xr:uid="{00000000-0005-0000-0000-0000F5100000}"/>
    <cellStyle name="Heading 2 2 7 2" xfId="7368" xr:uid="{00000000-0005-0000-0000-0000F6100000}"/>
    <cellStyle name="Heading 2 2 8" xfId="1997" xr:uid="{00000000-0005-0000-0000-0000F7100000}"/>
    <cellStyle name="Heading 2 2 8 2" xfId="7369" xr:uid="{00000000-0005-0000-0000-0000F8100000}"/>
    <cellStyle name="Heading 2 2 9" xfId="1998" xr:uid="{00000000-0005-0000-0000-0000F9100000}"/>
    <cellStyle name="Heading 2 2 9 2" xfId="7370" xr:uid="{00000000-0005-0000-0000-0000FA100000}"/>
    <cellStyle name="Heading 2 20" xfId="13452" xr:uid="{00000000-0005-0000-0000-0000BF090000}"/>
    <cellStyle name="Heading 2 21" xfId="13453" xr:uid="{00000000-0005-0000-0000-0000C0090000}"/>
    <cellStyle name="Heading 2 22" xfId="13454" xr:uid="{00000000-0005-0000-0000-0000C1090000}"/>
    <cellStyle name="Heading 2 23" xfId="13455" xr:uid="{00000000-0005-0000-0000-0000C2090000}"/>
    <cellStyle name="Heading 2 24" xfId="13456" xr:uid="{00000000-0005-0000-0000-0000C3090000}"/>
    <cellStyle name="Heading 2 25" xfId="13457" xr:uid="{00000000-0005-0000-0000-0000C4090000}"/>
    <cellStyle name="Heading 2 26" xfId="13458" xr:uid="{00000000-0005-0000-0000-0000C5090000}"/>
    <cellStyle name="Heading 2 27" xfId="13459" xr:uid="{00000000-0005-0000-0000-0000C6090000}"/>
    <cellStyle name="Heading 2 28" xfId="13460" xr:uid="{00000000-0005-0000-0000-0000C7090000}"/>
    <cellStyle name="Heading 2 29" xfId="13461" xr:uid="{00000000-0005-0000-0000-0000C8090000}"/>
    <cellStyle name="Heading 2 3" xfId="1999" xr:uid="{00000000-0005-0000-0000-0000FB100000}"/>
    <cellStyle name="Heading 2 3 10" xfId="2000" xr:uid="{00000000-0005-0000-0000-0000FC100000}"/>
    <cellStyle name="Heading 2 3 11" xfId="2001" xr:uid="{00000000-0005-0000-0000-0000FD100000}"/>
    <cellStyle name="Heading 2 3 12" xfId="7371" xr:uid="{00000000-0005-0000-0000-0000FE100000}"/>
    <cellStyle name="Heading 2 3 2" xfId="2002" xr:uid="{00000000-0005-0000-0000-0000FF100000}"/>
    <cellStyle name="Heading 2 3 2 2" xfId="13462" xr:uid="{00000000-0005-0000-0000-0000CA090000}"/>
    <cellStyle name="Heading 2 3 3" xfId="2003" xr:uid="{00000000-0005-0000-0000-000000110000}"/>
    <cellStyle name="Heading 2 3 3 2" xfId="17876" xr:uid="{7722CDA1-8652-4D06-BE1E-1DD865E50207}"/>
    <cellStyle name="Heading 2 3 4" xfId="2004" xr:uid="{00000000-0005-0000-0000-000001110000}"/>
    <cellStyle name="Heading 2 3 5" xfId="2005" xr:uid="{00000000-0005-0000-0000-000002110000}"/>
    <cellStyle name="Heading 2 3 6" xfId="2006" xr:uid="{00000000-0005-0000-0000-000003110000}"/>
    <cellStyle name="Heading 2 3 7" xfId="2007" xr:uid="{00000000-0005-0000-0000-000004110000}"/>
    <cellStyle name="Heading 2 3 8" xfId="2008" xr:uid="{00000000-0005-0000-0000-000005110000}"/>
    <cellStyle name="Heading 2 3 9" xfId="2009" xr:uid="{00000000-0005-0000-0000-000006110000}"/>
    <cellStyle name="Heading 2 30" xfId="13463" xr:uid="{00000000-0005-0000-0000-0000CC090000}"/>
    <cellStyle name="Heading 2 31" xfId="13464" xr:uid="{00000000-0005-0000-0000-0000CD090000}"/>
    <cellStyle name="Heading 2 32" xfId="13465" xr:uid="{00000000-0005-0000-0000-0000CE090000}"/>
    <cellStyle name="Heading 2 33" xfId="13466" xr:uid="{00000000-0005-0000-0000-0000CF090000}"/>
    <cellStyle name="Heading 2 34" xfId="13467" xr:uid="{00000000-0005-0000-0000-0000D0090000}"/>
    <cellStyle name="Heading 2 35" xfId="13468" xr:uid="{00000000-0005-0000-0000-0000D1090000}"/>
    <cellStyle name="Heading 2 36" xfId="13469" xr:uid="{00000000-0005-0000-0000-0000D2090000}"/>
    <cellStyle name="Heading 2 37" xfId="13470" xr:uid="{00000000-0005-0000-0000-0000D3090000}"/>
    <cellStyle name="Heading 2 38" xfId="13471" xr:uid="{00000000-0005-0000-0000-0000D4090000}"/>
    <cellStyle name="Heading 2 39" xfId="13472" xr:uid="{00000000-0005-0000-0000-0000D5090000}"/>
    <cellStyle name="Heading 2 4" xfId="2010" xr:uid="{00000000-0005-0000-0000-000007110000}"/>
    <cellStyle name="Heading 2 4 10" xfId="2011" xr:uid="{00000000-0005-0000-0000-000008110000}"/>
    <cellStyle name="Heading 2 4 11" xfId="2012" xr:uid="{00000000-0005-0000-0000-000009110000}"/>
    <cellStyle name="Heading 2 4 2" xfId="2013" xr:uid="{00000000-0005-0000-0000-00000A110000}"/>
    <cellStyle name="Heading 2 4 3" xfId="2014" xr:uid="{00000000-0005-0000-0000-00000B110000}"/>
    <cellStyle name="Heading 2 4 4" xfId="2015" xr:uid="{00000000-0005-0000-0000-00000C110000}"/>
    <cellStyle name="Heading 2 4 5" xfId="2016" xr:uid="{00000000-0005-0000-0000-00000D110000}"/>
    <cellStyle name="Heading 2 4 6" xfId="2017" xr:uid="{00000000-0005-0000-0000-00000E110000}"/>
    <cellStyle name="Heading 2 4 7" xfId="2018" xr:uid="{00000000-0005-0000-0000-00000F110000}"/>
    <cellStyle name="Heading 2 4 8" xfId="2019" xr:uid="{00000000-0005-0000-0000-000010110000}"/>
    <cellStyle name="Heading 2 4 9" xfId="2020" xr:uid="{00000000-0005-0000-0000-000011110000}"/>
    <cellStyle name="Heading 2 40" xfId="13473" xr:uid="{00000000-0005-0000-0000-0000D8090000}"/>
    <cellStyle name="Heading 2 41" xfId="13474" xr:uid="{00000000-0005-0000-0000-0000D9090000}"/>
    <cellStyle name="Heading 2 5" xfId="2021" xr:uid="{00000000-0005-0000-0000-000012110000}"/>
    <cellStyle name="Heading 2 5 10" xfId="2022" xr:uid="{00000000-0005-0000-0000-000013110000}"/>
    <cellStyle name="Heading 2 5 11" xfId="2023" xr:uid="{00000000-0005-0000-0000-000014110000}"/>
    <cellStyle name="Heading 2 5 2" xfId="2024" xr:uid="{00000000-0005-0000-0000-000015110000}"/>
    <cellStyle name="Heading 2 5 3" xfId="2025" xr:uid="{00000000-0005-0000-0000-000016110000}"/>
    <cellStyle name="Heading 2 5 4" xfId="2026" xr:uid="{00000000-0005-0000-0000-000017110000}"/>
    <cellStyle name="Heading 2 5 5" xfId="2027" xr:uid="{00000000-0005-0000-0000-000018110000}"/>
    <cellStyle name="Heading 2 5 6" xfId="2028" xr:uid="{00000000-0005-0000-0000-000019110000}"/>
    <cellStyle name="Heading 2 5 7" xfId="2029" xr:uid="{00000000-0005-0000-0000-00001A110000}"/>
    <cellStyle name="Heading 2 5 8" xfId="2030" xr:uid="{00000000-0005-0000-0000-00001B110000}"/>
    <cellStyle name="Heading 2 5 9" xfId="2031" xr:uid="{00000000-0005-0000-0000-00001C110000}"/>
    <cellStyle name="Heading 2 6" xfId="2032" xr:uid="{00000000-0005-0000-0000-00001D110000}"/>
    <cellStyle name="Heading 2 6 10" xfId="2033" xr:uid="{00000000-0005-0000-0000-00001E110000}"/>
    <cellStyle name="Heading 2 6 11" xfId="2034" xr:uid="{00000000-0005-0000-0000-00001F110000}"/>
    <cellStyle name="Heading 2 6 2" xfId="2035" xr:uid="{00000000-0005-0000-0000-000020110000}"/>
    <cellStyle name="Heading 2 6 3" xfId="2036" xr:uid="{00000000-0005-0000-0000-000021110000}"/>
    <cellStyle name="Heading 2 6 4" xfId="2037" xr:uid="{00000000-0005-0000-0000-000022110000}"/>
    <cellStyle name="Heading 2 6 5" xfId="2038" xr:uid="{00000000-0005-0000-0000-000023110000}"/>
    <cellStyle name="Heading 2 6 6" xfId="2039" xr:uid="{00000000-0005-0000-0000-000024110000}"/>
    <cellStyle name="Heading 2 6 7" xfId="2040" xr:uid="{00000000-0005-0000-0000-000025110000}"/>
    <cellStyle name="Heading 2 6 8" xfId="2041" xr:uid="{00000000-0005-0000-0000-000026110000}"/>
    <cellStyle name="Heading 2 6 9" xfId="2042" xr:uid="{00000000-0005-0000-0000-000027110000}"/>
    <cellStyle name="Heading 2 7" xfId="2043" xr:uid="{00000000-0005-0000-0000-000028110000}"/>
    <cellStyle name="Heading 2 8" xfId="2044" xr:uid="{00000000-0005-0000-0000-000029110000}"/>
    <cellStyle name="Heading 2 9" xfId="2045" xr:uid="{00000000-0005-0000-0000-00002A110000}"/>
    <cellStyle name="Heading 3 10" xfId="2046" xr:uid="{00000000-0005-0000-0000-00002B110000}"/>
    <cellStyle name="Heading 3 11" xfId="13475" xr:uid="{00000000-0005-0000-0000-0000E2090000}"/>
    <cellStyle name="Heading 3 12" xfId="13476" xr:uid="{00000000-0005-0000-0000-0000E3090000}"/>
    <cellStyle name="Heading 3 13" xfId="13477" xr:uid="{00000000-0005-0000-0000-0000E4090000}"/>
    <cellStyle name="Heading 3 14" xfId="13478" xr:uid="{00000000-0005-0000-0000-0000E5090000}"/>
    <cellStyle name="Heading 3 15" xfId="13479" xr:uid="{00000000-0005-0000-0000-0000E6090000}"/>
    <cellStyle name="Heading 3 16" xfId="13480" xr:uid="{00000000-0005-0000-0000-0000E7090000}"/>
    <cellStyle name="Heading 3 17" xfId="13481" xr:uid="{00000000-0005-0000-0000-0000E8090000}"/>
    <cellStyle name="Heading 3 18" xfId="13482" xr:uid="{00000000-0005-0000-0000-0000E9090000}"/>
    <cellStyle name="Heading 3 19" xfId="13483" xr:uid="{00000000-0005-0000-0000-0000EA090000}"/>
    <cellStyle name="Heading 3 2" xfId="36" xr:uid="{00000000-0005-0000-0000-00002C110000}"/>
    <cellStyle name="Heading 3 2 10" xfId="2047" xr:uid="{00000000-0005-0000-0000-00002D110000}"/>
    <cellStyle name="Heading 3 2 10 2" xfId="7372" xr:uid="{00000000-0005-0000-0000-00002E110000}"/>
    <cellStyle name="Heading 3 2 11" xfId="2048" xr:uid="{00000000-0005-0000-0000-00002F110000}"/>
    <cellStyle name="Heading 3 2 2" xfId="2049" xr:uid="{00000000-0005-0000-0000-000030110000}"/>
    <cellStyle name="Heading 3 2 2 2" xfId="7373" xr:uid="{00000000-0005-0000-0000-000031110000}"/>
    <cellStyle name="Heading 3 2 3" xfId="2050" xr:uid="{00000000-0005-0000-0000-000032110000}"/>
    <cellStyle name="Heading 3 2 3 2" xfId="7374" xr:uid="{00000000-0005-0000-0000-000033110000}"/>
    <cellStyle name="Heading 3 2 4" xfId="2051" xr:uid="{00000000-0005-0000-0000-000034110000}"/>
    <cellStyle name="Heading 3 2 4 2" xfId="7375" xr:uid="{00000000-0005-0000-0000-000035110000}"/>
    <cellStyle name="Heading 3 2 5" xfId="2052" xr:uid="{00000000-0005-0000-0000-000036110000}"/>
    <cellStyle name="Heading 3 2 5 2" xfId="7376" xr:uid="{00000000-0005-0000-0000-000037110000}"/>
    <cellStyle name="Heading 3 2 6" xfId="2053" xr:uid="{00000000-0005-0000-0000-000038110000}"/>
    <cellStyle name="Heading 3 2 6 2" xfId="7377" xr:uid="{00000000-0005-0000-0000-000039110000}"/>
    <cellStyle name="Heading 3 2 7" xfId="2054" xr:uid="{00000000-0005-0000-0000-00003A110000}"/>
    <cellStyle name="Heading 3 2 7 2" xfId="7378" xr:uid="{00000000-0005-0000-0000-00003B110000}"/>
    <cellStyle name="Heading 3 2 8" xfId="2055" xr:uid="{00000000-0005-0000-0000-00003C110000}"/>
    <cellStyle name="Heading 3 2 8 2" xfId="7379" xr:uid="{00000000-0005-0000-0000-00003D110000}"/>
    <cellStyle name="Heading 3 2 9" xfId="2056" xr:uid="{00000000-0005-0000-0000-00003E110000}"/>
    <cellStyle name="Heading 3 2 9 2" xfId="7380" xr:uid="{00000000-0005-0000-0000-00003F110000}"/>
    <cellStyle name="Heading 3 20" xfId="13484" xr:uid="{00000000-0005-0000-0000-0000F6090000}"/>
    <cellStyle name="Heading 3 21" xfId="13485" xr:uid="{00000000-0005-0000-0000-0000F7090000}"/>
    <cellStyle name="Heading 3 22" xfId="13486" xr:uid="{00000000-0005-0000-0000-0000F8090000}"/>
    <cellStyle name="Heading 3 23" xfId="13487" xr:uid="{00000000-0005-0000-0000-0000F9090000}"/>
    <cellStyle name="Heading 3 24" xfId="13488" xr:uid="{00000000-0005-0000-0000-0000FA090000}"/>
    <cellStyle name="Heading 3 25" xfId="13489" xr:uid="{00000000-0005-0000-0000-0000FB090000}"/>
    <cellStyle name="Heading 3 26" xfId="13490" xr:uid="{00000000-0005-0000-0000-0000FC090000}"/>
    <cellStyle name="Heading 3 27" xfId="13491" xr:uid="{00000000-0005-0000-0000-0000FD090000}"/>
    <cellStyle name="Heading 3 28" xfId="13492" xr:uid="{00000000-0005-0000-0000-0000FE090000}"/>
    <cellStyle name="Heading 3 29" xfId="13493" xr:uid="{00000000-0005-0000-0000-0000FF090000}"/>
    <cellStyle name="Heading 3 3" xfId="2057" xr:uid="{00000000-0005-0000-0000-000040110000}"/>
    <cellStyle name="Heading 3 3 10" xfId="2058" xr:uid="{00000000-0005-0000-0000-000041110000}"/>
    <cellStyle name="Heading 3 3 11" xfId="2059" xr:uid="{00000000-0005-0000-0000-000042110000}"/>
    <cellStyle name="Heading 3 3 12" xfId="7381" xr:uid="{00000000-0005-0000-0000-000043110000}"/>
    <cellStyle name="Heading 3 3 2" xfId="2060" xr:uid="{00000000-0005-0000-0000-000044110000}"/>
    <cellStyle name="Heading 3 3 2 2" xfId="13494" xr:uid="{00000000-0005-0000-0000-0000010A0000}"/>
    <cellStyle name="Heading 3 3 3" xfId="2061" xr:uid="{00000000-0005-0000-0000-000045110000}"/>
    <cellStyle name="Heading 3 3 3 2" xfId="17877" xr:uid="{38E98F56-11BC-46AC-AE1B-F826A8F8A970}"/>
    <cellStyle name="Heading 3 3 4" xfId="2062" xr:uid="{00000000-0005-0000-0000-000046110000}"/>
    <cellStyle name="Heading 3 3 5" xfId="2063" xr:uid="{00000000-0005-0000-0000-000047110000}"/>
    <cellStyle name="Heading 3 3 6" xfId="2064" xr:uid="{00000000-0005-0000-0000-000048110000}"/>
    <cellStyle name="Heading 3 3 7" xfId="2065" xr:uid="{00000000-0005-0000-0000-000049110000}"/>
    <cellStyle name="Heading 3 3 8" xfId="2066" xr:uid="{00000000-0005-0000-0000-00004A110000}"/>
    <cellStyle name="Heading 3 3 9" xfId="2067" xr:uid="{00000000-0005-0000-0000-00004B110000}"/>
    <cellStyle name="Heading 3 30" xfId="13495" xr:uid="{00000000-0005-0000-0000-0000030A0000}"/>
    <cellStyle name="Heading 3 31" xfId="13496" xr:uid="{00000000-0005-0000-0000-0000040A0000}"/>
    <cellStyle name="Heading 3 32" xfId="13497" xr:uid="{00000000-0005-0000-0000-0000050A0000}"/>
    <cellStyle name="Heading 3 33" xfId="13498" xr:uid="{00000000-0005-0000-0000-0000060A0000}"/>
    <cellStyle name="Heading 3 34" xfId="13499" xr:uid="{00000000-0005-0000-0000-0000070A0000}"/>
    <cellStyle name="Heading 3 35" xfId="13500" xr:uid="{00000000-0005-0000-0000-0000080A0000}"/>
    <cellStyle name="Heading 3 36" xfId="13501" xr:uid="{00000000-0005-0000-0000-0000090A0000}"/>
    <cellStyle name="Heading 3 37" xfId="13502" xr:uid="{00000000-0005-0000-0000-00000A0A0000}"/>
    <cellStyle name="Heading 3 38" xfId="13503" xr:uid="{00000000-0005-0000-0000-00000B0A0000}"/>
    <cellStyle name="Heading 3 39" xfId="13504" xr:uid="{00000000-0005-0000-0000-00000C0A0000}"/>
    <cellStyle name="Heading 3 4" xfId="2068" xr:uid="{00000000-0005-0000-0000-00004C110000}"/>
    <cellStyle name="Heading 3 4 10" xfId="2069" xr:uid="{00000000-0005-0000-0000-00004D110000}"/>
    <cellStyle name="Heading 3 4 11" xfId="2070" xr:uid="{00000000-0005-0000-0000-00004E110000}"/>
    <cellStyle name="Heading 3 4 2" xfId="2071" xr:uid="{00000000-0005-0000-0000-00004F110000}"/>
    <cellStyle name="Heading 3 4 3" xfId="2072" xr:uid="{00000000-0005-0000-0000-000050110000}"/>
    <cellStyle name="Heading 3 4 4" xfId="2073" xr:uid="{00000000-0005-0000-0000-000051110000}"/>
    <cellStyle name="Heading 3 4 5" xfId="2074" xr:uid="{00000000-0005-0000-0000-000052110000}"/>
    <cellStyle name="Heading 3 4 6" xfId="2075" xr:uid="{00000000-0005-0000-0000-000053110000}"/>
    <cellStyle name="Heading 3 4 7" xfId="2076" xr:uid="{00000000-0005-0000-0000-000054110000}"/>
    <cellStyle name="Heading 3 4 8" xfId="2077" xr:uid="{00000000-0005-0000-0000-000055110000}"/>
    <cellStyle name="Heading 3 4 9" xfId="2078" xr:uid="{00000000-0005-0000-0000-000056110000}"/>
    <cellStyle name="Heading 3 40" xfId="13505" xr:uid="{00000000-0005-0000-0000-00000F0A0000}"/>
    <cellStyle name="Heading 3 41" xfId="13506" xr:uid="{00000000-0005-0000-0000-0000100A0000}"/>
    <cellStyle name="Heading 3 5" xfId="2079" xr:uid="{00000000-0005-0000-0000-000057110000}"/>
    <cellStyle name="Heading 3 5 10" xfId="2080" xr:uid="{00000000-0005-0000-0000-000058110000}"/>
    <cellStyle name="Heading 3 5 11" xfId="2081" xr:uid="{00000000-0005-0000-0000-000059110000}"/>
    <cellStyle name="Heading 3 5 2" xfId="2082" xr:uid="{00000000-0005-0000-0000-00005A110000}"/>
    <cellStyle name="Heading 3 5 3" xfId="2083" xr:uid="{00000000-0005-0000-0000-00005B110000}"/>
    <cellStyle name="Heading 3 5 4" xfId="2084" xr:uid="{00000000-0005-0000-0000-00005C110000}"/>
    <cellStyle name="Heading 3 5 5" xfId="2085" xr:uid="{00000000-0005-0000-0000-00005D110000}"/>
    <cellStyle name="Heading 3 5 6" xfId="2086" xr:uid="{00000000-0005-0000-0000-00005E110000}"/>
    <cellStyle name="Heading 3 5 7" xfId="2087" xr:uid="{00000000-0005-0000-0000-00005F110000}"/>
    <cellStyle name="Heading 3 5 8" xfId="2088" xr:uid="{00000000-0005-0000-0000-000060110000}"/>
    <cellStyle name="Heading 3 5 9" xfId="2089" xr:uid="{00000000-0005-0000-0000-000061110000}"/>
    <cellStyle name="Heading 3 6" xfId="2090" xr:uid="{00000000-0005-0000-0000-000062110000}"/>
    <cellStyle name="Heading 3 6 10" xfId="2091" xr:uid="{00000000-0005-0000-0000-000063110000}"/>
    <cellStyle name="Heading 3 6 11" xfId="2092" xr:uid="{00000000-0005-0000-0000-000064110000}"/>
    <cellStyle name="Heading 3 6 2" xfId="2093" xr:uid="{00000000-0005-0000-0000-000065110000}"/>
    <cellStyle name="Heading 3 6 3" xfId="2094" xr:uid="{00000000-0005-0000-0000-000066110000}"/>
    <cellStyle name="Heading 3 6 4" xfId="2095" xr:uid="{00000000-0005-0000-0000-000067110000}"/>
    <cellStyle name="Heading 3 6 5" xfId="2096" xr:uid="{00000000-0005-0000-0000-000068110000}"/>
    <cellStyle name="Heading 3 6 6" xfId="2097" xr:uid="{00000000-0005-0000-0000-000069110000}"/>
    <cellStyle name="Heading 3 6 7" xfId="2098" xr:uid="{00000000-0005-0000-0000-00006A110000}"/>
    <cellStyle name="Heading 3 6 8" xfId="2099" xr:uid="{00000000-0005-0000-0000-00006B110000}"/>
    <cellStyle name="Heading 3 6 9" xfId="2100" xr:uid="{00000000-0005-0000-0000-00006C110000}"/>
    <cellStyle name="Heading 3 7" xfId="2101" xr:uid="{00000000-0005-0000-0000-00006D110000}"/>
    <cellStyle name="Heading 3 8" xfId="2102" xr:uid="{00000000-0005-0000-0000-00006E110000}"/>
    <cellStyle name="Heading 3 9" xfId="2103" xr:uid="{00000000-0005-0000-0000-00006F110000}"/>
    <cellStyle name="Heading 4 10" xfId="2104" xr:uid="{00000000-0005-0000-0000-000070110000}"/>
    <cellStyle name="Heading 4 11" xfId="13507" xr:uid="{00000000-0005-0000-0000-0000190A0000}"/>
    <cellStyle name="Heading 4 12" xfId="13508" xr:uid="{00000000-0005-0000-0000-00001A0A0000}"/>
    <cellStyle name="Heading 4 13" xfId="13509" xr:uid="{00000000-0005-0000-0000-00001B0A0000}"/>
    <cellStyle name="Heading 4 14" xfId="13510" xr:uid="{00000000-0005-0000-0000-00001C0A0000}"/>
    <cellStyle name="Heading 4 15" xfId="13511" xr:uid="{00000000-0005-0000-0000-00001D0A0000}"/>
    <cellStyle name="Heading 4 16" xfId="13512" xr:uid="{00000000-0005-0000-0000-00001E0A0000}"/>
    <cellStyle name="Heading 4 17" xfId="13513" xr:uid="{00000000-0005-0000-0000-00001F0A0000}"/>
    <cellStyle name="Heading 4 18" xfId="13514" xr:uid="{00000000-0005-0000-0000-0000200A0000}"/>
    <cellStyle name="Heading 4 19" xfId="13515" xr:uid="{00000000-0005-0000-0000-0000210A0000}"/>
    <cellStyle name="Heading 4 2" xfId="37" xr:uid="{00000000-0005-0000-0000-000071110000}"/>
    <cellStyle name="Heading 4 2 10" xfId="2105" xr:uid="{00000000-0005-0000-0000-000072110000}"/>
    <cellStyle name="Heading 4 2 10 2" xfId="7382" xr:uid="{00000000-0005-0000-0000-000073110000}"/>
    <cellStyle name="Heading 4 2 11" xfId="2106" xr:uid="{00000000-0005-0000-0000-000074110000}"/>
    <cellStyle name="Heading 4 2 2" xfId="2107" xr:uid="{00000000-0005-0000-0000-000075110000}"/>
    <cellStyle name="Heading 4 2 2 2" xfId="7383" xr:uid="{00000000-0005-0000-0000-000076110000}"/>
    <cellStyle name="Heading 4 2 3" xfId="2108" xr:uid="{00000000-0005-0000-0000-000077110000}"/>
    <cellStyle name="Heading 4 2 3 2" xfId="7384" xr:uid="{00000000-0005-0000-0000-000078110000}"/>
    <cellStyle name="Heading 4 2 4" xfId="2109" xr:uid="{00000000-0005-0000-0000-000079110000}"/>
    <cellStyle name="Heading 4 2 4 2" xfId="7385" xr:uid="{00000000-0005-0000-0000-00007A110000}"/>
    <cellStyle name="Heading 4 2 5" xfId="2110" xr:uid="{00000000-0005-0000-0000-00007B110000}"/>
    <cellStyle name="Heading 4 2 5 2" xfId="7386" xr:uid="{00000000-0005-0000-0000-00007C110000}"/>
    <cellStyle name="Heading 4 2 6" xfId="2111" xr:uid="{00000000-0005-0000-0000-00007D110000}"/>
    <cellStyle name="Heading 4 2 6 2" xfId="7387" xr:uid="{00000000-0005-0000-0000-00007E110000}"/>
    <cellStyle name="Heading 4 2 7" xfId="2112" xr:uid="{00000000-0005-0000-0000-00007F110000}"/>
    <cellStyle name="Heading 4 2 7 2" xfId="7388" xr:uid="{00000000-0005-0000-0000-000080110000}"/>
    <cellStyle name="Heading 4 2 8" xfId="2113" xr:uid="{00000000-0005-0000-0000-000081110000}"/>
    <cellStyle name="Heading 4 2 8 2" xfId="7389" xr:uid="{00000000-0005-0000-0000-000082110000}"/>
    <cellStyle name="Heading 4 2 9" xfId="2114" xr:uid="{00000000-0005-0000-0000-000083110000}"/>
    <cellStyle name="Heading 4 2 9 2" xfId="7390" xr:uid="{00000000-0005-0000-0000-000084110000}"/>
    <cellStyle name="Heading 4 20" xfId="13516" xr:uid="{00000000-0005-0000-0000-00002D0A0000}"/>
    <cellStyle name="Heading 4 21" xfId="13517" xr:uid="{00000000-0005-0000-0000-00002E0A0000}"/>
    <cellStyle name="Heading 4 22" xfId="13518" xr:uid="{00000000-0005-0000-0000-00002F0A0000}"/>
    <cellStyle name="Heading 4 23" xfId="13519" xr:uid="{00000000-0005-0000-0000-0000300A0000}"/>
    <cellStyle name="Heading 4 24" xfId="13520" xr:uid="{00000000-0005-0000-0000-0000310A0000}"/>
    <cellStyle name="Heading 4 25" xfId="13521" xr:uid="{00000000-0005-0000-0000-0000320A0000}"/>
    <cellStyle name="Heading 4 26" xfId="13522" xr:uid="{00000000-0005-0000-0000-0000330A0000}"/>
    <cellStyle name="Heading 4 27" xfId="13523" xr:uid="{00000000-0005-0000-0000-0000340A0000}"/>
    <cellStyle name="Heading 4 28" xfId="13524" xr:uid="{00000000-0005-0000-0000-0000350A0000}"/>
    <cellStyle name="Heading 4 29" xfId="13525" xr:uid="{00000000-0005-0000-0000-0000360A0000}"/>
    <cellStyle name="Heading 4 3" xfId="2115" xr:uid="{00000000-0005-0000-0000-000085110000}"/>
    <cellStyle name="Heading 4 3 10" xfId="2116" xr:uid="{00000000-0005-0000-0000-000086110000}"/>
    <cellStyle name="Heading 4 3 11" xfId="2117" xr:uid="{00000000-0005-0000-0000-000087110000}"/>
    <cellStyle name="Heading 4 3 12" xfId="7391" xr:uid="{00000000-0005-0000-0000-000088110000}"/>
    <cellStyle name="Heading 4 3 2" xfId="2118" xr:uid="{00000000-0005-0000-0000-000089110000}"/>
    <cellStyle name="Heading 4 3 2 2" xfId="13526" xr:uid="{00000000-0005-0000-0000-0000380A0000}"/>
    <cellStyle name="Heading 4 3 3" xfId="2119" xr:uid="{00000000-0005-0000-0000-00008A110000}"/>
    <cellStyle name="Heading 4 3 3 2" xfId="17878" xr:uid="{0FEB805B-18EF-42F5-BA41-60AAD93A33D4}"/>
    <cellStyle name="Heading 4 3 4" xfId="2120" xr:uid="{00000000-0005-0000-0000-00008B110000}"/>
    <cellStyle name="Heading 4 3 5" xfId="2121" xr:uid="{00000000-0005-0000-0000-00008C110000}"/>
    <cellStyle name="Heading 4 3 6" xfId="2122" xr:uid="{00000000-0005-0000-0000-00008D110000}"/>
    <cellStyle name="Heading 4 3 7" xfId="2123" xr:uid="{00000000-0005-0000-0000-00008E110000}"/>
    <cellStyle name="Heading 4 3 8" xfId="2124" xr:uid="{00000000-0005-0000-0000-00008F110000}"/>
    <cellStyle name="Heading 4 3 9" xfId="2125" xr:uid="{00000000-0005-0000-0000-000090110000}"/>
    <cellStyle name="Heading 4 30" xfId="13527" xr:uid="{00000000-0005-0000-0000-00003A0A0000}"/>
    <cellStyle name="Heading 4 31" xfId="13528" xr:uid="{00000000-0005-0000-0000-00003B0A0000}"/>
    <cellStyle name="Heading 4 32" xfId="13529" xr:uid="{00000000-0005-0000-0000-00003C0A0000}"/>
    <cellStyle name="Heading 4 33" xfId="13530" xr:uid="{00000000-0005-0000-0000-00003D0A0000}"/>
    <cellStyle name="Heading 4 34" xfId="13531" xr:uid="{00000000-0005-0000-0000-00003E0A0000}"/>
    <cellStyle name="Heading 4 35" xfId="13532" xr:uid="{00000000-0005-0000-0000-00003F0A0000}"/>
    <cellStyle name="Heading 4 36" xfId="13533" xr:uid="{00000000-0005-0000-0000-0000400A0000}"/>
    <cellStyle name="Heading 4 37" xfId="13534" xr:uid="{00000000-0005-0000-0000-0000410A0000}"/>
    <cellStyle name="Heading 4 38" xfId="13535" xr:uid="{00000000-0005-0000-0000-0000420A0000}"/>
    <cellStyle name="Heading 4 39" xfId="13536" xr:uid="{00000000-0005-0000-0000-0000430A0000}"/>
    <cellStyle name="Heading 4 4" xfId="2126" xr:uid="{00000000-0005-0000-0000-000091110000}"/>
    <cellStyle name="Heading 4 4 10" xfId="2127" xr:uid="{00000000-0005-0000-0000-000092110000}"/>
    <cellStyle name="Heading 4 4 11" xfId="2128" xr:uid="{00000000-0005-0000-0000-000093110000}"/>
    <cellStyle name="Heading 4 4 2" xfId="2129" xr:uid="{00000000-0005-0000-0000-000094110000}"/>
    <cellStyle name="Heading 4 4 3" xfId="2130" xr:uid="{00000000-0005-0000-0000-000095110000}"/>
    <cellStyle name="Heading 4 4 4" xfId="2131" xr:uid="{00000000-0005-0000-0000-000096110000}"/>
    <cellStyle name="Heading 4 4 5" xfId="2132" xr:uid="{00000000-0005-0000-0000-000097110000}"/>
    <cellStyle name="Heading 4 4 6" xfId="2133" xr:uid="{00000000-0005-0000-0000-000098110000}"/>
    <cellStyle name="Heading 4 4 7" xfId="2134" xr:uid="{00000000-0005-0000-0000-000099110000}"/>
    <cellStyle name="Heading 4 4 8" xfId="2135" xr:uid="{00000000-0005-0000-0000-00009A110000}"/>
    <cellStyle name="Heading 4 4 9" xfId="2136" xr:uid="{00000000-0005-0000-0000-00009B110000}"/>
    <cellStyle name="Heading 4 40" xfId="13537" xr:uid="{00000000-0005-0000-0000-0000460A0000}"/>
    <cellStyle name="Heading 4 41" xfId="13538" xr:uid="{00000000-0005-0000-0000-0000470A0000}"/>
    <cellStyle name="Heading 4 5" xfId="2137" xr:uid="{00000000-0005-0000-0000-00009C110000}"/>
    <cellStyle name="Heading 4 5 10" xfId="2138" xr:uid="{00000000-0005-0000-0000-00009D110000}"/>
    <cellStyle name="Heading 4 5 11" xfId="2139" xr:uid="{00000000-0005-0000-0000-00009E110000}"/>
    <cellStyle name="Heading 4 5 2" xfId="2140" xr:uid="{00000000-0005-0000-0000-00009F110000}"/>
    <cellStyle name="Heading 4 5 3" xfId="2141" xr:uid="{00000000-0005-0000-0000-0000A0110000}"/>
    <cellStyle name="Heading 4 5 4" xfId="2142" xr:uid="{00000000-0005-0000-0000-0000A1110000}"/>
    <cellStyle name="Heading 4 5 5" xfId="2143" xr:uid="{00000000-0005-0000-0000-0000A2110000}"/>
    <cellStyle name="Heading 4 5 6" xfId="2144" xr:uid="{00000000-0005-0000-0000-0000A3110000}"/>
    <cellStyle name="Heading 4 5 7" xfId="2145" xr:uid="{00000000-0005-0000-0000-0000A4110000}"/>
    <cellStyle name="Heading 4 5 8" xfId="2146" xr:uid="{00000000-0005-0000-0000-0000A5110000}"/>
    <cellStyle name="Heading 4 5 9" xfId="2147" xr:uid="{00000000-0005-0000-0000-0000A6110000}"/>
    <cellStyle name="Heading 4 6" xfId="2148" xr:uid="{00000000-0005-0000-0000-0000A7110000}"/>
    <cellStyle name="Heading 4 6 10" xfId="2149" xr:uid="{00000000-0005-0000-0000-0000A8110000}"/>
    <cellStyle name="Heading 4 6 11" xfId="2150" xr:uid="{00000000-0005-0000-0000-0000A9110000}"/>
    <cellStyle name="Heading 4 6 2" xfId="2151" xr:uid="{00000000-0005-0000-0000-0000AA110000}"/>
    <cellStyle name="Heading 4 6 3" xfId="2152" xr:uid="{00000000-0005-0000-0000-0000AB110000}"/>
    <cellStyle name="Heading 4 6 4" xfId="2153" xr:uid="{00000000-0005-0000-0000-0000AC110000}"/>
    <cellStyle name="Heading 4 6 5" xfId="2154" xr:uid="{00000000-0005-0000-0000-0000AD110000}"/>
    <cellStyle name="Heading 4 6 6" xfId="2155" xr:uid="{00000000-0005-0000-0000-0000AE110000}"/>
    <cellStyle name="Heading 4 6 7" xfId="2156" xr:uid="{00000000-0005-0000-0000-0000AF110000}"/>
    <cellStyle name="Heading 4 6 8" xfId="2157" xr:uid="{00000000-0005-0000-0000-0000B0110000}"/>
    <cellStyle name="Heading 4 6 9" xfId="2158" xr:uid="{00000000-0005-0000-0000-0000B1110000}"/>
    <cellStyle name="Heading 4 7" xfId="2159" xr:uid="{00000000-0005-0000-0000-0000B2110000}"/>
    <cellStyle name="Heading 4 8" xfId="2160" xr:uid="{00000000-0005-0000-0000-0000B3110000}"/>
    <cellStyle name="Heading 4 9" xfId="2161" xr:uid="{00000000-0005-0000-0000-0000B4110000}"/>
    <cellStyle name="Headline" xfId="6231" xr:uid="{00000000-0005-0000-0000-0000B5110000}"/>
    <cellStyle name="Hivatkozott cella" xfId="81" xr:uid="{00000000-0005-0000-0000-0000B6110000}"/>
    <cellStyle name="Hyperlink 2" xfId="2162" xr:uid="{00000000-0005-0000-0000-0000B7110000}"/>
    <cellStyle name="Hyperlink 2 2" xfId="2163" xr:uid="{00000000-0005-0000-0000-0000B8110000}"/>
    <cellStyle name="Hyperlink 2 3" xfId="5169" xr:uid="{00000000-0005-0000-0000-0000B9110000}"/>
    <cellStyle name="Hyperlink 3" xfId="7392" xr:uid="{00000000-0005-0000-0000-0000BA110000}"/>
    <cellStyle name="Hyperlink 3 2" xfId="17879" xr:uid="{8DB41D27-8BA3-4C57-8843-E779D8BAA829}"/>
    <cellStyle name="Input 10" xfId="2164" xr:uid="{00000000-0005-0000-0000-0000BB110000}"/>
    <cellStyle name="Input 10 2" xfId="2165" xr:uid="{00000000-0005-0000-0000-0000BC110000}"/>
    <cellStyle name="Input 10 2 2" xfId="13539" xr:uid="{00000000-0005-0000-0000-0000530A0000}"/>
    <cellStyle name="Input 10 3" xfId="10145" xr:uid="{00000000-0005-0000-0000-0000EC2B0000}"/>
    <cellStyle name="Input 11 2" xfId="13540" xr:uid="{00000000-0005-0000-0000-0000540A0000}"/>
    <cellStyle name="Input 12 2" xfId="13541" xr:uid="{00000000-0005-0000-0000-0000550A0000}"/>
    <cellStyle name="Input 13 2" xfId="13542" xr:uid="{00000000-0005-0000-0000-0000560A0000}"/>
    <cellStyle name="Input 14 2" xfId="13543" xr:uid="{00000000-0005-0000-0000-0000570A0000}"/>
    <cellStyle name="Input 15 2" xfId="13544" xr:uid="{00000000-0005-0000-0000-0000580A0000}"/>
    <cellStyle name="Input 16 2" xfId="13545" xr:uid="{00000000-0005-0000-0000-0000590A0000}"/>
    <cellStyle name="Input 17 2" xfId="13546" xr:uid="{00000000-0005-0000-0000-00005A0A0000}"/>
    <cellStyle name="Input 18 2" xfId="13547" xr:uid="{00000000-0005-0000-0000-00005B0A0000}"/>
    <cellStyle name="Input 19 2" xfId="13548" xr:uid="{00000000-0005-0000-0000-00005C0A0000}"/>
    <cellStyle name="Input 2" xfId="38" xr:uid="{00000000-0005-0000-0000-0000BD110000}"/>
    <cellStyle name="Input 2 10" xfId="2166" xr:uid="{00000000-0005-0000-0000-0000BE110000}"/>
    <cellStyle name="Input 2 10 2" xfId="2167" xr:uid="{00000000-0005-0000-0000-0000BF110000}"/>
    <cellStyle name="Input 2 10 2 2" xfId="7393" xr:uid="{00000000-0005-0000-0000-0000C0110000}"/>
    <cellStyle name="Input 2 10 2 2 2" xfId="15460" xr:uid="{00000000-0005-0000-0000-0000C0110000}"/>
    <cellStyle name="Input 2 10 2 3" xfId="10278" xr:uid="{00000000-0005-0000-0000-0000D9110000}"/>
    <cellStyle name="Input 2 10 2 3 2" xfId="16476" xr:uid="{00000000-0005-0000-0000-0000D9110000}"/>
    <cellStyle name="Input 2 10 2 4" xfId="14641" xr:uid="{00000000-0005-0000-0000-0000BF110000}"/>
    <cellStyle name="Input 2 10 3" xfId="10117" xr:uid="{00000000-0005-0000-0000-0000EE2B0000}"/>
    <cellStyle name="Input 2 10 4" xfId="11658" xr:uid="{00000000-0005-0000-0000-0000B82D0000}"/>
    <cellStyle name="Input 2 11" xfId="2168" xr:uid="{00000000-0005-0000-0000-0000C1110000}"/>
    <cellStyle name="Input 2 11 2" xfId="2169" xr:uid="{00000000-0005-0000-0000-0000C2110000}"/>
    <cellStyle name="Input 2 11 2 2" xfId="14642" xr:uid="{00000000-0005-0000-0000-0000C2110000}"/>
    <cellStyle name="Input 2 11 3" xfId="10101" xr:uid="{00000000-0005-0000-0000-0000EF2B0000}"/>
    <cellStyle name="Input 2 12" xfId="2170" xr:uid="{00000000-0005-0000-0000-0000C3110000}"/>
    <cellStyle name="Input 2 12 2" xfId="14643" xr:uid="{00000000-0005-0000-0000-0000C3110000}"/>
    <cellStyle name="Input 2 12 3" xfId="17880" xr:uid="{EE6D1A3F-BD5A-42B7-8B55-3BBFE6214C84}"/>
    <cellStyle name="Input 2 13" xfId="10131" xr:uid="{00000000-0005-0000-0000-0000ED2B0000}"/>
    <cellStyle name="Input 2 2" xfId="2171" xr:uid="{00000000-0005-0000-0000-0000C4110000}"/>
    <cellStyle name="Input 2 2 2" xfId="2172" xr:uid="{00000000-0005-0000-0000-0000C5110000}"/>
    <cellStyle name="Input 2 2 2 2" xfId="7394" xr:uid="{00000000-0005-0000-0000-0000C6110000}"/>
    <cellStyle name="Input 2 2 2 2 2" xfId="15461" xr:uid="{00000000-0005-0000-0000-0000C6110000}"/>
    <cellStyle name="Input 2 2 2 3" xfId="10279" xr:uid="{00000000-0005-0000-0000-0000E0110000}"/>
    <cellStyle name="Input 2 2 2 3 2" xfId="16477" xr:uid="{00000000-0005-0000-0000-0000E0110000}"/>
    <cellStyle name="Input 2 2 2 4" xfId="13549" xr:uid="{00000000-0005-0000-0000-0000610A0000}"/>
    <cellStyle name="Input 2 2 2 5" xfId="14644" xr:uid="{00000000-0005-0000-0000-0000C5110000}"/>
    <cellStyle name="Input 2 2 3" xfId="9861" xr:uid="{00000000-0005-0000-0000-0000F02B0000}"/>
    <cellStyle name="Input 2 2 4" xfId="11659" xr:uid="{00000000-0005-0000-0000-0000B92D0000}"/>
    <cellStyle name="Input 2 3" xfId="2173" xr:uid="{00000000-0005-0000-0000-0000C7110000}"/>
    <cellStyle name="Input 2 3 2" xfId="2174" xr:uid="{00000000-0005-0000-0000-0000C8110000}"/>
    <cellStyle name="Input 2 3 2 2" xfId="7395" xr:uid="{00000000-0005-0000-0000-0000C9110000}"/>
    <cellStyle name="Input 2 3 2 2 2" xfId="15462" xr:uid="{00000000-0005-0000-0000-0000C9110000}"/>
    <cellStyle name="Input 2 3 2 2 3" xfId="17881" xr:uid="{0133B6A2-40D2-4F48-A22B-82486D6F259C}"/>
    <cellStyle name="Input 2 3 2 3" xfId="10280" xr:uid="{00000000-0005-0000-0000-0000E4110000}"/>
    <cellStyle name="Input 2 3 2 3 2" xfId="16478" xr:uid="{00000000-0005-0000-0000-0000E4110000}"/>
    <cellStyle name="Input 2 3 2 4" xfId="14645" xr:uid="{00000000-0005-0000-0000-0000C8110000}"/>
    <cellStyle name="Input 2 3 3" xfId="9847" xr:uid="{00000000-0005-0000-0000-0000F12B0000}"/>
    <cellStyle name="Input 2 3 3 2" xfId="17882" xr:uid="{028B0149-2363-4172-A810-D0A79527A573}"/>
    <cellStyle name="Input 2 3 4" xfId="11660" xr:uid="{00000000-0005-0000-0000-0000BA2D0000}"/>
    <cellStyle name="Input 2 4" xfId="2175" xr:uid="{00000000-0005-0000-0000-0000CA110000}"/>
    <cellStyle name="Input 2 4 2" xfId="2176" xr:uid="{00000000-0005-0000-0000-0000CB110000}"/>
    <cellStyle name="Input 2 4 2 2" xfId="7396" xr:uid="{00000000-0005-0000-0000-0000CC110000}"/>
    <cellStyle name="Input 2 4 2 2 2" xfId="15463" xr:uid="{00000000-0005-0000-0000-0000CC110000}"/>
    <cellStyle name="Input 2 4 2 3" xfId="10281" xr:uid="{00000000-0005-0000-0000-0000E8110000}"/>
    <cellStyle name="Input 2 4 2 3 2" xfId="16479" xr:uid="{00000000-0005-0000-0000-0000E8110000}"/>
    <cellStyle name="Input 2 4 2 4" xfId="14646" xr:uid="{00000000-0005-0000-0000-0000CB110000}"/>
    <cellStyle name="Input 2 4 3" xfId="9834" xr:uid="{00000000-0005-0000-0000-0000F22B0000}"/>
    <cellStyle name="Input 2 4 4" xfId="11661" xr:uid="{00000000-0005-0000-0000-0000BB2D0000}"/>
    <cellStyle name="Input 2 5" xfId="2177" xr:uid="{00000000-0005-0000-0000-0000CD110000}"/>
    <cellStyle name="Input 2 5 2" xfId="2178" xr:uid="{00000000-0005-0000-0000-0000CE110000}"/>
    <cellStyle name="Input 2 5 2 2" xfId="7397" xr:uid="{00000000-0005-0000-0000-0000CF110000}"/>
    <cellStyle name="Input 2 5 2 2 2" xfId="15464" xr:uid="{00000000-0005-0000-0000-0000CF110000}"/>
    <cellStyle name="Input 2 5 2 3" xfId="10282" xr:uid="{00000000-0005-0000-0000-0000EC110000}"/>
    <cellStyle name="Input 2 5 2 3 2" xfId="16480" xr:uid="{00000000-0005-0000-0000-0000EC110000}"/>
    <cellStyle name="Input 2 5 2 4" xfId="14647" xr:uid="{00000000-0005-0000-0000-0000CE110000}"/>
    <cellStyle name="Input 2 5 3" xfId="9599" xr:uid="{00000000-0005-0000-0000-0000F32B0000}"/>
    <cellStyle name="Input 2 5 4" xfId="11662" xr:uid="{00000000-0005-0000-0000-0000BC2D0000}"/>
    <cellStyle name="Input 2 6" xfId="2179" xr:uid="{00000000-0005-0000-0000-0000D0110000}"/>
    <cellStyle name="Input 2 6 2" xfId="2180" xr:uid="{00000000-0005-0000-0000-0000D1110000}"/>
    <cellStyle name="Input 2 6 2 2" xfId="7398" xr:uid="{00000000-0005-0000-0000-0000D2110000}"/>
    <cellStyle name="Input 2 6 2 2 2" xfId="15465" xr:uid="{00000000-0005-0000-0000-0000D2110000}"/>
    <cellStyle name="Input 2 6 2 3" xfId="10283" xr:uid="{00000000-0005-0000-0000-0000F0110000}"/>
    <cellStyle name="Input 2 6 2 3 2" xfId="16481" xr:uid="{00000000-0005-0000-0000-0000F0110000}"/>
    <cellStyle name="Input 2 6 2 4" xfId="14648" xr:uid="{00000000-0005-0000-0000-0000D1110000}"/>
    <cellStyle name="Input 2 6 3" xfId="10155" xr:uid="{00000000-0005-0000-0000-0000F42B0000}"/>
    <cellStyle name="Input 2 6 4" xfId="11663" xr:uid="{00000000-0005-0000-0000-0000BD2D0000}"/>
    <cellStyle name="Input 2 7" xfId="2181" xr:uid="{00000000-0005-0000-0000-0000D3110000}"/>
    <cellStyle name="Input 2 7 2" xfId="2182" xr:uid="{00000000-0005-0000-0000-0000D4110000}"/>
    <cellStyle name="Input 2 7 2 2" xfId="7399" xr:uid="{00000000-0005-0000-0000-0000D5110000}"/>
    <cellStyle name="Input 2 7 2 2 2" xfId="15466" xr:uid="{00000000-0005-0000-0000-0000D5110000}"/>
    <cellStyle name="Input 2 7 2 3" xfId="10284" xr:uid="{00000000-0005-0000-0000-0000F4110000}"/>
    <cellStyle name="Input 2 7 2 3 2" xfId="16482" xr:uid="{00000000-0005-0000-0000-0000F4110000}"/>
    <cellStyle name="Input 2 7 2 4" xfId="14649" xr:uid="{00000000-0005-0000-0000-0000D4110000}"/>
    <cellStyle name="Input 2 7 3" xfId="10143" xr:uid="{00000000-0005-0000-0000-0000F52B0000}"/>
    <cellStyle name="Input 2 7 4" xfId="11664" xr:uid="{00000000-0005-0000-0000-0000BE2D0000}"/>
    <cellStyle name="Input 2 8" xfId="2183" xr:uid="{00000000-0005-0000-0000-0000D6110000}"/>
    <cellStyle name="Input 2 8 2" xfId="2184" xr:uid="{00000000-0005-0000-0000-0000D7110000}"/>
    <cellStyle name="Input 2 8 2 2" xfId="7400" xr:uid="{00000000-0005-0000-0000-0000D8110000}"/>
    <cellStyle name="Input 2 8 2 2 2" xfId="15467" xr:uid="{00000000-0005-0000-0000-0000D8110000}"/>
    <cellStyle name="Input 2 8 2 3" xfId="10285" xr:uid="{00000000-0005-0000-0000-0000F8110000}"/>
    <cellStyle name="Input 2 8 2 3 2" xfId="16483" xr:uid="{00000000-0005-0000-0000-0000F8110000}"/>
    <cellStyle name="Input 2 8 2 4" xfId="14650" xr:uid="{00000000-0005-0000-0000-0000D7110000}"/>
    <cellStyle name="Input 2 8 3" xfId="10129" xr:uid="{00000000-0005-0000-0000-0000F62B0000}"/>
    <cellStyle name="Input 2 8 4" xfId="11665" xr:uid="{00000000-0005-0000-0000-0000BF2D0000}"/>
    <cellStyle name="Input 2 9" xfId="2185" xr:uid="{00000000-0005-0000-0000-0000D9110000}"/>
    <cellStyle name="Input 2 9 2" xfId="2186" xr:uid="{00000000-0005-0000-0000-0000DA110000}"/>
    <cellStyle name="Input 2 9 2 2" xfId="7401" xr:uid="{00000000-0005-0000-0000-0000DB110000}"/>
    <cellStyle name="Input 2 9 2 2 2" xfId="15468" xr:uid="{00000000-0005-0000-0000-0000DB110000}"/>
    <cellStyle name="Input 2 9 2 3" xfId="10286" xr:uid="{00000000-0005-0000-0000-0000FC110000}"/>
    <cellStyle name="Input 2 9 2 3 2" xfId="16484" xr:uid="{00000000-0005-0000-0000-0000FC110000}"/>
    <cellStyle name="Input 2 9 2 4" xfId="14651" xr:uid="{00000000-0005-0000-0000-0000DA110000}"/>
    <cellStyle name="Input 2 9 3" xfId="9821" xr:uid="{00000000-0005-0000-0000-0000F72B0000}"/>
    <cellStyle name="Input 2 9 4" xfId="11666" xr:uid="{00000000-0005-0000-0000-0000C02D0000}"/>
    <cellStyle name="Input 2_PrimaryEnergyPrices_TIMES" xfId="13550" xr:uid="{00000000-0005-0000-0000-00006A0A0000}"/>
    <cellStyle name="Input 20 2" xfId="13551" xr:uid="{00000000-0005-0000-0000-00006B0A0000}"/>
    <cellStyle name="Input 21 2" xfId="13552" xr:uid="{00000000-0005-0000-0000-00006C0A0000}"/>
    <cellStyle name="Input 22 2" xfId="13553" xr:uid="{00000000-0005-0000-0000-00006D0A0000}"/>
    <cellStyle name="Input 23 2" xfId="13554" xr:uid="{00000000-0005-0000-0000-00006E0A0000}"/>
    <cellStyle name="Input 24 2" xfId="13555" xr:uid="{00000000-0005-0000-0000-00006F0A0000}"/>
    <cellStyle name="Input 25 2" xfId="13556" xr:uid="{00000000-0005-0000-0000-0000700A0000}"/>
    <cellStyle name="Input 26 2" xfId="13557" xr:uid="{00000000-0005-0000-0000-0000710A0000}"/>
    <cellStyle name="Input 27 2" xfId="13558" xr:uid="{00000000-0005-0000-0000-0000720A0000}"/>
    <cellStyle name="Input 28 2" xfId="13559" xr:uid="{00000000-0005-0000-0000-0000730A0000}"/>
    <cellStyle name="Input 29 2" xfId="13560" xr:uid="{00000000-0005-0000-0000-0000740A0000}"/>
    <cellStyle name="Input 3" xfId="2187" xr:uid="{00000000-0005-0000-0000-0000DC110000}"/>
    <cellStyle name="Input 3 10" xfId="2188" xr:uid="{00000000-0005-0000-0000-0000DD110000}"/>
    <cellStyle name="Input 3 10 2" xfId="2189" xr:uid="{00000000-0005-0000-0000-0000DE110000}"/>
    <cellStyle name="Input 3 10 2 2" xfId="14652" xr:uid="{00000000-0005-0000-0000-0000DE110000}"/>
    <cellStyle name="Input 3 10 3" xfId="9598" xr:uid="{00000000-0005-0000-0000-0000F92B0000}"/>
    <cellStyle name="Input 3 11" xfId="2190" xr:uid="{00000000-0005-0000-0000-0000DF110000}"/>
    <cellStyle name="Input 3 11 2" xfId="2191" xr:uid="{00000000-0005-0000-0000-0000E0110000}"/>
    <cellStyle name="Input 3 11 2 2" xfId="14653" xr:uid="{00000000-0005-0000-0000-0000E0110000}"/>
    <cellStyle name="Input 3 11 3" xfId="9597" xr:uid="{00000000-0005-0000-0000-0000FA2B0000}"/>
    <cellStyle name="Input 3 12" xfId="2192" xr:uid="{00000000-0005-0000-0000-0000E1110000}"/>
    <cellStyle name="Input 3 12 2" xfId="7402" xr:uid="{00000000-0005-0000-0000-0000E2110000}"/>
    <cellStyle name="Input 3 12 2 2" xfId="15469" xr:uid="{00000000-0005-0000-0000-0000E2110000}"/>
    <cellStyle name="Input 3 12 3" xfId="10287" xr:uid="{00000000-0005-0000-0000-000004120000}"/>
    <cellStyle name="Input 3 12 3 2" xfId="16485" xr:uid="{00000000-0005-0000-0000-000004120000}"/>
    <cellStyle name="Input 3 12 4" xfId="14654" xr:uid="{00000000-0005-0000-0000-0000E1110000}"/>
    <cellStyle name="Input 3 13" xfId="10552" xr:uid="{00000000-0005-0000-0000-0000F82B0000}"/>
    <cellStyle name="Input 3 14" xfId="11667" xr:uid="{00000000-0005-0000-0000-0000C12D0000}"/>
    <cellStyle name="Input 3 2" xfId="2193" xr:uid="{00000000-0005-0000-0000-0000E3110000}"/>
    <cellStyle name="Input 3 2 2" xfId="2194" xr:uid="{00000000-0005-0000-0000-0000E4110000}"/>
    <cellStyle name="Input 3 2 2 2" xfId="14655" xr:uid="{00000000-0005-0000-0000-0000E4110000}"/>
    <cellStyle name="Input 3 2 3" xfId="9596" xr:uid="{00000000-0005-0000-0000-0000FB2B0000}"/>
    <cellStyle name="Input 3 3" xfId="2195" xr:uid="{00000000-0005-0000-0000-0000E5110000}"/>
    <cellStyle name="Input 3 3 2" xfId="2196" xr:uid="{00000000-0005-0000-0000-0000E6110000}"/>
    <cellStyle name="Input 3 3 2 2" xfId="14656" xr:uid="{00000000-0005-0000-0000-0000E6110000}"/>
    <cellStyle name="Input 3 3 2 3" xfId="17883" xr:uid="{BE666B69-4D79-413F-9E7D-78C488D92751}"/>
    <cellStyle name="Input 3 3 3" xfId="9595" xr:uid="{00000000-0005-0000-0000-0000FC2B0000}"/>
    <cellStyle name="Input 3 3 4" xfId="13561" xr:uid="{00000000-0005-0000-0000-0000770A0000}"/>
    <cellStyle name="Input 3 4" xfId="2197" xr:uid="{00000000-0005-0000-0000-0000E7110000}"/>
    <cellStyle name="Input 3 4 2" xfId="2198" xr:uid="{00000000-0005-0000-0000-0000E8110000}"/>
    <cellStyle name="Input 3 4 2 2" xfId="14657" xr:uid="{00000000-0005-0000-0000-0000E8110000}"/>
    <cellStyle name="Input 3 4 3" xfId="9594" xr:uid="{00000000-0005-0000-0000-0000FD2B0000}"/>
    <cellStyle name="Input 3 4 4" xfId="17884" xr:uid="{6C957C9F-D6E5-4CAF-A385-B52B08E4A80B}"/>
    <cellStyle name="Input 3 5" xfId="2199" xr:uid="{00000000-0005-0000-0000-0000E9110000}"/>
    <cellStyle name="Input 3 5 2" xfId="2200" xr:uid="{00000000-0005-0000-0000-0000EA110000}"/>
    <cellStyle name="Input 3 5 2 2" xfId="14658" xr:uid="{00000000-0005-0000-0000-0000EA110000}"/>
    <cellStyle name="Input 3 5 3" xfId="9593" xr:uid="{00000000-0005-0000-0000-0000FE2B0000}"/>
    <cellStyle name="Input 3 6" xfId="2201" xr:uid="{00000000-0005-0000-0000-0000EB110000}"/>
    <cellStyle name="Input 3 6 2" xfId="2202" xr:uid="{00000000-0005-0000-0000-0000EC110000}"/>
    <cellStyle name="Input 3 6 2 2" xfId="14659" xr:uid="{00000000-0005-0000-0000-0000EC110000}"/>
    <cellStyle name="Input 3 6 3" xfId="9592" xr:uid="{00000000-0005-0000-0000-0000FF2B0000}"/>
    <cellStyle name="Input 3 7" xfId="2203" xr:uid="{00000000-0005-0000-0000-0000ED110000}"/>
    <cellStyle name="Input 3 7 2" xfId="2204" xr:uid="{00000000-0005-0000-0000-0000EE110000}"/>
    <cellStyle name="Input 3 7 2 2" xfId="14660" xr:uid="{00000000-0005-0000-0000-0000EE110000}"/>
    <cellStyle name="Input 3 7 3" xfId="9591" xr:uid="{00000000-0005-0000-0000-0000002C0000}"/>
    <cellStyle name="Input 3 8" xfId="2205" xr:uid="{00000000-0005-0000-0000-0000EF110000}"/>
    <cellStyle name="Input 3 8 2" xfId="2206" xr:uid="{00000000-0005-0000-0000-0000F0110000}"/>
    <cellStyle name="Input 3 8 2 2" xfId="14661" xr:uid="{00000000-0005-0000-0000-0000F0110000}"/>
    <cellStyle name="Input 3 8 3" xfId="10156" xr:uid="{00000000-0005-0000-0000-0000012C0000}"/>
    <cellStyle name="Input 3 9" xfId="2207" xr:uid="{00000000-0005-0000-0000-0000F1110000}"/>
    <cellStyle name="Input 3 9 2" xfId="2208" xr:uid="{00000000-0005-0000-0000-0000F2110000}"/>
    <cellStyle name="Input 3 9 2 2" xfId="14662" xr:uid="{00000000-0005-0000-0000-0000F2110000}"/>
    <cellStyle name="Input 3 9 3" xfId="10144" xr:uid="{00000000-0005-0000-0000-0000022C0000}"/>
    <cellStyle name="Input 30 2" xfId="13562" xr:uid="{00000000-0005-0000-0000-0000790A0000}"/>
    <cellStyle name="Input 31 2" xfId="13563" xr:uid="{00000000-0005-0000-0000-00007A0A0000}"/>
    <cellStyle name="Input 32 2" xfId="13564" xr:uid="{00000000-0005-0000-0000-00007B0A0000}"/>
    <cellStyle name="Input 33 2" xfId="13565" xr:uid="{00000000-0005-0000-0000-00007C0A0000}"/>
    <cellStyle name="Input 34" xfId="13566" xr:uid="{00000000-0005-0000-0000-00007D0A0000}"/>
    <cellStyle name="Input 34 2" xfId="13567" xr:uid="{00000000-0005-0000-0000-00007E0A0000}"/>
    <cellStyle name="Input 34_ELC_final" xfId="13568" xr:uid="{00000000-0005-0000-0000-00007F0A0000}"/>
    <cellStyle name="Input 35" xfId="13569" xr:uid="{00000000-0005-0000-0000-0000800A0000}"/>
    <cellStyle name="Input 36" xfId="13570" xr:uid="{00000000-0005-0000-0000-0000810A0000}"/>
    <cellStyle name="Input 37" xfId="13571" xr:uid="{00000000-0005-0000-0000-0000820A0000}"/>
    <cellStyle name="Input 38" xfId="13572" xr:uid="{00000000-0005-0000-0000-0000830A0000}"/>
    <cellStyle name="Input 39" xfId="13573" xr:uid="{00000000-0005-0000-0000-0000840A0000}"/>
    <cellStyle name="Input 4" xfId="2209" xr:uid="{00000000-0005-0000-0000-0000F3110000}"/>
    <cellStyle name="Input 4 10" xfId="2210" xr:uid="{00000000-0005-0000-0000-0000F4110000}"/>
    <cellStyle name="Input 4 10 2" xfId="2211" xr:uid="{00000000-0005-0000-0000-0000F5110000}"/>
    <cellStyle name="Input 4 10 2 2" xfId="14663" xr:uid="{00000000-0005-0000-0000-0000F5110000}"/>
    <cellStyle name="Input 4 10 3" xfId="10116" xr:uid="{00000000-0005-0000-0000-0000042C0000}"/>
    <cellStyle name="Input 4 11" xfId="2212" xr:uid="{00000000-0005-0000-0000-0000F6110000}"/>
    <cellStyle name="Input 4 11 2" xfId="2213" xr:uid="{00000000-0005-0000-0000-0000F7110000}"/>
    <cellStyle name="Input 4 11 2 2" xfId="14664" xr:uid="{00000000-0005-0000-0000-0000F7110000}"/>
    <cellStyle name="Input 4 11 3" xfId="10100" xr:uid="{00000000-0005-0000-0000-0000052C0000}"/>
    <cellStyle name="Input 4 12" xfId="2214" xr:uid="{00000000-0005-0000-0000-0000F8110000}"/>
    <cellStyle name="Input 4 12 2" xfId="14665" xr:uid="{00000000-0005-0000-0000-0000F8110000}"/>
    <cellStyle name="Input 4 13" xfId="10130" xr:uid="{00000000-0005-0000-0000-0000032C0000}"/>
    <cellStyle name="Input 4 2" xfId="2215" xr:uid="{00000000-0005-0000-0000-0000F9110000}"/>
    <cellStyle name="Input 4 2 2" xfId="2216" xr:uid="{00000000-0005-0000-0000-0000FA110000}"/>
    <cellStyle name="Input 4 2 2 2" xfId="14666" xr:uid="{00000000-0005-0000-0000-0000FA110000}"/>
    <cellStyle name="Input 4 2 3" xfId="9860" xr:uid="{00000000-0005-0000-0000-0000062C0000}"/>
    <cellStyle name="Input 4 3" xfId="2217" xr:uid="{00000000-0005-0000-0000-0000FB110000}"/>
    <cellStyle name="Input 4 3 2" xfId="2218" xr:uid="{00000000-0005-0000-0000-0000FC110000}"/>
    <cellStyle name="Input 4 3 2 2" xfId="14667" xr:uid="{00000000-0005-0000-0000-0000FC110000}"/>
    <cellStyle name="Input 4 3 3" xfId="9846" xr:uid="{00000000-0005-0000-0000-0000072C0000}"/>
    <cellStyle name="Input 4 4" xfId="2219" xr:uid="{00000000-0005-0000-0000-0000FD110000}"/>
    <cellStyle name="Input 4 4 2" xfId="2220" xr:uid="{00000000-0005-0000-0000-0000FE110000}"/>
    <cellStyle name="Input 4 4 2 2" xfId="14668" xr:uid="{00000000-0005-0000-0000-0000FE110000}"/>
    <cellStyle name="Input 4 4 3" xfId="9833" xr:uid="{00000000-0005-0000-0000-0000082C0000}"/>
    <cellStyle name="Input 4 5" xfId="2221" xr:uid="{00000000-0005-0000-0000-0000FF110000}"/>
    <cellStyle name="Input 4 5 2" xfId="2222" xr:uid="{00000000-0005-0000-0000-000000120000}"/>
    <cellStyle name="Input 4 5 2 2" xfId="14669" xr:uid="{00000000-0005-0000-0000-000000120000}"/>
    <cellStyle name="Input 4 5 3" xfId="9590" xr:uid="{00000000-0005-0000-0000-0000092C0000}"/>
    <cellStyle name="Input 4 6" xfId="2223" xr:uid="{00000000-0005-0000-0000-000001120000}"/>
    <cellStyle name="Input 4 6 2" xfId="2224" xr:uid="{00000000-0005-0000-0000-000002120000}"/>
    <cellStyle name="Input 4 6 2 2" xfId="14670" xr:uid="{00000000-0005-0000-0000-000002120000}"/>
    <cellStyle name="Input 4 6 3" xfId="10115" xr:uid="{00000000-0005-0000-0000-00000A2C0000}"/>
    <cellStyle name="Input 4 7" xfId="2225" xr:uid="{00000000-0005-0000-0000-000003120000}"/>
    <cellStyle name="Input 4 7 2" xfId="2226" xr:uid="{00000000-0005-0000-0000-000004120000}"/>
    <cellStyle name="Input 4 7 2 2" xfId="14671" xr:uid="{00000000-0005-0000-0000-000004120000}"/>
    <cellStyle name="Input 4 7 3" xfId="10099" xr:uid="{00000000-0005-0000-0000-00000B2C0000}"/>
    <cellStyle name="Input 4 8" xfId="2227" xr:uid="{00000000-0005-0000-0000-000005120000}"/>
    <cellStyle name="Input 4 8 2" xfId="2228" xr:uid="{00000000-0005-0000-0000-000006120000}"/>
    <cellStyle name="Input 4 8 2 2" xfId="14672" xr:uid="{00000000-0005-0000-0000-000006120000}"/>
    <cellStyle name="Input 4 8 3" xfId="9859" xr:uid="{00000000-0005-0000-0000-00000C2C0000}"/>
    <cellStyle name="Input 4 9" xfId="2229" xr:uid="{00000000-0005-0000-0000-000007120000}"/>
    <cellStyle name="Input 4 9 2" xfId="2230" xr:uid="{00000000-0005-0000-0000-000008120000}"/>
    <cellStyle name="Input 4 9 2 2" xfId="14673" xr:uid="{00000000-0005-0000-0000-000008120000}"/>
    <cellStyle name="Input 4 9 3" xfId="9845" xr:uid="{00000000-0005-0000-0000-00000D2C0000}"/>
    <cellStyle name="Input 40" xfId="13574" xr:uid="{00000000-0005-0000-0000-0000870A0000}"/>
    <cellStyle name="Input 5" xfId="2231" xr:uid="{00000000-0005-0000-0000-000009120000}"/>
    <cellStyle name="Input 5 10" xfId="2232" xr:uid="{00000000-0005-0000-0000-00000A120000}"/>
    <cellStyle name="Input 5 10 2" xfId="2233" xr:uid="{00000000-0005-0000-0000-00000B120000}"/>
    <cellStyle name="Input 5 10 2 2" xfId="14674" xr:uid="{00000000-0005-0000-0000-00000B120000}"/>
    <cellStyle name="Input 5 10 3" xfId="9820" xr:uid="{00000000-0005-0000-0000-00000F2C0000}"/>
    <cellStyle name="Input 5 11" xfId="2234" xr:uid="{00000000-0005-0000-0000-00000C120000}"/>
    <cellStyle name="Input 5 11 2" xfId="2235" xr:uid="{00000000-0005-0000-0000-00000D120000}"/>
    <cellStyle name="Input 5 11 2 2" xfId="14675" xr:uid="{00000000-0005-0000-0000-00000D120000}"/>
    <cellStyle name="Input 5 11 3" xfId="10551" xr:uid="{00000000-0005-0000-0000-0000102C0000}"/>
    <cellStyle name="Input 5 12" xfId="2236" xr:uid="{00000000-0005-0000-0000-00000E120000}"/>
    <cellStyle name="Input 5 12 2" xfId="14676" xr:uid="{00000000-0005-0000-0000-00000E120000}"/>
    <cellStyle name="Input 5 13" xfId="9832" xr:uid="{00000000-0005-0000-0000-00000E2C0000}"/>
    <cellStyle name="Input 5 2" xfId="2237" xr:uid="{00000000-0005-0000-0000-00000F120000}"/>
    <cellStyle name="Input 5 2 2" xfId="2238" xr:uid="{00000000-0005-0000-0000-000010120000}"/>
    <cellStyle name="Input 5 2 2 2" xfId="14677" xr:uid="{00000000-0005-0000-0000-000010120000}"/>
    <cellStyle name="Input 5 2 3" xfId="9589" xr:uid="{00000000-0005-0000-0000-0000112C0000}"/>
    <cellStyle name="Input 5 3" xfId="2239" xr:uid="{00000000-0005-0000-0000-000011120000}"/>
    <cellStyle name="Input 5 3 2" xfId="2240" xr:uid="{00000000-0005-0000-0000-000012120000}"/>
    <cellStyle name="Input 5 3 2 2" xfId="14678" xr:uid="{00000000-0005-0000-0000-000012120000}"/>
    <cellStyle name="Input 5 3 3" xfId="9588" xr:uid="{00000000-0005-0000-0000-0000122C0000}"/>
    <cellStyle name="Input 5 4" xfId="2241" xr:uid="{00000000-0005-0000-0000-000013120000}"/>
    <cellStyle name="Input 5 4 2" xfId="2242" xr:uid="{00000000-0005-0000-0000-000014120000}"/>
    <cellStyle name="Input 5 4 2 2" xfId="14679" xr:uid="{00000000-0005-0000-0000-000014120000}"/>
    <cellStyle name="Input 5 4 3" xfId="9587" xr:uid="{00000000-0005-0000-0000-0000132C0000}"/>
    <cellStyle name="Input 5 5" xfId="2243" xr:uid="{00000000-0005-0000-0000-000015120000}"/>
    <cellStyle name="Input 5 5 2" xfId="2244" xr:uid="{00000000-0005-0000-0000-000016120000}"/>
    <cellStyle name="Input 5 5 2 2" xfId="14680" xr:uid="{00000000-0005-0000-0000-000016120000}"/>
    <cellStyle name="Input 5 5 3" xfId="9586" xr:uid="{00000000-0005-0000-0000-0000142C0000}"/>
    <cellStyle name="Input 5 6" xfId="2245" xr:uid="{00000000-0005-0000-0000-000017120000}"/>
    <cellStyle name="Input 5 6 2" xfId="2246" xr:uid="{00000000-0005-0000-0000-000018120000}"/>
    <cellStyle name="Input 5 6 2 2" xfId="14681" xr:uid="{00000000-0005-0000-0000-000018120000}"/>
    <cellStyle name="Input 5 6 3" xfId="9585" xr:uid="{00000000-0005-0000-0000-0000152C0000}"/>
    <cellStyle name="Input 5 7" xfId="2247" xr:uid="{00000000-0005-0000-0000-000019120000}"/>
    <cellStyle name="Input 5 7 2" xfId="2248" xr:uid="{00000000-0005-0000-0000-00001A120000}"/>
    <cellStyle name="Input 5 7 2 2" xfId="14682" xr:uid="{00000000-0005-0000-0000-00001A120000}"/>
    <cellStyle name="Input 5 7 3" xfId="10086" xr:uid="{00000000-0005-0000-0000-0000162C0000}"/>
    <cellStyle name="Input 5 8" xfId="2249" xr:uid="{00000000-0005-0000-0000-00001B120000}"/>
    <cellStyle name="Input 5 8 2" xfId="2250" xr:uid="{00000000-0005-0000-0000-00001C120000}"/>
    <cellStyle name="Input 5 8 2 2" xfId="14683" xr:uid="{00000000-0005-0000-0000-00001C120000}"/>
    <cellStyle name="Input 5 8 3" xfId="10085" xr:uid="{00000000-0005-0000-0000-0000172C0000}"/>
    <cellStyle name="Input 5 9" xfId="2251" xr:uid="{00000000-0005-0000-0000-00001D120000}"/>
    <cellStyle name="Input 5 9 2" xfId="2252" xr:uid="{00000000-0005-0000-0000-00001E120000}"/>
    <cellStyle name="Input 5 9 2 2" xfId="14684" xr:uid="{00000000-0005-0000-0000-00001E120000}"/>
    <cellStyle name="Input 5 9 3" xfId="10084" xr:uid="{00000000-0005-0000-0000-0000182C0000}"/>
    <cellStyle name="Input 6" xfId="2253" xr:uid="{00000000-0005-0000-0000-00001F120000}"/>
    <cellStyle name="Input 6 10" xfId="2254" xr:uid="{00000000-0005-0000-0000-000020120000}"/>
    <cellStyle name="Input 6 10 2" xfId="2255" xr:uid="{00000000-0005-0000-0000-000021120000}"/>
    <cellStyle name="Input 6 10 2 2" xfId="14685" xr:uid="{00000000-0005-0000-0000-000021120000}"/>
    <cellStyle name="Input 6 10 3" xfId="10083" xr:uid="{00000000-0005-0000-0000-00001A2C0000}"/>
    <cellStyle name="Input 6 11" xfId="2256" xr:uid="{00000000-0005-0000-0000-000022120000}"/>
    <cellStyle name="Input 6 11 2" xfId="2257" xr:uid="{00000000-0005-0000-0000-000023120000}"/>
    <cellStyle name="Input 6 11 2 2" xfId="14686" xr:uid="{00000000-0005-0000-0000-000023120000}"/>
    <cellStyle name="Input 6 11 3" xfId="9844" xr:uid="{00000000-0005-0000-0000-00001B2C0000}"/>
    <cellStyle name="Input 6 12" xfId="2258" xr:uid="{00000000-0005-0000-0000-000024120000}"/>
    <cellStyle name="Input 6 12 2" xfId="14687" xr:uid="{00000000-0005-0000-0000-000024120000}"/>
    <cellStyle name="Input 6 13" xfId="9858" xr:uid="{00000000-0005-0000-0000-0000192C0000}"/>
    <cellStyle name="Input 6 2" xfId="2259" xr:uid="{00000000-0005-0000-0000-000025120000}"/>
    <cellStyle name="Input 6 2 2" xfId="2260" xr:uid="{00000000-0005-0000-0000-000026120000}"/>
    <cellStyle name="Input 6 2 2 2" xfId="14688" xr:uid="{00000000-0005-0000-0000-000026120000}"/>
    <cellStyle name="Input 6 2 3" xfId="10075" xr:uid="{00000000-0005-0000-0000-00001C2C0000}"/>
    <cellStyle name="Input 6 3" xfId="2261" xr:uid="{00000000-0005-0000-0000-000027120000}"/>
    <cellStyle name="Input 6 3 2" xfId="2262" xr:uid="{00000000-0005-0000-0000-000028120000}"/>
    <cellStyle name="Input 6 3 2 2" xfId="14689" xr:uid="{00000000-0005-0000-0000-000028120000}"/>
    <cellStyle name="Input 6 3 3" xfId="10082" xr:uid="{00000000-0005-0000-0000-00001D2C0000}"/>
    <cellStyle name="Input 6 4" xfId="2263" xr:uid="{00000000-0005-0000-0000-000029120000}"/>
    <cellStyle name="Input 6 4 2" xfId="2264" xr:uid="{00000000-0005-0000-0000-00002A120000}"/>
    <cellStyle name="Input 6 4 2 2" xfId="14690" xr:uid="{00000000-0005-0000-0000-00002A120000}"/>
    <cellStyle name="Input 6 4 3" xfId="10081" xr:uid="{00000000-0005-0000-0000-00001E2C0000}"/>
    <cellStyle name="Input 6 5" xfId="2265" xr:uid="{00000000-0005-0000-0000-00002B120000}"/>
    <cellStyle name="Input 6 5 2" xfId="2266" xr:uid="{00000000-0005-0000-0000-00002C120000}"/>
    <cellStyle name="Input 6 5 2 2" xfId="14691" xr:uid="{00000000-0005-0000-0000-00002C120000}"/>
    <cellStyle name="Input 6 5 3" xfId="10080" xr:uid="{00000000-0005-0000-0000-00001F2C0000}"/>
    <cellStyle name="Input 6 6" xfId="2267" xr:uid="{00000000-0005-0000-0000-00002D120000}"/>
    <cellStyle name="Input 6 6 2" xfId="2268" xr:uid="{00000000-0005-0000-0000-00002E120000}"/>
    <cellStyle name="Input 6 6 2 2" xfId="14692" xr:uid="{00000000-0005-0000-0000-00002E120000}"/>
    <cellStyle name="Input 6 6 3" xfId="10079" xr:uid="{00000000-0005-0000-0000-0000202C0000}"/>
    <cellStyle name="Input 6 7" xfId="2269" xr:uid="{00000000-0005-0000-0000-00002F120000}"/>
    <cellStyle name="Input 6 7 2" xfId="2270" xr:uid="{00000000-0005-0000-0000-000030120000}"/>
    <cellStyle name="Input 6 7 2 2" xfId="14693" xr:uid="{00000000-0005-0000-0000-000030120000}"/>
    <cellStyle name="Input 6 7 3" xfId="10078" xr:uid="{00000000-0005-0000-0000-0000212C0000}"/>
    <cellStyle name="Input 6 8" xfId="2271" xr:uid="{00000000-0005-0000-0000-000031120000}"/>
    <cellStyle name="Input 6 8 2" xfId="2272" xr:uid="{00000000-0005-0000-0000-000032120000}"/>
    <cellStyle name="Input 6 8 2 2" xfId="14694" xr:uid="{00000000-0005-0000-0000-000032120000}"/>
    <cellStyle name="Input 6 8 3" xfId="10077" xr:uid="{00000000-0005-0000-0000-0000222C0000}"/>
    <cellStyle name="Input 6 9" xfId="2273" xr:uid="{00000000-0005-0000-0000-000033120000}"/>
    <cellStyle name="Input 6 9 2" xfId="2274" xr:uid="{00000000-0005-0000-0000-000034120000}"/>
    <cellStyle name="Input 6 9 2 2" xfId="14695" xr:uid="{00000000-0005-0000-0000-000034120000}"/>
    <cellStyle name="Input 6 9 3" xfId="10076" xr:uid="{00000000-0005-0000-0000-0000232C0000}"/>
    <cellStyle name="Input 7" xfId="2275" xr:uid="{00000000-0005-0000-0000-000035120000}"/>
    <cellStyle name="Input 7 2" xfId="2276" xr:uid="{00000000-0005-0000-0000-000036120000}"/>
    <cellStyle name="Input 7 2 2" xfId="13575" xr:uid="{00000000-0005-0000-0000-00008C0A0000}"/>
    <cellStyle name="Input 7 3" xfId="9831" xr:uid="{00000000-0005-0000-0000-0000242C0000}"/>
    <cellStyle name="Input 8" xfId="2277" xr:uid="{00000000-0005-0000-0000-000037120000}"/>
    <cellStyle name="Input 8 2" xfId="2278" xr:uid="{00000000-0005-0000-0000-000038120000}"/>
    <cellStyle name="Input 8 2 2" xfId="13576" xr:uid="{00000000-0005-0000-0000-00008D0A0000}"/>
    <cellStyle name="Input 8 3" xfId="10073" xr:uid="{00000000-0005-0000-0000-0000252C0000}"/>
    <cellStyle name="Input 9" xfId="2279" xr:uid="{00000000-0005-0000-0000-000039120000}"/>
    <cellStyle name="Input 9 2" xfId="2280" xr:uid="{00000000-0005-0000-0000-00003A120000}"/>
    <cellStyle name="Input 9 2 2" xfId="13577" xr:uid="{00000000-0005-0000-0000-00008E0A0000}"/>
    <cellStyle name="Input 9 3" xfId="10074" xr:uid="{00000000-0005-0000-0000-0000262C0000}"/>
    <cellStyle name="InputCells" xfId="2281" xr:uid="{00000000-0005-0000-0000-00003B120000}"/>
    <cellStyle name="InputCells 2" xfId="6292" xr:uid="{00000000-0005-0000-0000-00003C120000}"/>
    <cellStyle name="InputCells12" xfId="6280" xr:uid="{00000000-0005-0000-0000-00003D120000}"/>
    <cellStyle name="InputCells12 2" xfId="8946" xr:uid="{00000000-0005-0000-0000-00003E120000}"/>
    <cellStyle name="InputCells12 2 2" xfId="15621" xr:uid="{00000000-0005-0000-0000-00003E120000}"/>
    <cellStyle name="InputCells12 3" xfId="11039" xr:uid="{00000000-0005-0000-0000-000061120000}"/>
    <cellStyle name="InputCells12 3 2" xfId="17096" xr:uid="{00000000-0005-0000-0000-000061120000}"/>
    <cellStyle name="InputCells12 4" xfId="10497" xr:uid="{00000000-0005-0000-0000-000062120000}"/>
    <cellStyle name="InputCells12 4 2" xfId="16648" xr:uid="{00000000-0005-0000-0000-000062120000}"/>
    <cellStyle name="InputCells12 5" xfId="13578" xr:uid="{00000000-0005-0000-0000-0000900A0000}"/>
    <cellStyle name="InputCells12 5 2" xfId="17510" xr:uid="{32229886-8E66-4680-B13A-CE8748DAFA76}"/>
    <cellStyle name="InputCells12 6" xfId="15429" xr:uid="{00000000-0005-0000-0000-00003D120000}"/>
    <cellStyle name="IntCells" xfId="6281" xr:uid="{00000000-0005-0000-0000-00003F120000}"/>
    <cellStyle name="Jegyzet" xfId="82" xr:uid="{00000000-0005-0000-0000-000040120000}"/>
    <cellStyle name="Jegyzet 2" xfId="11978" xr:uid="{00000000-0005-0000-0000-000040120000}"/>
    <cellStyle name="Jelölőszín (1)" xfId="83" xr:uid="{00000000-0005-0000-0000-000041120000}"/>
    <cellStyle name="Jelölőszín (2)" xfId="84" xr:uid="{00000000-0005-0000-0000-000042120000}"/>
    <cellStyle name="Jelölőszín (3)" xfId="85" xr:uid="{00000000-0005-0000-0000-000043120000}"/>
    <cellStyle name="Jelölőszín (4)" xfId="86" xr:uid="{00000000-0005-0000-0000-000044120000}"/>
    <cellStyle name="Jelölőszín (5)" xfId="87" xr:uid="{00000000-0005-0000-0000-000045120000}"/>
    <cellStyle name="Jelölőszín (6)" xfId="88" xr:uid="{00000000-0005-0000-0000-000046120000}"/>
    <cellStyle name="Jó" xfId="89" xr:uid="{00000000-0005-0000-0000-000047120000}"/>
    <cellStyle name="Kimenet" xfId="90" xr:uid="{00000000-0005-0000-0000-000048120000}"/>
    <cellStyle name="Kimenet 2" xfId="10215" xr:uid="{00000000-0005-0000-0000-00006D120000}"/>
    <cellStyle name="Kimenet 2 2" xfId="16418" xr:uid="{00000000-0005-0000-0000-00006D120000}"/>
    <cellStyle name="Kimenet 3" xfId="11977" xr:uid="{00000000-0005-0000-0000-000048120000}"/>
    <cellStyle name="ligne_titre_0" xfId="2282" xr:uid="{00000000-0005-0000-0000-000049120000}"/>
    <cellStyle name="Linked Cell 10" xfId="2283" xr:uid="{00000000-0005-0000-0000-00004A120000}"/>
    <cellStyle name="Linked Cell 11" xfId="13579" xr:uid="{00000000-0005-0000-0000-0000940A0000}"/>
    <cellStyle name="Linked Cell 12" xfId="13580" xr:uid="{00000000-0005-0000-0000-0000950A0000}"/>
    <cellStyle name="Linked Cell 13" xfId="13581" xr:uid="{00000000-0005-0000-0000-0000960A0000}"/>
    <cellStyle name="Linked Cell 14" xfId="13582" xr:uid="{00000000-0005-0000-0000-0000970A0000}"/>
    <cellStyle name="Linked Cell 15" xfId="13583" xr:uid="{00000000-0005-0000-0000-0000980A0000}"/>
    <cellStyle name="Linked Cell 16" xfId="13584" xr:uid="{00000000-0005-0000-0000-0000990A0000}"/>
    <cellStyle name="Linked Cell 17" xfId="13585" xr:uid="{00000000-0005-0000-0000-00009A0A0000}"/>
    <cellStyle name="Linked Cell 18" xfId="13586" xr:uid="{00000000-0005-0000-0000-00009B0A0000}"/>
    <cellStyle name="Linked Cell 19" xfId="13587" xr:uid="{00000000-0005-0000-0000-00009C0A0000}"/>
    <cellStyle name="Linked Cell 2" xfId="39" xr:uid="{00000000-0005-0000-0000-00004B120000}"/>
    <cellStyle name="Linked Cell 2 10" xfId="2284" xr:uid="{00000000-0005-0000-0000-00004C120000}"/>
    <cellStyle name="Linked Cell 2 10 2" xfId="7403" xr:uid="{00000000-0005-0000-0000-00004D120000}"/>
    <cellStyle name="Linked Cell 2 11" xfId="2285" xr:uid="{00000000-0005-0000-0000-00004E120000}"/>
    <cellStyle name="Linked Cell 2 2" xfId="2286" xr:uid="{00000000-0005-0000-0000-00004F120000}"/>
    <cellStyle name="Linked Cell 2 2 2" xfId="7404" xr:uid="{00000000-0005-0000-0000-000050120000}"/>
    <cellStyle name="Linked Cell 2 3" xfId="2287" xr:uid="{00000000-0005-0000-0000-000051120000}"/>
    <cellStyle name="Linked Cell 2 3 2" xfId="7405" xr:uid="{00000000-0005-0000-0000-000052120000}"/>
    <cellStyle name="Linked Cell 2 4" xfId="2288" xr:uid="{00000000-0005-0000-0000-000053120000}"/>
    <cellStyle name="Linked Cell 2 4 2" xfId="7406" xr:uid="{00000000-0005-0000-0000-000054120000}"/>
    <cellStyle name="Linked Cell 2 5" xfId="2289" xr:uid="{00000000-0005-0000-0000-000055120000}"/>
    <cellStyle name="Linked Cell 2 5 2" xfId="7407" xr:uid="{00000000-0005-0000-0000-000056120000}"/>
    <cellStyle name="Linked Cell 2 6" xfId="2290" xr:uid="{00000000-0005-0000-0000-000057120000}"/>
    <cellStyle name="Linked Cell 2 6 2" xfId="7408" xr:uid="{00000000-0005-0000-0000-000058120000}"/>
    <cellStyle name="Linked Cell 2 7" xfId="2291" xr:uid="{00000000-0005-0000-0000-000059120000}"/>
    <cellStyle name="Linked Cell 2 7 2" xfId="7409" xr:uid="{00000000-0005-0000-0000-00005A120000}"/>
    <cellStyle name="Linked Cell 2 8" xfId="2292" xr:uid="{00000000-0005-0000-0000-00005B120000}"/>
    <cellStyle name="Linked Cell 2 8 2" xfId="7410" xr:uid="{00000000-0005-0000-0000-00005C120000}"/>
    <cellStyle name="Linked Cell 2 9" xfId="2293" xr:uid="{00000000-0005-0000-0000-00005D120000}"/>
    <cellStyle name="Linked Cell 2 9 2" xfId="7411" xr:uid="{00000000-0005-0000-0000-00005E120000}"/>
    <cellStyle name="Linked Cell 20" xfId="13588" xr:uid="{00000000-0005-0000-0000-0000A80A0000}"/>
    <cellStyle name="Linked Cell 21" xfId="13589" xr:uid="{00000000-0005-0000-0000-0000A90A0000}"/>
    <cellStyle name="Linked Cell 22" xfId="13590" xr:uid="{00000000-0005-0000-0000-0000AA0A0000}"/>
    <cellStyle name="Linked Cell 23" xfId="13591" xr:uid="{00000000-0005-0000-0000-0000AB0A0000}"/>
    <cellStyle name="Linked Cell 24" xfId="13592" xr:uid="{00000000-0005-0000-0000-0000AC0A0000}"/>
    <cellStyle name="Linked Cell 25" xfId="13593" xr:uid="{00000000-0005-0000-0000-0000AD0A0000}"/>
    <cellStyle name="Linked Cell 26" xfId="13594" xr:uid="{00000000-0005-0000-0000-0000AE0A0000}"/>
    <cellStyle name="Linked Cell 27" xfId="13595" xr:uid="{00000000-0005-0000-0000-0000AF0A0000}"/>
    <cellStyle name="Linked Cell 28" xfId="13596" xr:uid="{00000000-0005-0000-0000-0000B00A0000}"/>
    <cellStyle name="Linked Cell 29" xfId="13597" xr:uid="{00000000-0005-0000-0000-0000B10A0000}"/>
    <cellStyle name="Linked Cell 3" xfId="2294" xr:uid="{00000000-0005-0000-0000-00005F120000}"/>
    <cellStyle name="Linked Cell 3 10" xfId="2295" xr:uid="{00000000-0005-0000-0000-000060120000}"/>
    <cellStyle name="Linked Cell 3 11" xfId="2296" xr:uid="{00000000-0005-0000-0000-000061120000}"/>
    <cellStyle name="Linked Cell 3 12" xfId="7412" xr:uid="{00000000-0005-0000-0000-000062120000}"/>
    <cellStyle name="Linked Cell 3 2" xfId="2297" xr:uid="{00000000-0005-0000-0000-000063120000}"/>
    <cellStyle name="Linked Cell 3 2 2" xfId="13598" xr:uid="{00000000-0005-0000-0000-0000B30A0000}"/>
    <cellStyle name="Linked Cell 3 3" xfId="2298" xr:uid="{00000000-0005-0000-0000-000064120000}"/>
    <cellStyle name="Linked Cell 3 3 2" xfId="17885" xr:uid="{46ED0848-0B9F-45C2-B320-935CD67CF3E8}"/>
    <cellStyle name="Linked Cell 3 4" xfId="2299" xr:uid="{00000000-0005-0000-0000-000065120000}"/>
    <cellStyle name="Linked Cell 3 5" xfId="2300" xr:uid="{00000000-0005-0000-0000-000066120000}"/>
    <cellStyle name="Linked Cell 3 6" xfId="2301" xr:uid="{00000000-0005-0000-0000-000067120000}"/>
    <cellStyle name="Linked Cell 3 7" xfId="2302" xr:uid="{00000000-0005-0000-0000-000068120000}"/>
    <cellStyle name="Linked Cell 3 8" xfId="2303" xr:uid="{00000000-0005-0000-0000-000069120000}"/>
    <cellStyle name="Linked Cell 3 9" xfId="2304" xr:uid="{00000000-0005-0000-0000-00006A120000}"/>
    <cellStyle name="Linked Cell 30" xfId="13599" xr:uid="{00000000-0005-0000-0000-0000B50A0000}"/>
    <cellStyle name="Linked Cell 31" xfId="13600" xr:uid="{00000000-0005-0000-0000-0000B60A0000}"/>
    <cellStyle name="Linked Cell 32" xfId="13601" xr:uid="{00000000-0005-0000-0000-0000B70A0000}"/>
    <cellStyle name="Linked Cell 33" xfId="13602" xr:uid="{00000000-0005-0000-0000-0000B80A0000}"/>
    <cellStyle name="Linked Cell 34" xfId="13603" xr:uid="{00000000-0005-0000-0000-0000B90A0000}"/>
    <cellStyle name="Linked Cell 35" xfId="13604" xr:uid="{00000000-0005-0000-0000-0000BA0A0000}"/>
    <cellStyle name="Linked Cell 36" xfId="13605" xr:uid="{00000000-0005-0000-0000-0000BB0A0000}"/>
    <cellStyle name="Linked Cell 37" xfId="13606" xr:uid="{00000000-0005-0000-0000-0000BC0A0000}"/>
    <cellStyle name="Linked Cell 38" xfId="13607" xr:uid="{00000000-0005-0000-0000-0000BD0A0000}"/>
    <cellStyle name="Linked Cell 39" xfId="13608" xr:uid="{00000000-0005-0000-0000-0000BE0A0000}"/>
    <cellStyle name="Linked Cell 4" xfId="2305" xr:uid="{00000000-0005-0000-0000-00006B120000}"/>
    <cellStyle name="Linked Cell 4 10" xfId="2306" xr:uid="{00000000-0005-0000-0000-00006C120000}"/>
    <cellStyle name="Linked Cell 4 11" xfId="2307" xr:uid="{00000000-0005-0000-0000-00006D120000}"/>
    <cellStyle name="Linked Cell 4 2" xfId="2308" xr:uid="{00000000-0005-0000-0000-00006E120000}"/>
    <cellStyle name="Linked Cell 4 3" xfId="2309" xr:uid="{00000000-0005-0000-0000-00006F120000}"/>
    <cellStyle name="Linked Cell 4 4" xfId="2310" xr:uid="{00000000-0005-0000-0000-000070120000}"/>
    <cellStyle name="Linked Cell 4 5" xfId="2311" xr:uid="{00000000-0005-0000-0000-000071120000}"/>
    <cellStyle name="Linked Cell 4 6" xfId="2312" xr:uid="{00000000-0005-0000-0000-000072120000}"/>
    <cellStyle name="Linked Cell 4 7" xfId="2313" xr:uid="{00000000-0005-0000-0000-000073120000}"/>
    <cellStyle name="Linked Cell 4 8" xfId="2314" xr:uid="{00000000-0005-0000-0000-000074120000}"/>
    <cellStyle name="Linked Cell 4 9" xfId="2315" xr:uid="{00000000-0005-0000-0000-000075120000}"/>
    <cellStyle name="Linked Cell 40" xfId="13609" xr:uid="{00000000-0005-0000-0000-0000C10A0000}"/>
    <cellStyle name="Linked Cell 41" xfId="13610" xr:uid="{00000000-0005-0000-0000-0000C20A0000}"/>
    <cellStyle name="Linked Cell 5" xfId="2316" xr:uid="{00000000-0005-0000-0000-000076120000}"/>
    <cellStyle name="Linked Cell 5 10" xfId="2317" xr:uid="{00000000-0005-0000-0000-000077120000}"/>
    <cellStyle name="Linked Cell 5 11" xfId="2318" xr:uid="{00000000-0005-0000-0000-000078120000}"/>
    <cellStyle name="Linked Cell 5 2" xfId="2319" xr:uid="{00000000-0005-0000-0000-000079120000}"/>
    <cellStyle name="Linked Cell 5 3" xfId="2320" xr:uid="{00000000-0005-0000-0000-00007A120000}"/>
    <cellStyle name="Linked Cell 5 4" xfId="2321" xr:uid="{00000000-0005-0000-0000-00007B120000}"/>
    <cellStyle name="Linked Cell 5 5" xfId="2322" xr:uid="{00000000-0005-0000-0000-00007C120000}"/>
    <cellStyle name="Linked Cell 5 6" xfId="2323" xr:uid="{00000000-0005-0000-0000-00007D120000}"/>
    <cellStyle name="Linked Cell 5 7" xfId="2324" xr:uid="{00000000-0005-0000-0000-00007E120000}"/>
    <cellStyle name="Linked Cell 5 8" xfId="2325" xr:uid="{00000000-0005-0000-0000-00007F120000}"/>
    <cellStyle name="Linked Cell 5 9" xfId="2326" xr:uid="{00000000-0005-0000-0000-000080120000}"/>
    <cellStyle name="Linked Cell 6" xfId="2327" xr:uid="{00000000-0005-0000-0000-000081120000}"/>
    <cellStyle name="Linked Cell 6 10" xfId="2328" xr:uid="{00000000-0005-0000-0000-000082120000}"/>
    <cellStyle name="Linked Cell 6 11" xfId="2329" xr:uid="{00000000-0005-0000-0000-000083120000}"/>
    <cellStyle name="Linked Cell 6 2" xfId="2330" xr:uid="{00000000-0005-0000-0000-000084120000}"/>
    <cellStyle name="Linked Cell 6 3" xfId="2331" xr:uid="{00000000-0005-0000-0000-000085120000}"/>
    <cellStyle name="Linked Cell 6 4" xfId="2332" xr:uid="{00000000-0005-0000-0000-000086120000}"/>
    <cellStyle name="Linked Cell 6 5" xfId="2333" xr:uid="{00000000-0005-0000-0000-000087120000}"/>
    <cellStyle name="Linked Cell 6 6" xfId="2334" xr:uid="{00000000-0005-0000-0000-000088120000}"/>
    <cellStyle name="Linked Cell 6 7" xfId="2335" xr:uid="{00000000-0005-0000-0000-000089120000}"/>
    <cellStyle name="Linked Cell 6 8" xfId="2336" xr:uid="{00000000-0005-0000-0000-00008A120000}"/>
    <cellStyle name="Linked Cell 6 9" xfId="2337" xr:uid="{00000000-0005-0000-0000-00008B120000}"/>
    <cellStyle name="Linked Cell 7" xfId="2338" xr:uid="{00000000-0005-0000-0000-00008C120000}"/>
    <cellStyle name="Linked Cell 8" xfId="2339" xr:uid="{00000000-0005-0000-0000-00008D120000}"/>
    <cellStyle name="Linked Cell 9" xfId="2340" xr:uid="{00000000-0005-0000-0000-00008E120000}"/>
    <cellStyle name="Magyarázó szöveg" xfId="91" xr:uid="{00000000-0005-0000-0000-00008F120000}"/>
    <cellStyle name="Migliaia_IND_2005_ENEA" xfId="8820" xr:uid="{00000000-0005-0000-0000-000090120000}"/>
    <cellStyle name="Neutral 10" xfId="2341" xr:uid="{00000000-0005-0000-0000-000091120000}"/>
    <cellStyle name="Neutral 11" xfId="8780" xr:uid="{00000000-0005-0000-0000-000092120000}"/>
    <cellStyle name="Neutral 11 2" xfId="13611" xr:uid="{00000000-0005-0000-0000-0000CC0A0000}"/>
    <cellStyle name="Neutral 12" xfId="13612" xr:uid="{00000000-0005-0000-0000-0000CD0A0000}"/>
    <cellStyle name="Neutral 13" xfId="13613" xr:uid="{00000000-0005-0000-0000-0000CE0A0000}"/>
    <cellStyle name="Neutral 14" xfId="13614" xr:uid="{00000000-0005-0000-0000-0000CF0A0000}"/>
    <cellStyle name="Neutral 15" xfId="13615" xr:uid="{00000000-0005-0000-0000-0000D00A0000}"/>
    <cellStyle name="Neutral 16" xfId="13616" xr:uid="{00000000-0005-0000-0000-0000D10A0000}"/>
    <cellStyle name="Neutral 17" xfId="13617" xr:uid="{00000000-0005-0000-0000-0000D20A0000}"/>
    <cellStyle name="Neutral 18" xfId="13618" xr:uid="{00000000-0005-0000-0000-0000D30A0000}"/>
    <cellStyle name="Neutral 19" xfId="13619" xr:uid="{00000000-0005-0000-0000-0000D40A0000}"/>
    <cellStyle name="Neutral 2" xfId="40" xr:uid="{00000000-0005-0000-0000-000093120000}"/>
    <cellStyle name="Neutral 2 10" xfId="2342" xr:uid="{00000000-0005-0000-0000-000094120000}"/>
    <cellStyle name="Neutral 2 10 2" xfId="7413" xr:uid="{00000000-0005-0000-0000-000095120000}"/>
    <cellStyle name="Neutral 2 11" xfId="2343" xr:uid="{00000000-0005-0000-0000-000096120000}"/>
    <cellStyle name="Neutral 2 2" xfId="2344" xr:uid="{00000000-0005-0000-0000-000097120000}"/>
    <cellStyle name="Neutral 2 2 2" xfId="7414" xr:uid="{00000000-0005-0000-0000-000098120000}"/>
    <cellStyle name="Neutral 2 3" xfId="2345" xr:uid="{00000000-0005-0000-0000-000099120000}"/>
    <cellStyle name="Neutral 2 3 2" xfId="7415" xr:uid="{00000000-0005-0000-0000-00009A120000}"/>
    <cellStyle name="Neutral 2 4" xfId="2346" xr:uid="{00000000-0005-0000-0000-00009B120000}"/>
    <cellStyle name="Neutral 2 4 2" xfId="7416" xr:uid="{00000000-0005-0000-0000-00009C120000}"/>
    <cellStyle name="Neutral 2 5" xfId="2347" xr:uid="{00000000-0005-0000-0000-00009D120000}"/>
    <cellStyle name="Neutral 2 5 2" xfId="7417" xr:uid="{00000000-0005-0000-0000-00009E120000}"/>
    <cellStyle name="Neutral 2 6" xfId="2348" xr:uid="{00000000-0005-0000-0000-00009F120000}"/>
    <cellStyle name="Neutral 2 6 2" xfId="7418" xr:uid="{00000000-0005-0000-0000-0000A0120000}"/>
    <cellStyle name="Neutral 2 7" xfId="2349" xr:uid="{00000000-0005-0000-0000-0000A1120000}"/>
    <cellStyle name="Neutral 2 7 2" xfId="7419" xr:uid="{00000000-0005-0000-0000-0000A2120000}"/>
    <cellStyle name="Neutral 2 8" xfId="2350" xr:uid="{00000000-0005-0000-0000-0000A3120000}"/>
    <cellStyle name="Neutral 2 8 2" xfId="7420" xr:uid="{00000000-0005-0000-0000-0000A4120000}"/>
    <cellStyle name="Neutral 2 9" xfId="2351" xr:uid="{00000000-0005-0000-0000-0000A5120000}"/>
    <cellStyle name="Neutral 2 9 2" xfId="7421" xr:uid="{00000000-0005-0000-0000-0000A6120000}"/>
    <cellStyle name="Neutral 20" xfId="13620" xr:uid="{00000000-0005-0000-0000-0000E00A0000}"/>
    <cellStyle name="Neutral 21" xfId="13621" xr:uid="{00000000-0005-0000-0000-0000E10A0000}"/>
    <cellStyle name="Neutral 22" xfId="13622" xr:uid="{00000000-0005-0000-0000-0000E20A0000}"/>
    <cellStyle name="Neutral 23" xfId="13623" xr:uid="{00000000-0005-0000-0000-0000E30A0000}"/>
    <cellStyle name="Neutral 24" xfId="13624" xr:uid="{00000000-0005-0000-0000-0000E40A0000}"/>
    <cellStyle name="Neutral 25" xfId="13625" xr:uid="{00000000-0005-0000-0000-0000E50A0000}"/>
    <cellStyle name="Neutral 26" xfId="13626" xr:uid="{00000000-0005-0000-0000-0000E60A0000}"/>
    <cellStyle name="Neutral 27" xfId="13627" xr:uid="{00000000-0005-0000-0000-0000E70A0000}"/>
    <cellStyle name="Neutral 28" xfId="13628" xr:uid="{00000000-0005-0000-0000-0000E80A0000}"/>
    <cellStyle name="Neutral 29" xfId="13629" xr:uid="{00000000-0005-0000-0000-0000E90A0000}"/>
    <cellStyle name="Neutral 3" xfId="2352" xr:uid="{00000000-0005-0000-0000-0000A7120000}"/>
    <cellStyle name="Neutral 3 10" xfId="2353" xr:uid="{00000000-0005-0000-0000-0000A8120000}"/>
    <cellStyle name="Neutral 3 11" xfId="2354" xr:uid="{00000000-0005-0000-0000-0000A9120000}"/>
    <cellStyle name="Neutral 3 12" xfId="5413" xr:uid="{00000000-0005-0000-0000-0000AA120000}"/>
    <cellStyle name="Neutral 3 13" xfId="7422" xr:uid="{00000000-0005-0000-0000-0000AB120000}"/>
    <cellStyle name="Neutral 3 2" xfId="2355" xr:uid="{00000000-0005-0000-0000-0000AC120000}"/>
    <cellStyle name="Neutral 3 2 2" xfId="13630" xr:uid="{00000000-0005-0000-0000-0000EB0A0000}"/>
    <cellStyle name="Neutral 3 3" xfId="2356" xr:uid="{00000000-0005-0000-0000-0000AD120000}"/>
    <cellStyle name="Neutral 3 3 2" xfId="13631" xr:uid="{00000000-0005-0000-0000-0000EC0A0000}"/>
    <cellStyle name="Neutral 3 3 2 2" xfId="17887" xr:uid="{104B7B0F-CCCF-4BBA-845E-B5199D601507}"/>
    <cellStyle name="Neutral 3 3 3" xfId="17886" xr:uid="{DEFFF058-4944-4587-A569-3727A35DDA2E}"/>
    <cellStyle name="Neutral 3 4" xfId="2357" xr:uid="{00000000-0005-0000-0000-0000AE120000}"/>
    <cellStyle name="Neutral 3 5" xfId="2358" xr:uid="{00000000-0005-0000-0000-0000AF120000}"/>
    <cellStyle name="Neutral 3 6" xfId="2359" xr:uid="{00000000-0005-0000-0000-0000B0120000}"/>
    <cellStyle name="Neutral 3 6 2" xfId="17888" xr:uid="{2780B96B-BD60-4ADE-BB3D-08D0223ED433}"/>
    <cellStyle name="Neutral 3 7" xfId="2360" xr:uid="{00000000-0005-0000-0000-0000B1120000}"/>
    <cellStyle name="Neutral 3 7 2" xfId="17889" xr:uid="{B8BF248E-F769-4428-90C4-4685D4336E42}"/>
    <cellStyle name="Neutral 3 8" xfId="2361" xr:uid="{00000000-0005-0000-0000-0000B2120000}"/>
    <cellStyle name="Neutral 3 9" xfId="2362" xr:uid="{00000000-0005-0000-0000-0000B3120000}"/>
    <cellStyle name="Neutral 30" xfId="13632" xr:uid="{00000000-0005-0000-0000-0000EE0A0000}"/>
    <cellStyle name="Neutral 31" xfId="13633" xr:uid="{00000000-0005-0000-0000-0000EF0A0000}"/>
    <cellStyle name="Neutral 32" xfId="13634" xr:uid="{00000000-0005-0000-0000-0000F00A0000}"/>
    <cellStyle name="Neutral 33" xfId="13635" xr:uid="{00000000-0005-0000-0000-0000F10A0000}"/>
    <cellStyle name="Neutral 34" xfId="13636" xr:uid="{00000000-0005-0000-0000-0000F20A0000}"/>
    <cellStyle name="Neutral 35" xfId="13637" xr:uid="{00000000-0005-0000-0000-0000F30A0000}"/>
    <cellStyle name="Neutral 36" xfId="13638" xr:uid="{00000000-0005-0000-0000-0000F40A0000}"/>
    <cellStyle name="Neutral 37" xfId="13639" xr:uid="{00000000-0005-0000-0000-0000F50A0000}"/>
    <cellStyle name="Neutral 38" xfId="13640" xr:uid="{00000000-0005-0000-0000-0000F60A0000}"/>
    <cellStyle name="Neutral 39" xfId="13641" xr:uid="{00000000-0005-0000-0000-0000F70A0000}"/>
    <cellStyle name="Neutral 4" xfId="2363" xr:uid="{00000000-0005-0000-0000-0000B4120000}"/>
    <cellStyle name="Neutral 4 10" xfId="2364" xr:uid="{00000000-0005-0000-0000-0000B5120000}"/>
    <cellStyle name="Neutral 4 11" xfId="2365" xr:uid="{00000000-0005-0000-0000-0000B6120000}"/>
    <cellStyle name="Neutral 4 12" xfId="17890" xr:uid="{8FBAD86B-D680-472F-8A15-52CF6A28379C}"/>
    <cellStyle name="Neutral 4 2" xfId="2366" xr:uid="{00000000-0005-0000-0000-0000B7120000}"/>
    <cellStyle name="Neutral 4 3" xfId="2367" xr:uid="{00000000-0005-0000-0000-0000B8120000}"/>
    <cellStyle name="Neutral 4 4" xfId="2368" xr:uid="{00000000-0005-0000-0000-0000B9120000}"/>
    <cellStyle name="Neutral 4 5" xfId="2369" xr:uid="{00000000-0005-0000-0000-0000BA120000}"/>
    <cellStyle name="Neutral 4 6" xfId="2370" xr:uid="{00000000-0005-0000-0000-0000BB120000}"/>
    <cellStyle name="Neutral 4 7" xfId="2371" xr:uid="{00000000-0005-0000-0000-0000BC120000}"/>
    <cellStyle name="Neutral 4 8" xfId="2372" xr:uid="{00000000-0005-0000-0000-0000BD120000}"/>
    <cellStyle name="Neutral 4 9" xfId="2373" xr:uid="{00000000-0005-0000-0000-0000BE120000}"/>
    <cellStyle name="Neutral 40" xfId="13642" xr:uid="{00000000-0005-0000-0000-0000FA0A0000}"/>
    <cellStyle name="Neutral 41" xfId="13643" xr:uid="{00000000-0005-0000-0000-0000FB0A0000}"/>
    <cellStyle name="Neutral 42" xfId="13644" xr:uid="{00000000-0005-0000-0000-0000FC0A0000}"/>
    <cellStyle name="Neutral 43" xfId="13645" xr:uid="{00000000-0005-0000-0000-0000FD0A0000}"/>
    <cellStyle name="Neutral 5" xfId="2374" xr:uid="{00000000-0005-0000-0000-0000BF120000}"/>
    <cellStyle name="Neutral 5 10" xfId="2375" xr:uid="{00000000-0005-0000-0000-0000C0120000}"/>
    <cellStyle name="Neutral 5 11" xfId="2376" xr:uid="{00000000-0005-0000-0000-0000C1120000}"/>
    <cellStyle name="Neutral 5 12" xfId="9328" xr:uid="{00000000-0005-0000-0000-0000C2120000}"/>
    <cellStyle name="Neutral 5 2" xfId="2377" xr:uid="{00000000-0005-0000-0000-0000C3120000}"/>
    <cellStyle name="Neutral 5 3" xfId="2378" xr:uid="{00000000-0005-0000-0000-0000C4120000}"/>
    <cellStyle name="Neutral 5 4" xfId="2379" xr:uid="{00000000-0005-0000-0000-0000C5120000}"/>
    <cellStyle name="Neutral 5 5" xfId="2380" xr:uid="{00000000-0005-0000-0000-0000C6120000}"/>
    <cellStyle name="Neutral 5 6" xfId="2381" xr:uid="{00000000-0005-0000-0000-0000C7120000}"/>
    <cellStyle name="Neutral 5 7" xfId="2382" xr:uid="{00000000-0005-0000-0000-0000C8120000}"/>
    <cellStyle name="Neutral 5 8" xfId="2383" xr:uid="{00000000-0005-0000-0000-0000C9120000}"/>
    <cellStyle name="Neutral 5 9" xfId="2384" xr:uid="{00000000-0005-0000-0000-0000CA120000}"/>
    <cellStyle name="Neutral 6" xfId="2385" xr:uid="{00000000-0005-0000-0000-0000CB120000}"/>
    <cellStyle name="Neutral 6 10" xfId="2386" xr:uid="{00000000-0005-0000-0000-0000CC120000}"/>
    <cellStyle name="Neutral 6 11" xfId="2387" xr:uid="{00000000-0005-0000-0000-0000CD120000}"/>
    <cellStyle name="Neutral 6 2" xfId="2388" xr:uid="{00000000-0005-0000-0000-0000CE120000}"/>
    <cellStyle name="Neutral 6 3" xfId="2389" xr:uid="{00000000-0005-0000-0000-0000CF120000}"/>
    <cellStyle name="Neutral 6 4" xfId="2390" xr:uid="{00000000-0005-0000-0000-0000D0120000}"/>
    <cellStyle name="Neutral 6 5" xfId="2391" xr:uid="{00000000-0005-0000-0000-0000D1120000}"/>
    <cellStyle name="Neutral 6 6" xfId="2392" xr:uid="{00000000-0005-0000-0000-0000D2120000}"/>
    <cellStyle name="Neutral 6 7" xfId="2393" xr:uid="{00000000-0005-0000-0000-0000D3120000}"/>
    <cellStyle name="Neutral 6 8" xfId="2394" xr:uid="{00000000-0005-0000-0000-0000D4120000}"/>
    <cellStyle name="Neutral 6 9" xfId="2395" xr:uid="{00000000-0005-0000-0000-0000D5120000}"/>
    <cellStyle name="Neutral 7" xfId="2396" xr:uid="{00000000-0005-0000-0000-0000D6120000}"/>
    <cellStyle name="Neutral 8" xfId="2397" xr:uid="{00000000-0005-0000-0000-0000D7120000}"/>
    <cellStyle name="Neutral 9" xfId="2398" xr:uid="{00000000-0005-0000-0000-0000D8120000}"/>
    <cellStyle name="Neutrale" xfId="8821" xr:uid="{00000000-0005-0000-0000-0000D9120000}"/>
    <cellStyle name="NewStyle" xfId="8822" xr:uid="{00000000-0005-0000-0000-0000DA120000}"/>
    <cellStyle name="Normal" xfId="0" builtinId="0"/>
    <cellStyle name="Normal 10" xfId="92" xr:uid="{00000000-0005-0000-0000-0000DC120000}"/>
    <cellStyle name="Normal 10 10" xfId="8283" xr:uid="{00000000-0005-0000-0000-0000DD120000}"/>
    <cellStyle name="Normal 10 11" xfId="8403" xr:uid="{00000000-0005-0000-0000-0000DE120000}"/>
    <cellStyle name="Normal 10 12" xfId="8524" xr:uid="{00000000-0005-0000-0000-0000DF120000}"/>
    <cellStyle name="Normal 10 13" xfId="8643" xr:uid="{00000000-0005-0000-0000-0000E0120000}"/>
    <cellStyle name="Normal 10 2" xfId="2399" xr:uid="{00000000-0005-0000-0000-0000E1120000}"/>
    <cellStyle name="Normal 10 2 2" xfId="5414" xr:uid="{00000000-0005-0000-0000-0000E2120000}"/>
    <cellStyle name="Normal 10 2 2 2" xfId="13647" xr:uid="{00000000-0005-0000-0000-0000080B0000}"/>
    <cellStyle name="Normal 10 2 2 2 2" xfId="17892" xr:uid="{8F5E172E-EFCC-47E3-8579-DD9DABC902D1}"/>
    <cellStyle name="Normal 10 2 2 3" xfId="17893" xr:uid="{B087AF0A-1626-429B-83A5-3C6F7A560915}"/>
    <cellStyle name="Normal 10 2 2 3 2" xfId="17894" xr:uid="{764902C4-E682-43E6-B30F-939AD27A964F}"/>
    <cellStyle name="Normal 10 2 2 3 2 2" xfId="17895" xr:uid="{F6CF7642-E83C-4251-BF4A-5E52BF4ED097}"/>
    <cellStyle name="Normal 10 2 2 3 2 2 2" xfId="17896" xr:uid="{5B8B868D-3CC9-48DF-86DB-9147052078D1}"/>
    <cellStyle name="Normal 10 2 2 3 2 3" xfId="17897" xr:uid="{63113DA1-1311-418C-99FD-5079BAC439B6}"/>
    <cellStyle name="Normal 10 2 2 3 3" xfId="17898" xr:uid="{F4920277-D816-4B89-8ACE-A38A7D65A8ED}"/>
    <cellStyle name="Normal 10 2 2 3 3 2" xfId="17899" xr:uid="{A7716662-01F1-47CA-A484-95E4E77D45DD}"/>
    <cellStyle name="Normal 10 2 2 3 3 2 2" xfId="17900" xr:uid="{5D9D3556-9288-459E-AA38-F9ED77AB6627}"/>
    <cellStyle name="Normal 10 2 2 3 3 3" xfId="17901" xr:uid="{DD5DC0FF-1BB2-425C-850F-F034E6970680}"/>
    <cellStyle name="Normal 10 2 2 3 4" xfId="17902" xr:uid="{B484D5FD-BE8B-4BE5-A226-466A4CA30CF5}"/>
    <cellStyle name="Normal 10 2 2 3 4 2" xfId="17903" xr:uid="{8FA1CA48-941D-46D3-A288-1BA33C3CBD05}"/>
    <cellStyle name="Normal 10 2 2 3 5" xfId="17904" xr:uid="{0976EB70-599C-4920-99CA-0115A2B4C0C6}"/>
    <cellStyle name="Normal 10 2 2 4" xfId="17905" xr:uid="{92DD3277-BBA1-410C-80D7-E74F0E847696}"/>
    <cellStyle name="Normal 10 2 2 4 2" xfId="17906" xr:uid="{EF668FBA-1CD1-43A6-B53D-B303544C099D}"/>
    <cellStyle name="Normal 10 2 2 4 2 2" xfId="17907" xr:uid="{028E7B8C-DFAF-457E-95C6-20D0D8400ECB}"/>
    <cellStyle name="Normal 10 2 2 4 3" xfId="17908" xr:uid="{51E31700-6AC3-4AD7-BA50-FC6A6DD2BA3F}"/>
    <cellStyle name="Normal 10 2 2 4 4" xfId="17909" xr:uid="{8B837343-A970-4F73-BE76-D718AC2F03FE}"/>
    <cellStyle name="Normal 10 2 2 5" xfId="17910" xr:uid="{38AC2C3B-649F-4164-9F44-EDDD7E07D52D}"/>
    <cellStyle name="Normal 10 2 2 5 2" xfId="17911" xr:uid="{A8FD74D7-E3F2-491A-B2C1-E99586FE2828}"/>
    <cellStyle name="Normal 10 2 2 5 2 2" xfId="17912" xr:uid="{F9447B5A-2B1A-4323-A47C-BC6A5DA4DEE0}"/>
    <cellStyle name="Normal 10 2 2 5 3" xfId="17913" xr:uid="{A1A4B4EB-69BC-4008-950E-D408D00B4AB7}"/>
    <cellStyle name="Normal 10 2 2 6" xfId="17914" xr:uid="{3E015080-1473-42FF-89C0-8FC29A835203}"/>
    <cellStyle name="Normal 10 2 2 6 2" xfId="17915" xr:uid="{6FC2EF8F-7830-4230-8BF6-D9BE2E5E0E73}"/>
    <cellStyle name="Normal 10 2 2 7" xfId="17916" xr:uid="{041E37CA-F08F-4F07-AFE3-8ACE056C77C4}"/>
    <cellStyle name="Normal 10 2 2 8" xfId="17891" xr:uid="{B21C0DBF-9730-434D-A765-FD689ECC5692}"/>
    <cellStyle name="Normal 10 2 3" xfId="6222" xr:uid="{00000000-0005-0000-0000-0000E3120000}"/>
    <cellStyle name="Normal 10 2 3 2" xfId="13646" xr:uid="{00000000-0005-0000-0000-0000090B0000}"/>
    <cellStyle name="Normal 10 2 3 2 2" xfId="17919" xr:uid="{D154EDA8-4AF0-41C6-9BEC-ED5A21EFB89E}"/>
    <cellStyle name="Normal 10 2 3 2 2 2" xfId="17920" xr:uid="{20031B7F-2840-47BF-968B-D654B1F178AF}"/>
    <cellStyle name="Normal 10 2 3 2 2 2 2" xfId="17921" xr:uid="{F7E8054E-D6C6-4A1B-98AB-5CB3B07327C1}"/>
    <cellStyle name="Normal 10 2 3 2 2 3" xfId="17922" xr:uid="{66CFE22D-8C70-42A7-A2AE-9E76C1B79E0A}"/>
    <cellStyle name="Normal 10 2 3 2 3" xfId="17923" xr:uid="{D4DA6B29-D5A7-45F2-8856-B340207174B3}"/>
    <cellStyle name="Normal 10 2 3 2 3 2" xfId="17924" xr:uid="{41BAC2B0-917F-43CC-8D08-0FC2745ED10C}"/>
    <cellStyle name="Normal 10 2 3 2 3 2 2" xfId="17925" xr:uid="{0A73EF32-2AF7-483D-A187-EB979B2D6800}"/>
    <cellStyle name="Normal 10 2 3 2 3 3" xfId="17926" xr:uid="{673F81DB-4778-4605-84D5-B7C92ACE1C12}"/>
    <cellStyle name="Normal 10 2 3 2 4" xfId="17927" xr:uid="{7F1FD94D-540C-418C-8DBE-5AFD2E1EB135}"/>
    <cellStyle name="Normal 10 2 3 2 4 2" xfId="17928" xr:uid="{26DBEC79-E2B1-4ADD-813F-7A45998A3FAB}"/>
    <cellStyle name="Normal 10 2 3 2 5" xfId="17929" xr:uid="{0A1043C5-A731-4E95-B95B-44EF3E6E70B0}"/>
    <cellStyle name="Normal 10 2 3 2 6" xfId="17918" xr:uid="{C13109C0-9B26-47FF-B3F4-FE82D8EFD41D}"/>
    <cellStyle name="Normal 10 2 3 3" xfId="17930" xr:uid="{2CDB2BFC-DE93-438B-84FF-2D595BF5CA9A}"/>
    <cellStyle name="Normal 10 2 3 3 2" xfId="17931" xr:uid="{8CCC6A4A-B9A9-43C9-826F-AB7F59580BBD}"/>
    <cellStyle name="Normal 10 2 3 3 2 2" xfId="17932" xr:uid="{784AC059-2886-4196-86FB-7DE04A71643B}"/>
    <cellStyle name="Normal 10 2 3 3 3" xfId="17933" xr:uid="{DA756D83-DF3A-49E0-8375-E8392A0ACD9C}"/>
    <cellStyle name="Normal 10 2 3 4" xfId="17934" xr:uid="{D6B2C81C-A292-4F04-88E1-4B74D7F3EC1A}"/>
    <cellStyle name="Normal 10 2 3 4 2" xfId="17935" xr:uid="{1E19FC2A-A251-4425-9132-3B2BBCBD2285}"/>
    <cellStyle name="Normal 10 2 3 4 2 2" xfId="17936" xr:uid="{D8F22DC4-8B9F-412F-AF2D-26AF385098F3}"/>
    <cellStyle name="Normal 10 2 3 4 3" xfId="17937" xr:uid="{E922FCB6-C2F3-49B5-837A-B4CA798D3E60}"/>
    <cellStyle name="Normal 10 2 3 5" xfId="17938" xr:uid="{14CFDA42-072D-47FF-A4F6-142C82028E73}"/>
    <cellStyle name="Normal 10 2 3 5 2" xfId="17939" xr:uid="{C2CE7617-1A2D-45BA-8662-3257F9462372}"/>
    <cellStyle name="Normal 10 2 3 6" xfId="17940" xr:uid="{154CDF29-22B2-4AC6-AB31-2B38F12A055A}"/>
    <cellStyle name="Normal 10 2 3 7" xfId="17917" xr:uid="{261F0592-9A68-4F17-80E6-AB3E1257A8D6}"/>
    <cellStyle name="Normal 10 2 4" xfId="17941" xr:uid="{CE72F4C4-1CC4-4FC3-A204-9E33E42E6726}"/>
    <cellStyle name="Normal 10 2 5" xfId="17942" xr:uid="{EB9D005D-3C4F-4BF4-81EA-A74FDDA905E6}"/>
    <cellStyle name="Normal 10 2 5 2" xfId="17943" xr:uid="{60A3683E-AE90-4EE6-BE9E-94E6108B2778}"/>
    <cellStyle name="Normal 10 2 5 2 2" xfId="17944" xr:uid="{77448D40-2E62-4694-A48D-5019250ABEE9}"/>
    <cellStyle name="Normal 10 2 5 2 2 2" xfId="17945" xr:uid="{8CF24A0F-EB1C-4FBD-BF0F-88580F3C08A0}"/>
    <cellStyle name="Normal 10 2 5 2 2 2 2" xfId="17946" xr:uid="{942046B0-ADDC-4004-9DAD-BCF6E85BAD8D}"/>
    <cellStyle name="Normal 10 2 5 2 2 3" xfId="17947" xr:uid="{527E07A1-875D-449E-801C-00D836E584E7}"/>
    <cellStyle name="Normal 10 2 5 2 3" xfId="17948" xr:uid="{D8C37717-C6E0-4427-9D9C-6AD1FB6AC2C0}"/>
    <cellStyle name="Normal 10 2 5 2 3 2" xfId="17949" xr:uid="{B32CFDF6-B444-47BD-A0C9-433B07455602}"/>
    <cellStyle name="Normal 10 2 5 2 3 2 2" xfId="17950" xr:uid="{7B83BA19-68F4-4472-A13C-C13567FA93A0}"/>
    <cellStyle name="Normal 10 2 5 2 3 3" xfId="17951" xr:uid="{FAF4911E-72EE-4084-8D63-9E4EF6939132}"/>
    <cellStyle name="Normal 10 2 5 2 4" xfId="17952" xr:uid="{D9A28125-2385-4E68-A672-4C7E755ED374}"/>
    <cellStyle name="Normal 10 2 5 2 4 2" xfId="17953" xr:uid="{26E0B5C7-231D-4361-BD41-7CEA68CB8BE2}"/>
    <cellStyle name="Normal 10 2 5 2 5" xfId="17954" xr:uid="{DAFA0139-C4FC-4F6D-9185-F3B384154A3A}"/>
    <cellStyle name="Normal 10 2 5 3" xfId="17955" xr:uid="{FDC37A23-1E45-4144-A874-C611BDFA43F0}"/>
    <cellStyle name="Normal 10 2 5 3 2" xfId="17956" xr:uid="{81204039-DC6C-4A38-B130-FEDAB0270D74}"/>
    <cellStyle name="Normal 10 2 5 3 2 2" xfId="17957" xr:uid="{F633543C-7CFB-4E9F-9511-FD227C906D2C}"/>
    <cellStyle name="Normal 10 2 5 3 3" xfId="17958" xr:uid="{7AD75C2C-2A3C-4726-9AC9-83013337DB3A}"/>
    <cellStyle name="Normal 10 2 5 4" xfId="17959" xr:uid="{903BD49B-5DE5-4F18-9D1F-AD748AB2A484}"/>
    <cellStyle name="Normal 10 2 5 4 2" xfId="17960" xr:uid="{9F5E1FA9-BE4B-4551-9FBD-3A5EF8CDFCD9}"/>
    <cellStyle name="Normal 10 2 5 4 2 2" xfId="17961" xr:uid="{C3BEBAD5-A81E-4BBD-9238-AC0C83B2DF7B}"/>
    <cellStyle name="Normal 10 2 5 4 3" xfId="17962" xr:uid="{423BFC2C-086D-4CF9-AF7E-21F344104327}"/>
    <cellStyle name="Normal 10 2 5 5" xfId="17963" xr:uid="{92B8E40F-55F6-4E21-A21C-DE9771B68756}"/>
    <cellStyle name="Normal 10 2 5 5 2" xfId="17964" xr:uid="{7CFDB487-2514-47A6-9FF2-95416B0E0A27}"/>
    <cellStyle name="Normal 10 2 5 6" xfId="17965" xr:uid="{E486F7CB-4DD9-4F8D-8059-C4C6C48951E3}"/>
    <cellStyle name="Normal 10 2 6" xfId="17966" xr:uid="{75E38544-3F71-4220-A9E1-B1602670DECB}"/>
    <cellStyle name="Normal 10 2 6 2" xfId="17967" xr:uid="{30536F72-8E71-43A0-BEF8-4FB7D4220484}"/>
    <cellStyle name="Normal 10 2 6 2 2" xfId="17968" xr:uid="{73BA3BC9-0B05-451E-A1E7-0E0CABE032AA}"/>
    <cellStyle name="Normal 10 2 6 2 2 2" xfId="17969" xr:uid="{0E889112-DBBC-4CC8-B1E3-AF97AEBEC0AA}"/>
    <cellStyle name="Normal 10 2 6 2 3" xfId="17970" xr:uid="{C10C7D33-6911-4D4B-BC06-406EC0636B9F}"/>
    <cellStyle name="Normal 10 2 6 3" xfId="17971" xr:uid="{F4698BB3-DF80-47BA-826B-47798C0ED55C}"/>
    <cellStyle name="Normal 10 2 6 3 2" xfId="17972" xr:uid="{35C84EA9-2E07-485F-9791-B1AB1806E7A8}"/>
    <cellStyle name="Normal 10 2 6 3 2 2" xfId="17973" xr:uid="{2AD086BB-2257-49AC-9249-1C1928B26079}"/>
    <cellStyle name="Normal 10 2 6 3 3" xfId="17974" xr:uid="{B853E855-6376-4003-BCA2-B27985806A94}"/>
    <cellStyle name="Normal 10 2 6 4" xfId="17975" xr:uid="{A4ADCC35-97CC-4044-B0D1-93859EE04F65}"/>
    <cellStyle name="Normal 10 2 6 4 2" xfId="17976" xr:uid="{C72A6689-0BBC-4AFA-97B3-C59E4B7C1952}"/>
    <cellStyle name="Normal 10 2 6 5" xfId="17977" xr:uid="{75CB1F12-8532-43B4-B66B-AFEB0890CE32}"/>
    <cellStyle name="Normal 10 2 7" xfId="17978" xr:uid="{A56F06C5-72B0-4A7C-8040-03DDFF6A7C82}"/>
    <cellStyle name="Normal 10 2 7 2" xfId="17979" xr:uid="{9D9E00CB-BBBB-42F0-9129-12CBA3DECB63}"/>
    <cellStyle name="Normal 10 2 7 2 2" xfId="17980" xr:uid="{F3A9EDCF-8E2F-46FE-BC83-2ACDBD7EEBEB}"/>
    <cellStyle name="Normal 10 2 7 2 2 2" xfId="17981" xr:uid="{0E0E0D97-FF8B-4C92-93DD-73B2D8927C8B}"/>
    <cellStyle name="Normal 10 2 7 2 3" xfId="17982" xr:uid="{71AA9367-06B5-456E-9404-BB51AD28C3CA}"/>
    <cellStyle name="Normal 10 2 7 3" xfId="17983" xr:uid="{3EBEE51F-1676-4DA1-902C-14E1523C0EA8}"/>
    <cellStyle name="Normal 10 2 7 3 2" xfId="17984" xr:uid="{5D4D8986-CC8E-49D3-A36A-9DFF7E251862}"/>
    <cellStyle name="Normal 10 2 7 4" xfId="17985" xr:uid="{A101BE8C-DFC4-44B4-AC19-79A9508E4272}"/>
    <cellStyle name="Normal 10 2 8" xfId="17986" xr:uid="{8071B86C-4E7B-44F9-95BF-3C0F48BAA3A2}"/>
    <cellStyle name="Normal 10 2 8 2" xfId="17987" xr:uid="{612E4EEB-5C26-4EB2-91A0-DD17212DE443}"/>
    <cellStyle name="Normal 10 3" xfId="5415" xr:uid="{00000000-0005-0000-0000-0000E4120000}"/>
    <cellStyle name="Normal 10 3 10" xfId="8644" xr:uid="{00000000-0005-0000-0000-0000E5120000}"/>
    <cellStyle name="Normal 10 3 2" xfId="6294" xr:uid="{00000000-0005-0000-0000-0000E6120000}"/>
    <cellStyle name="Normal 10 3 3" xfId="6424" xr:uid="{00000000-0005-0000-0000-0000E7120000}"/>
    <cellStyle name="Normal 10 3 4" xfId="6543" xr:uid="{00000000-0005-0000-0000-0000E8120000}"/>
    <cellStyle name="Normal 10 3 5" xfId="6661" xr:uid="{00000000-0005-0000-0000-0000E9120000}"/>
    <cellStyle name="Normal 10 3 6" xfId="8162" xr:uid="{00000000-0005-0000-0000-0000EA120000}"/>
    <cellStyle name="Normal 10 3 7" xfId="8284" xr:uid="{00000000-0005-0000-0000-0000EB120000}"/>
    <cellStyle name="Normal 10 3 8" xfId="8404" xr:uid="{00000000-0005-0000-0000-0000EC120000}"/>
    <cellStyle name="Normal 10 3 9" xfId="8525" xr:uid="{00000000-0005-0000-0000-0000ED120000}"/>
    <cellStyle name="Normal 10 4" xfId="6232" xr:uid="{00000000-0005-0000-0000-0000EE120000}"/>
    <cellStyle name="Normal 10 4 10" xfId="8526" xr:uid="{00000000-0005-0000-0000-0000EF120000}"/>
    <cellStyle name="Normal 10 4 11" xfId="8645" xr:uid="{00000000-0005-0000-0000-0000F0120000}"/>
    <cellStyle name="Normal 10 4 2" xfId="6295" xr:uid="{00000000-0005-0000-0000-0000F1120000}"/>
    <cellStyle name="Normal 10 4 3" xfId="6425" xr:uid="{00000000-0005-0000-0000-0000F2120000}"/>
    <cellStyle name="Normal 10 4 4" xfId="6544" xr:uid="{00000000-0005-0000-0000-0000F3120000}"/>
    <cellStyle name="Normal 10 4 5" xfId="6662" xr:uid="{00000000-0005-0000-0000-0000F4120000}"/>
    <cellStyle name="Normal 10 4 6" xfId="7423" xr:uid="{00000000-0005-0000-0000-0000F5120000}"/>
    <cellStyle name="Normal 10 4 7" xfId="8163" xr:uid="{00000000-0005-0000-0000-0000F6120000}"/>
    <cellStyle name="Normal 10 4 8" xfId="8285" xr:uid="{00000000-0005-0000-0000-0000F7120000}"/>
    <cellStyle name="Normal 10 4 9" xfId="8405" xr:uid="{00000000-0005-0000-0000-0000F8120000}"/>
    <cellStyle name="Normal 10 5" xfId="6293" xr:uid="{00000000-0005-0000-0000-0000F9120000}"/>
    <cellStyle name="Normal 10 5 2" xfId="7424" xr:uid="{00000000-0005-0000-0000-0000FA120000}"/>
    <cellStyle name="Normal 10 6" xfId="6423" xr:uid="{00000000-0005-0000-0000-0000FB120000}"/>
    <cellStyle name="Normal 10 6 2" xfId="7425" xr:uid="{00000000-0005-0000-0000-0000FC120000}"/>
    <cellStyle name="Normal 10 7" xfId="6542" xr:uid="{00000000-0005-0000-0000-0000FD120000}"/>
    <cellStyle name="Normal 10 7 2" xfId="7426" xr:uid="{00000000-0005-0000-0000-0000FE120000}"/>
    <cellStyle name="Normal 10 8" xfId="6660" xr:uid="{00000000-0005-0000-0000-0000FF120000}"/>
    <cellStyle name="Normal 10 8 2" xfId="7427" xr:uid="{00000000-0005-0000-0000-000000130000}"/>
    <cellStyle name="Normal 10 9" xfId="8161" xr:uid="{00000000-0005-0000-0000-000001130000}"/>
    <cellStyle name="Normal 10 9 2" xfId="11668" xr:uid="{00000000-0005-0000-0000-0000C32D0000}"/>
    <cellStyle name="Normal 11" xfId="2400" xr:uid="{00000000-0005-0000-0000-000002130000}"/>
    <cellStyle name="Normal 11 10" xfId="8164" xr:uid="{00000000-0005-0000-0000-000003130000}"/>
    <cellStyle name="Normal 11 11" xfId="8286" xr:uid="{00000000-0005-0000-0000-000004130000}"/>
    <cellStyle name="Normal 11 12" xfId="8406" xr:uid="{00000000-0005-0000-0000-000005130000}"/>
    <cellStyle name="Normal 11 13" xfId="8527" xr:uid="{00000000-0005-0000-0000-000006130000}"/>
    <cellStyle name="Normal 11 14" xfId="8646" xr:uid="{00000000-0005-0000-0000-000007130000}"/>
    <cellStyle name="Normal 11 15" xfId="8769" xr:uid="{00000000-0005-0000-0000-000008130000}"/>
    <cellStyle name="Normal 11 2" xfId="2401" xr:uid="{00000000-0005-0000-0000-000009130000}"/>
    <cellStyle name="Normal 11 2 10" xfId="8407" xr:uid="{00000000-0005-0000-0000-00000A130000}"/>
    <cellStyle name="Normal 11 2 11" xfId="8528" xr:uid="{00000000-0005-0000-0000-00000B130000}"/>
    <cellStyle name="Normal 11 2 12" xfId="8647" xr:uid="{00000000-0005-0000-0000-00000C130000}"/>
    <cellStyle name="Normal 11 2 2" xfId="3680" xr:uid="{00000000-0005-0000-0000-00000D130000}"/>
    <cellStyle name="Normal 11 2 2 2" xfId="5416" xr:uid="{00000000-0005-0000-0000-00000E130000}"/>
    <cellStyle name="Normal 11 2 2 3" xfId="10478" xr:uid="{00000000-0005-0000-0000-000034130000}"/>
    <cellStyle name="Normal 11 2 2 4" xfId="17988" xr:uid="{00A4E558-07F0-42B1-A88B-0AEEF66EC5DE}"/>
    <cellStyle name="Normal 11 2 3" xfId="6115" xr:uid="{00000000-0005-0000-0000-00000F130000}"/>
    <cellStyle name="Normal 11 2 3 2" xfId="13648" xr:uid="{00000000-0005-0000-0000-0000130B0000}"/>
    <cellStyle name="Normal 11 2 4" xfId="6297" xr:uid="{00000000-0005-0000-0000-000010130000}"/>
    <cellStyle name="Normal 11 2 5" xfId="6427" xr:uid="{00000000-0005-0000-0000-000011130000}"/>
    <cellStyle name="Normal 11 2 6" xfId="6546" xr:uid="{00000000-0005-0000-0000-000012130000}"/>
    <cellStyle name="Normal 11 2 7" xfId="6664" xr:uid="{00000000-0005-0000-0000-000013130000}"/>
    <cellStyle name="Normal 11 2 8" xfId="8165" xr:uid="{00000000-0005-0000-0000-000014130000}"/>
    <cellStyle name="Normal 11 2 9" xfId="8287" xr:uid="{00000000-0005-0000-0000-000015130000}"/>
    <cellStyle name="Normal 11 3" xfId="3643" xr:uid="{00000000-0005-0000-0000-000016130000}"/>
    <cellStyle name="Normal 11 3 10" xfId="8648" xr:uid="{00000000-0005-0000-0000-000017130000}"/>
    <cellStyle name="Normal 11 3 2" xfId="5417" xr:uid="{00000000-0005-0000-0000-000018130000}"/>
    <cellStyle name="Normal 11 3 2 2" xfId="6298" xr:uid="{00000000-0005-0000-0000-000019130000}"/>
    <cellStyle name="Normal 11 3 2 3" xfId="10907" xr:uid="{00000000-0005-0000-0000-000040130000}"/>
    <cellStyle name="Normal 11 3 3" xfId="6428" xr:uid="{00000000-0005-0000-0000-00001A130000}"/>
    <cellStyle name="Normal 11 3 4" xfId="6547" xr:uid="{00000000-0005-0000-0000-00001B130000}"/>
    <cellStyle name="Normal 11 3 5" xfId="6665" xr:uid="{00000000-0005-0000-0000-00001C130000}"/>
    <cellStyle name="Normal 11 3 6" xfId="8166" xr:uid="{00000000-0005-0000-0000-00001D130000}"/>
    <cellStyle name="Normal 11 3 7" xfId="8288" xr:uid="{00000000-0005-0000-0000-00001E130000}"/>
    <cellStyle name="Normal 11 3 8" xfId="8408" xr:uid="{00000000-0005-0000-0000-00001F130000}"/>
    <cellStyle name="Normal 11 3 9" xfId="8529" xr:uid="{00000000-0005-0000-0000-000020130000}"/>
    <cellStyle name="Normal 11 4" xfId="5418" xr:uid="{00000000-0005-0000-0000-000021130000}"/>
    <cellStyle name="Normal 11 4 2" xfId="17989" xr:uid="{DEEDC973-A598-4841-9509-F2D7CCCBB2A8}"/>
    <cellStyle name="Normal 11 5" xfId="6114" xr:uid="{00000000-0005-0000-0000-000022130000}"/>
    <cellStyle name="Normal 11 5 2" xfId="7428" xr:uid="{00000000-0005-0000-0000-000023130000}"/>
    <cellStyle name="Normal 11 5 3" xfId="17990" xr:uid="{5A72E084-366D-46FA-A1C4-D4F06710CAD1}"/>
    <cellStyle name="Normal 11 5 3 2" xfId="17991" xr:uid="{DAD17429-AF4F-4D58-AA24-3CD2AA53A25F}"/>
    <cellStyle name="Normal 11 5 3 2 2" xfId="17992" xr:uid="{87937D84-7803-42F6-BABD-2C81E6125C5F}"/>
    <cellStyle name="Normal 11 5 3 2 2 2" xfId="17993" xr:uid="{7948FBB8-13FE-48E7-A636-0BA0F85404B4}"/>
    <cellStyle name="Normal 11 5 3 2 3" xfId="17994" xr:uid="{4466C142-248D-4CA2-8964-783715E5626F}"/>
    <cellStyle name="Normal 11 5 3 3" xfId="17995" xr:uid="{EF2DC2E3-C2D5-465A-90EF-01DEE7659681}"/>
    <cellStyle name="Normal 11 5 3 3 2" xfId="17996" xr:uid="{C3011AC7-E480-436E-B322-FE6EE1A5E000}"/>
    <cellStyle name="Normal 11 5 3 3 2 2" xfId="17997" xr:uid="{9B108058-72DE-483A-B531-91ECC2DAE535}"/>
    <cellStyle name="Normal 11 5 3 3 3" xfId="17998" xr:uid="{F7EDAF40-2D4D-425B-92DD-CF286070BD15}"/>
    <cellStyle name="Normal 11 5 3 4" xfId="17999" xr:uid="{5E0B81F1-92CA-408D-8CBB-F5E2B4A273AC}"/>
    <cellStyle name="Normal 11 5 3 4 2" xfId="18000" xr:uid="{BEF21531-DC12-417A-BF94-ECEE6B4176A3}"/>
    <cellStyle name="Normal 11 5 3 5" xfId="18001" xr:uid="{AEFD248B-F636-4E43-B07F-DB7D31F96C51}"/>
    <cellStyle name="Normal 11 5 4" xfId="18002" xr:uid="{9FC613DF-B3A8-40CE-8B00-A06010A25A3C}"/>
    <cellStyle name="Normal 11 5 4 2" xfId="18003" xr:uid="{D9372A0F-D42C-46E4-8FCA-C64A5F5C1EA4}"/>
    <cellStyle name="Normal 11 5 4 2 2" xfId="18004" xr:uid="{0583BF36-7552-4D6B-B64E-A8653C1ED23A}"/>
    <cellStyle name="Normal 11 5 4 2 2 2" xfId="18005" xr:uid="{00ECB6A5-6E9A-4C77-8519-9E1632948928}"/>
    <cellStyle name="Normal 11 5 4 2 3" xfId="18006" xr:uid="{2FA67924-18B9-463F-87EA-9B0299F29EAC}"/>
    <cellStyle name="Normal 11 5 4 3" xfId="18007" xr:uid="{8C25B83C-F95F-4C77-9C8B-76C2BFDC891E}"/>
    <cellStyle name="Normal 11 5 4 3 2" xfId="18008" xr:uid="{102CDFBA-5ED5-4001-82FB-E5424D1AA228}"/>
    <cellStyle name="Normal 11 5 4 4" xfId="18009" xr:uid="{1AF46F87-1997-4195-86C4-3DEFC7FEB6FF}"/>
    <cellStyle name="Normal 11 5 5" xfId="18010" xr:uid="{66B8EAEC-B9CF-44B1-A4C1-840A4B8DDDA7}"/>
    <cellStyle name="Normal 11 5 5 2" xfId="18011" xr:uid="{12330FCC-5082-4C6F-97BC-96DFE62C23E9}"/>
    <cellStyle name="Normal 11 6" xfId="6296" xr:uid="{00000000-0005-0000-0000-000024130000}"/>
    <cellStyle name="Normal 11 6 2" xfId="7429" xr:uid="{00000000-0005-0000-0000-000025130000}"/>
    <cellStyle name="Normal 11 7" xfId="6426" xr:uid="{00000000-0005-0000-0000-000026130000}"/>
    <cellStyle name="Normal 11 7 2" xfId="7430" xr:uid="{00000000-0005-0000-0000-000027130000}"/>
    <cellStyle name="Normal 11 8" xfId="6545" xr:uid="{00000000-0005-0000-0000-000028130000}"/>
    <cellStyle name="Normal 11 8 2" xfId="7431" xr:uid="{00000000-0005-0000-0000-000029130000}"/>
    <cellStyle name="Normal 11 9" xfId="6663" xr:uid="{00000000-0005-0000-0000-00002A130000}"/>
    <cellStyle name="Normal 12" xfId="2402" xr:uid="{00000000-0005-0000-0000-00002B130000}"/>
    <cellStyle name="Normal 12 10" xfId="2403" xr:uid="{00000000-0005-0000-0000-00002C130000}"/>
    <cellStyle name="Normal 12 10 2" xfId="3681" xr:uid="{00000000-0005-0000-0000-00002D130000}"/>
    <cellStyle name="Normal 12 11" xfId="3644" xr:uid="{00000000-0005-0000-0000-00002E130000}"/>
    <cellStyle name="Normal 12 11 2" xfId="4437" xr:uid="{00000000-0005-0000-0000-00002F130000}"/>
    <cellStyle name="Normal 12 11 3" xfId="4436" xr:uid="{00000000-0005-0000-0000-000030130000}"/>
    <cellStyle name="Normal 12 11 4" xfId="10461" xr:uid="{00000000-0005-0000-0000-000058130000}"/>
    <cellStyle name="Normal 12 12" xfId="6116" xr:uid="{00000000-0005-0000-0000-000031130000}"/>
    <cellStyle name="Normal 12 13" xfId="6299" xr:uid="{00000000-0005-0000-0000-000032130000}"/>
    <cellStyle name="Normal 12 14" xfId="6429" xr:uid="{00000000-0005-0000-0000-000033130000}"/>
    <cellStyle name="Normal 12 15" xfId="6548" xr:uid="{00000000-0005-0000-0000-000034130000}"/>
    <cellStyle name="Normal 12 16" xfId="6666" xr:uid="{00000000-0005-0000-0000-000035130000}"/>
    <cellStyle name="Normal 12 17" xfId="8167" xr:uid="{00000000-0005-0000-0000-000036130000}"/>
    <cellStyle name="Normal 12 18" xfId="8289" xr:uid="{00000000-0005-0000-0000-000037130000}"/>
    <cellStyle name="Normal 12 19" xfId="8409" xr:uid="{00000000-0005-0000-0000-000038130000}"/>
    <cellStyle name="Normal 12 2" xfId="2404" xr:uid="{00000000-0005-0000-0000-000039130000}"/>
    <cellStyle name="Normal 12 2 10" xfId="6430" xr:uid="{00000000-0005-0000-0000-00003A130000}"/>
    <cellStyle name="Normal 12 2 11" xfId="6549" xr:uid="{00000000-0005-0000-0000-00003B130000}"/>
    <cellStyle name="Normal 12 2 12" xfId="6667" xr:uid="{00000000-0005-0000-0000-00003C130000}"/>
    <cellStyle name="Normal 12 2 13" xfId="8168" xr:uid="{00000000-0005-0000-0000-00003D130000}"/>
    <cellStyle name="Normal 12 2 14" xfId="8290" xr:uid="{00000000-0005-0000-0000-00003E130000}"/>
    <cellStyle name="Normal 12 2 15" xfId="8410" xr:uid="{00000000-0005-0000-0000-00003F130000}"/>
    <cellStyle name="Normal 12 2 16" xfId="8531" xr:uid="{00000000-0005-0000-0000-000040130000}"/>
    <cellStyle name="Normal 12 2 17" xfId="8650" xr:uid="{00000000-0005-0000-0000-000041130000}"/>
    <cellStyle name="Normal 12 2 2" xfId="2405" xr:uid="{00000000-0005-0000-0000-000042130000}"/>
    <cellStyle name="Normal 12 2 2 2" xfId="2406" xr:uid="{00000000-0005-0000-0000-000043130000}"/>
    <cellStyle name="Normal 12 2 3" xfId="2407" xr:uid="{00000000-0005-0000-0000-000044130000}"/>
    <cellStyle name="Normal 12 2 4" xfId="2408" xr:uid="{00000000-0005-0000-0000-000045130000}"/>
    <cellStyle name="Normal 12 2 5" xfId="2409" xr:uid="{00000000-0005-0000-0000-000046130000}"/>
    <cellStyle name="Normal 12 2 6" xfId="2410" xr:uid="{00000000-0005-0000-0000-000047130000}"/>
    <cellStyle name="Normal 12 2 7" xfId="4438" xr:uid="{00000000-0005-0000-0000-000048130000}"/>
    <cellStyle name="Normal 12 2 8" xfId="4439" xr:uid="{00000000-0005-0000-0000-000049130000}"/>
    <cellStyle name="Normal 12 2 8 2" xfId="4440" xr:uid="{00000000-0005-0000-0000-00004A130000}"/>
    <cellStyle name="Normal 12 2 9" xfId="6300" xr:uid="{00000000-0005-0000-0000-00004B130000}"/>
    <cellStyle name="Normal 12 20" xfId="8530" xr:uid="{00000000-0005-0000-0000-00004C130000}"/>
    <cellStyle name="Normal 12 21" xfId="8649" xr:uid="{00000000-0005-0000-0000-00004D130000}"/>
    <cellStyle name="Normal 12 3" xfId="2411" xr:uid="{00000000-0005-0000-0000-00004E130000}"/>
    <cellStyle name="Normal 12 3 10" xfId="6431" xr:uid="{00000000-0005-0000-0000-00004F130000}"/>
    <cellStyle name="Normal 12 3 11" xfId="6550" xr:uid="{00000000-0005-0000-0000-000050130000}"/>
    <cellStyle name="Normal 12 3 12" xfId="6668" xr:uid="{00000000-0005-0000-0000-000051130000}"/>
    <cellStyle name="Normal 12 3 13" xfId="8169" xr:uid="{00000000-0005-0000-0000-000052130000}"/>
    <cellStyle name="Normal 12 3 14" xfId="8291" xr:uid="{00000000-0005-0000-0000-000053130000}"/>
    <cellStyle name="Normal 12 3 15" xfId="8411" xr:uid="{00000000-0005-0000-0000-000054130000}"/>
    <cellStyle name="Normal 12 3 16" xfId="8532" xr:uid="{00000000-0005-0000-0000-000055130000}"/>
    <cellStyle name="Normal 12 3 17" xfId="8651" xr:uid="{00000000-0005-0000-0000-000056130000}"/>
    <cellStyle name="Normal 12 3 2" xfId="2412" xr:uid="{00000000-0005-0000-0000-000057130000}"/>
    <cellStyle name="Normal 12 3 2 2" xfId="2413" xr:uid="{00000000-0005-0000-0000-000058130000}"/>
    <cellStyle name="Normal 12 3 3" xfId="2414" xr:uid="{00000000-0005-0000-0000-000059130000}"/>
    <cellStyle name="Normal 12 3 4" xfId="2415" xr:uid="{00000000-0005-0000-0000-00005A130000}"/>
    <cellStyle name="Normal 12 3 5" xfId="2416" xr:uid="{00000000-0005-0000-0000-00005B130000}"/>
    <cellStyle name="Normal 12 3 6" xfId="2417" xr:uid="{00000000-0005-0000-0000-00005C130000}"/>
    <cellStyle name="Normal 12 3 7" xfId="4441" xr:uid="{00000000-0005-0000-0000-00005D130000}"/>
    <cellStyle name="Normal 12 3 8" xfId="4442" xr:uid="{00000000-0005-0000-0000-00005E130000}"/>
    <cellStyle name="Normal 12 3 8 2" xfId="4443" xr:uid="{00000000-0005-0000-0000-00005F130000}"/>
    <cellStyle name="Normal 12 3 9" xfId="6301" xr:uid="{00000000-0005-0000-0000-000060130000}"/>
    <cellStyle name="Normal 12 4" xfId="2418" xr:uid="{00000000-0005-0000-0000-000061130000}"/>
    <cellStyle name="Normal 12 4 2" xfId="2419" xr:uid="{00000000-0005-0000-0000-000062130000}"/>
    <cellStyle name="Normal 12 4 2 2" xfId="2420" xr:uid="{00000000-0005-0000-0000-000063130000}"/>
    <cellStyle name="Normal 12 4 3" xfId="2421" xr:uid="{00000000-0005-0000-0000-000064130000}"/>
    <cellStyle name="Normal 12 4 4" xfId="2422" xr:uid="{00000000-0005-0000-0000-000065130000}"/>
    <cellStyle name="Normal 12 4 5" xfId="2423" xr:uid="{00000000-0005-0000-0000-000066130000}"/>
    <cellStyle name="Normal 12 4 6" xfId="2424" xr:uid="{00000000-0005-0000-0000-000067130000}"/>
    <cellStyle name="Normal 12 4 7" xfId="4444" xr:uid="{00000000-0005-0000-0000-000068130000}"/>
    <cellStyle name="Normal 12 4 8" xfId="4445" xr:uid="{00000000-0005-0000-0000-000069130000}"/>
    <cellStyle name="Normal 12 4 8 2" xfId="4446" xr:uid="{00000000-0005-0000-0000-00006A130000}"/>
    <cellStyle name="Normal 12 5" xfId="2425" xr:uid="{00000000-0005-0000-0000-00006B130000}"/>
    <cellStyle name="Normal 12 5 2" xfId="2426" xr:uid="{00000000-0005-0000-0000-00006C130000}"/>
    <cellStyle name="Normal 12 5 2 2" xfId="2427" xr:uid="{00000000-0005-0000-0000-00006D130000}"/>
    <cellStyle name="Normal 12 5 3" xfId="2428" xr:uid="{00000000-0005-0000-0000-00006E130000}"/>
    <cellStyle name="Normal 12 5 4" xfId="2429" xr:uid="{00000000-0005-0000-0000-00006F130000}"/>
    <cellStyle name="Normal 12 5 5" xfId="2430" xr:uid="{00000000-0005-0000-0000-000070130000}"/>
    <cellStyle name="Normal 12 5 6" xfId="2431" xr:uid="{00000000-0005-0000-0000-000071130000}"/>
    <cellStyle name="Normal 12 5 7" xfId="4447" xr:uid="{00000000-0005-0000-0000-000072130000}"/>
    <cellStyle name="Normal 12 5 8" xfId="4448" xr:uid="{00000000-0005-0000-0000-000073130000}"/>
    <cellStyle name="Normal 12 5 8 2" xfId="4449" xr:uid="{00000000-0005-0000-0000-000074130000}"/>
    <cellStyle name="Normal 12 6" xfId="2432" xr:uid="{00000000-0005-0000-0000-000075130000}"/>
    <cellStyle name="Normal 12 6 2" xfId="2433" xr:uid="{00000000-0005-0000-0000-000076130000}"/>
    <cellStyle name="Normal 12 6 2 2" xfId="2434" xr:uid="{00000000-0005-0000-0000-000077130000}"/>
    <cellStyle name="Normal 12 6 3" xfId="2435" xr:uid="{00000000-0005-0000-0000-000078130000}"/>
    <cellStyle name="Normal 12 6 4" xfId="2436" xr:uid="{00000000-0005-0000-0000-000079130000}"/>
    <cellStyle name="Normal 12 6 5" xfId="2437" xr:uid="{00000000-0005-0000-0000-00007A130000}"/>
    <cellStyle name="Normal 12 6 6" xfId="2438" xr:uid="{00000000-0005-0000-0000-00007B130000}"/>
    <cellStyle name="Normal 12 6 7" xfId="4450" xr:uid="{00000000-0005-0000-0000-00007C130000}"/>
    <cellStyle name="Normal 12 6 8" xfId="4451" xr:uid="{00000000-0005-0000-0000-00007D130000}"/>
    <cellStyle name="Normal 12 6 8 2" xfId="4452" xr:uid="{00000000-0005-0000-0000-00007E130000}"/>
    <cellStyle name="Normal 12 7" xfId="2439" xr:uid="{00000000-0005-0000-0000-00007F130000}"/>
    <cellStyle name="Normal 12 8" xfId="2440" xr:uid="{00000000-0005-0000-0000-000080130000}"/>
    <cellStyle name="Normal 12 9" xfId="2441" xr:uid="{00000000-0005-0000-0000-000081130000}"/>
    <cellStyle name="Normal 13" xfId="2442" xr:uid="{00000000-0005-0000-0000-000082130000}"/>
    <cellStyle name="Normal 13 10" xfId="7432" xr:uid="{00000000-0005-0000-0000-000083130000}"/>
    <cellStyle name="Normal 13 10 2" xfId="18013" xr:uid="{6144A60A-5D87-4AF0-A85F-EC5946228829}"/>
    <cellStyle name="Normal 13 10 2 2" xfId="18014" xr:uid="{AA5DB9E6-0D19-4325-9D1B-A44907445F7C}"/>
    <cellStyle name="Normal 13 10 2 2 2" xfId="18015" xr:uid="{4D2CDAFC-CA63-4B75-AB20-DD664BAD8013}"/>
    <cellStyle name="Normal 13 10 2 2 2 2" xfId="18016" xr:uid="{A28286E8-BED2-49F8-A12C-E500800A9C72}"/>
    <cellStyle name="Normal 13 10 2 2 3" xfId="18017" xr:uid="{E54CB952-C502-4A59-99E1-AB93CE01DF10}"/>
    <cellStyle name="Normal 13 10 2 3" xfId="18018" xr:uid="{5DA97151-A066-475D-A156-575A46EAA4ED}"/>
    <cellStyle name="Normal 13 10 2 3 2" xfId="18019" xr:uid="{6633E886-E9E3-409B-AEA1-5EE8C9C307B0}"/>
    <cellStyle name="Normal 13 10 2 3 2 2" xfId="18020" xr:uid="{E689D119-7251-4122-AFB9-BD375A0CFCA9}"/>
    <cellStyle name="Normal 13 10 2 3 3" xfId="18021" xr:uid="{B57DB94F-628E-4028-A072-D3DC0D6FC208}"/>
    <cellStyle name="Normal 13 10 2 4" xfId="18022" xr:uid="{72900FD5-856C-4538-A898-2D69B6DAED16}"/>
    <cellStyle name="Normal 13 10 2 4 2" xfId="18023" xr:uid="{5E31CCC0-5259-4034-8F52-91FB130A4452}"/>
    <cellStyle name="Normal 13 10 2 5" xfId="18024" xr:uid="{EBF181A1-D5C3-439A-BF92-FCF48A01AB36}"/>
    <cellStyle name="Normal 13 10 3" xfId="18025" xr:uid="{5FA2241D-D016-4A95-A865-71650BAFE3BE}"/>
    <cellStyle name="Normal 13 10 3 2" xfId="18026" xr:uid="{F1C002B1-54BE-4F4A-9B38-6C7F3DCA0205}"/>
    <cellStyle name="Normal 13 10 3 2 2" xfId="18027" xr:uid="{B56397BE-F2B7-4EC9-A457-6018641965D0}"/>
    <cellStyle name="Normal 13 10 3 2 2 2" xfId="18028" xr:uid="{DBE26FDA-030F-4AE8-A1C4-58CD387FC410}"/>
    <cellStyle name="Normal 13 10 3 2 3" xfId="18029" xr:uid="{C5AE14FE-4AD4-4F89-BB51-69BDADF6C58C}"/>
    <cellStyle name="Normal 13 10 3 3" xfId="18030" xr:uid="{81E8E20B-4927-4AD1-9441-5B360AB70371}"/>
    <cellStyle name="Normal 13 10 3 3 2" xfId="18031" xr:uid="{74FE8E77-BB30-450A-B395-5D3DC1C76F4A}"/>
    <cellStyle name="Normal 13 10 3 4" xfId="18032" xr:uid="{43D8738F-B124-44B1-A8BB-76A281ED0714}"/>
    <cellStyle name="Normal 13 10 4" xfId="18033" xr:uid="{26B2E53C-311B-44B9-99E3-2AE25E9B3D4A}"/>
    <cellStyle name="Normal 13 10 5" xfId="18034" xr:uid="{DA3EC04B-F88C-4048-A1F0-3142734FE15D}"/>
    <cellStyle name="Normal 13 10 5 2" xfId="18035" xr:uid="{41C3818F-09B4-4238-8A88-AD8A8C94572B}"/>
    <cellStyle name="Normal 13 10 6" xfId="18036" xr:uid="{434EEED7-F16A-4F85-BB06-B567436E7849}"/>
    <cellStyle name="Normal 13 10 7" xfId="18012" xr:uid="{99FFB50D-EAE3-4C27-B377-66D36BB65C48}"/>
    <cellStyle name="Normal 13 11" xfId="7433" xr:uid="{00000000-0005-0000-0000-000084130000}"/>
    <cellStyle name="Normal 13 11 2" xfId="18038" xr:uid="{D439355B-CF14-4A79-A168-31230CDB123F}"/>
    <cellStyle name="Normal 13 11 2 2" xfId="18039" xr:uid="{EA5142FC-0755-405E-9B49-F09922A6447B}"/>
    <cellStyle name="Normal 13 11 2 2 2" xfId="18040" xr:uid="{E5204A21-4647-419A-B03D-5F977F77A425}"/>
    <cellStyle name="Normal 13 11 2 2 2 2" xfId="18041" xr:uid="{DE8B4058-A854-42A0-A6BD-C1102455F398}"/>
    <cellStyle name="Normal 13 11 2 2 3" xfId="18042" xr:uid="{85A01C07-C3DC-4444-8616-1A00D8F01542}"/>
    <cellStyle name="Normal 13 11 2 3" xfId="18043" xr:uid="{EBBDCB83-B5A1-44FE-99B8-AC96E43D2901}"/>
    <cellStyle name="Normal 13 11 2 3 2" xfId="18044" xr:uid="{6ECE7F3F-A5A1-4908-A7EC-D0BBF4F6A4D8}"/>
    <cellStyle name="Normal 13 11 2 3 2 2" xfId="18045" xr:uid="{0FA425AB-9C9F-48B8-A608-5B3B810F0B8F}"/>
    <cellStyle name="Normal 13 11 2 3 3" xfId="18046" xr:uid="{03BBE98E-E055-4D91-9121-82C31941CC8C}"/>
    <cellStyle name="Normal 13 11 2 4" xfId="18047" xr:uid="{BFA55902-B867-49B7-8B57-1A0DDD66B5D2}"/>
    <cellStyle name="Normal 13 11 2 4 2" xfId="18048" xr:uid="{E77BE70F-06BB-4BF5-9406-F63ECE90632A}"/>
    <cellStyle name="Normal 13 11 2 5" xfId="18049" xr:uid="{3A86EA52-B1A1-42B5-BB30-3BE01B0D742C}"/>
    <cellStyle name="Normal 13 11 3" xfId="18050" xr:uid="{F9A5DD84-92A6-4750-BAFC-7B6458A0C15D}"/>
    <cellStyle name="Normal 13 11 3 2" xfId="18051" xr:uid="{B24BD728-3AD8-420C-B1CC-E14D92B5DBE3}"/>
    <cellStyle name="Normal 13 11 3 2 2" xfId="18052" xr:uid="{E1305A7D-A0DA-4F90-8EC7-F05BFD6F9997}"/>
    <cellStyle name="Normal 13 11 3 2 2 2" xfId="18053" xr:uid="{96046960-73F8-420B-8E60-585BDEC82DD0}"/>
    <cellStyle name="Normal 13 11 3 2 3" xfId="18054" xr:uid="{18EE1061-B143-46B0-8CE6-E8602C46F3FD}"/>
    <cellStyle name="Normal 13 11 3 3" xfId="18055" xr:uid="{C19052F5-B864-4A56-B1C2-72C61C63C580}"/>
    <cellStyle name="Normal 13 11 3 3 2" xfId="18056" xr:uid="{F33CE9F6-7A9E-4F5F-ACB1-229A2186AE88}"/>
    <cellStyle name="Normal 13 11 3 4" xfId="18057" xr:uid="{DBB60C0E-ED05-4E38-82CB-F9DADF3C8BFD}"/>
    <cellStyle name="Normal 13 11 4" xfId="18058" xr:uid="{A18CE31C-BF82-48E2-B42B-CCCCC4D5101F}"/>
    <cellStyle name="Normal 13 11 5" xfId="18059" xr:uid="{F854420A-BB36-4506-8F1B-9DF7BCE18799}"/>
    <cellStyle name="Normal 13 11 5 2" xfId="18060" xr:uid="{95CDDC2A-9394-4B46-AB42-9AFCF9024A4E}"/>
    <cellStyle name="Normal 13 11 6" xfId="18061" xr:uid="{BCBC655D-8332-4B19-95CF-F515335FDE64}"/>
    <cellStyle name="Normal 13 11 7" xfId="18037" xr:uid="{79A3D8A1-8FAB-49FB-B237-C5D393C3B785}"/>
    <cellStyle name="Normal 13 12" xfId="7434" xr:uid="{00000000-0005-0000-0000-000085130000}"/>
    <cellStyle name="Normal 13 12 2" xfId="18062" xr:uid="{130CD43B-1897-40D9-AD53-BFED1BF4811A}"/>
    <cellStyle name="Normal 13 13" xfId="7435" xr:uid="{00000000-0005-0000-0000-000086130000}"/>
    <cellStyle name="Normal 13 13 2" xfId="18064" xr:uid="{05A651D6-FBBF-45EA-8C16-33D334A0F7E2}"/>
    <cellStyle name="Normal 13 13 2 2" xfId="18065" xr:uid="{63C641FF-7ABA-426E-958E-46EC346DBD07}"/>
    <cellStyle name="Normal 13 13 2 2 2" xfId="18066" xr:uid="{288E6701-2F27-4EF7-A038-4C34BFE04E0F}"/>
    <cellStyle name="Normal 13 13 2 2 2 2" xfId="18067" xr:uid="{8106014F-3631-4FA0-8426-9EACFA586754}"/>
    <cellStyle name="Normal 13 13 2 2 3" xfId="18068" xr:uid="{302AF748-B8FC-4805-9857-568F09D0980D}"/>
    <cellStyle name="Normal 13 13 2 3" xfId="18069" xr:uid="{215A7356-265F-4EFC-9BAE-5FCD2834983B}"/>
    <cellStyle name="Normal 13 13 2 3 2" xfId="18070" xr:uid="{5B0E253B-7EF5-4241-A2B9-D78BCDCC5F78}"/>
    <cellStyle name="Normal 13 13 2 3 2 2" xfId="18071" xr:uid="{F13DDBF9-15B7-43B8-8635-9CD4B5D051C9}"/>
    <cellStyle name="Normal 13 13 2 3 3" xfId="18072" xr:uid="{1B5D576E-7980-4959-BF41-78DCC58E8F8E}"/>
    <cellStyle name="Normal 13 13 2 4" xfId="18073" xr:uid="{F580D4E5-7057-4A74-B93C-1D381811FAC6}"/>
    <cellStyle name="Normal 13 13 2 4 2" xfId="18074" xr:uid="{F72102B3-D3C9-4CE5-8A14-810D44709791}"/>
    <cellStyle name="Normal 13 13 2 5" xfId="18075" xr:uid="{AECC24CD-04C5-4AFA-819D-B5DFA2CE099E}"/>
    <cellStyle name="Normal 13 13 3" xfId="18076" xr:uid="{6EAAC699-E430-4980-8CFB-3CDE7FA28FD1}"/>
    <cellStyle name="Normal 13 13 3 2" xfId="18077" xr:uid="{A479DCF3-342F-4E3C-B1CF-95CB2A31E8DF}"/>
    <cellStyle name="Normal 13 13 3 2 2" xfId="18078" xr:uid="{83FECED4-DEA0-4864-9939-D0C4158FA73B}"/>
    <cellStyle name="Normal 13 13 3 2 2 2" xfId="18079" xr:uid="{7543CA77-2F5A-4C08-8920-8069ADD488BB}"/>
    <cellStyle name="Normal 13 13 3 2 3" xfId="18080" xr:uid="{CF49586B-C945-4F08-BD6F-7BD684202B39}"/>
    <cellStyle name="Normal 13 13 3 3" xfId="18081" xr:uid="{6E00BBF5-8972-4198-A6B6-48A490403CC9}"/>
    <cellStyle name="Normal 13 13 3 3 2" xfId="18082" xr:uid="{91B934F5-D397-4F80-B3DF-A531CB5B10DD}"/>
    <cellStyle name="Normal 13 13 3 4" xfId="18083" xr:uid="{E079F869-8A2A-4CD6-A396-F81B9DFA01C6}"/>
    <cellStyle name="Normal 13 13 4" xfId="18084" xr:uid="{C261C426-84BF-4691-8CAA-41D2574AB7D7}"/>
    <cellStyle name="Normal 13 13 5" xfId="18085" xr:uid="{FD1EBA70-127B-4FCA-9DF6-54B3CDFCAA88}"/>
    <cellStyle name="Normal 13 13 5 2" xfId="18086" xr:uid="{3E3BA876-5FA4-4BA2-AED8-BE34C9D4FC9E}"/>
    <cellStyle name="Normal 13 13 6" xfId="18087" xr:uid="{12C54041-54E3-4893-95B4-01DB90210E39}"/>
    <cellStyle name="Normal 13 13 7" xfId="18063" xr:uid="{DDB4B87F-1E53-4CCF-9E7E-5B56CBFE05EE}"/>
    <cellStyle name="Normal 13 14" xfId="7436" xr:uid="{00000000-0005-0000-0000-000087130000}"/>
    <cellStyle name="Normal 13 14 2" xfId="18089" xr:uid="{4794C893-23E6-4B8C-B06E-99F928292B15}"/>
    <cellStyle name="Normal 13 14 2 2" xfId="18090" xr:uid="{07067172-6B16-4175-88F4-32ADA8139E67}"/>
    <cellStyle name="Normal 13 14 2 2 2" xfId="18091" xr:uid="{3A98A668-235C-412C-B17F-E347A321263D}"/>
    <cellStyle name="Normal 13 14 2 2 2 2" xfId="18092" xr:uid="{349B4109-3B9C-4950-8907-38D56CF5515B}"/>
    <cellStyle name="Normal 13 14 2 2 3" xfId="18093" xr:uid="{93A2CAA9-5073-4CE8-8C78-D4068ACFE071}"/>
    <cellStyle name="Normal 13 14 2 3" xfId="18094" xr:uid="{A7F54BC8-98B1-4BB5-B6A0-EC13DF27F27D}"/>
    <cellStyle name="Normal 13 14 2 3 2" xfId="18095" xr:uid="{2849D29D-0FD9-4C82-A99D-764DAD6AFD63}"/>
    <cellStyle name="Normal 13 14 2 3 2 2" xfId="18096" xr:uid="{DC075594-69B3-4124-B480-213F5BEF57AC}"/>
    <cellStyle name="Normal 13 14 2 3 3" xfId="18097" xr:uid="{F5D29C31-3C9C-4AAB-AC92-B41976E4ED0A}"/>
    <cellStyle name="Normal 13 14 2 4" xfId="18098" xr:uid="{BEB9F34A-64EA-4FBD-AC24-2EED754C2E05}"/>
    <cellStyle name="Normal 13 14 2 4 2" xfId="18099" xr:uid="{253F961C-4151-475D-B9C0-2473104CA0F7}"/>
    <cellStyle name="Normal 13 14 2 5" xfId="18100" xr:uid="{85E52215-5F6E-4388-944F-09F17CC3BA0E}"/>
    <cellStyle name="Normal 13 14 3" xfId="18101" xr:uid="{3DEDF331-9E93-4C6B-8E73-542C1DAA6D75}"/>
    <cellStyle name="Normal 13 14 3 2" xfId="18102" xr:uid="{F1F1A1F7-68A1-4B09-BD87-B61FAE02A686}"/>
    <cellStyle name="Normal 13 14 3 2 2" xfId="18103" xr:uid="{7D5CDC5D-DD7F-49CC-85F5-3D07D8D93E5F}"/>
    <cellStyle name="Normal 13 14 3 2 2 2" xfId="18104" xr:uid="{CA78362C-0315-44E9-9059-07B0790FF1BF}"/>
    <cellStyle name="Normal 13 14 3 2 3" xfId="18105" xr:uid="{74D00E9D-304A-4879-8E9C-F78CDEE04FE4}"/>
    <cellStyle name="Normal 13 14 3 3" xfId="18106" xr:uid="{A46772F4-19F5-4ED6-9BD3-5ADC487C6EE2}"/>
    <cellStyle name="Normal 13 14 3 3 2" xfId="18107" xr:uid="{94E8E06B-7E0F-446B-9F1F-0921E4167929}"/>
    <cellStyle name="Normal 13 14 3 4" xfId="18108" xr:uid="{4F8821DE-8E31-4AB9-B58B-825D0051E968}"/>
    <cellStyle name="Normal 13 14 4" xfId="18109" xr:uid="{7ED3F7E4-74EF-48F0-8F26-0FB731F94F11}"/>
    <cellStyle name="Normal 13 14 5" xfId="18110" xr:uid="{28C7CEC5-C0C0-4296-A4AF-1137A53A8AD9}"/>
    <cellStyle name="Normal 13 14 5 2" xfId="18111" xr:uid="{6E13A553-F14B-4460-8C87-AD43CE604AB5}"/>
    <cellStyle name="Normal 13 14 6" xfId="18112" xr:uid="{43E8CEED-E648-41B2-BE10-078ED1F0D8DF}"/>
    <cellStyle name="Normal 13 14 7" xfId="18088" xr:uid="{B32660DD-14D3-4C9A-AC0E-FF7769CD9653}"/>
    <cellStyle name="Normal 13 15" xfId="7437" xr:uid="{00000000-0005-0000-0000-000088130000}"/>
    <cellStyle name="Normal 13 15 2" xfId="18114" xr:uid="{AED8641C-D5A6-4550-A266-7CF9F1691676}"/>
    <cellStyle name="Normal 13 15 2 2" xfId="18115" xr:uid="{5FA058EE-7F2B-477C-9587-26E8C0F46FBC}"/>
    <cellStyle name="Normal 13 15 2 2 2" xfId="18116" xr:uid="{45FF096F-D327-4434-AA7E-EB5BC400022A}"/>
    <cellStyle name="Normal 13 15 2 2 2 2" xfId="18117" xr:uid="{AC5EA85E-D965-4D82-9685-C551027A06E2}"/>
    <cellStyle name="Normal 13 15 2 2 3" xfId="18118" xr:uid="{AEA763C9-AE2B-404E-BB3F-DF878C637EDD}"/>
    <cellStyle name="Normal 13 15 2 3" xfId="18119" xr:uid="{0E27114D-E230-498D-B540-2B7B34F60C48}"/>
    <cellStyle name="Normal 13 15 2 3 2" xfId="18120" xr:uid="{111F4C24-87D6-4436-AA24-0638D6554691}"/>
    <cellStyle name="Normal 13 15 2 3 2 2" xfId="18121" xr:uid="{9A1B167C-72DC-47AA-AA9E-620D9E478E74}"/>
    <cellStyle name="Normal 13 15 2 3 3" xfId="18122" xr:uid="{22CDC97D-0423-4953-812F-B6CFEB4E017E}"/>
    <cellStyle name="Normal 13 15 2 4" xfId="18123" xr:uid="{254C2921-AEC5-415D-8E2A-776E18C8064B}"/>
    <cellStyle name="Normal 13 15 2 4 2" xfId="18124" xr:uid="{0D8F333E-BD9E-4D8F-92E2-B8E0B4D237FA}"/>
    <cellStyle name="Normal 13 15 2 5" xfId="18125" xr:uid="{D80D83C3-3ED0-49AC-A630-F7E8E80CFC4A}"/>
    <cellStyle name="Normal 13 15 3" xfId="18126" xr:uid="{FE2CD5D0-C195-4B28-926B-4D12C82C990C}"/>
    <cellStyle name="Normal 13 15 3 2" xfId="18127" xr:uid="{DCDAE622-568F-4F12-8704-C01528853DE6}"/>
    <cellStyle name="Normal 13 15 3 2 2" xfId="18128" xr:uid="{AE4C0968-DFB7-4D9E-819D-6E18F42BAC04}"/>
    <cellStyle name="Normal 13 15 3 2 2 2" xfId="18129" xr:uid="{6D1909F3-BADD-4872-B836-8E506C79ADE3}"/>
    <cellStyle name="Normal 13 15 3 2 3" xfId="18130" xr:uid="{CD4C2309-FCB7-4D61-A9F3-F4BC09257734}"/>
    <cellStyle name="Normal 13 15 3 3" xfId="18131" xr:uid="{28363A21-9866-4AFF-B696-0E1C2E2C93BA}"/>
    <cellStyle name="Normal 13 15 3 3 2" xfId="18132" xr:uid="{14D91B31-6FE3-4DAB-BD31-6CF86BF646B8}"/>
    <cellStyle name="Normal 13 15 3 4" xfId="18133" xr:uid="{BD1857B6-1A6A-4A19-ADB4-57EB92903B5B}"/>
    <cellStyle name="Normal 13 15 4" xfId="18134" xr:uid="{1BFA4045-C953-490D-8014-5A5C5C6DFB52}"/>
    <cellStyle name="Normal 13 15 5" xfId="18135" xr:uid="{573A0D33-8C74-476B-93AF-A21000CB6E9A}"/>
    <cellStyle name="Normal 13 15 5 2" xfId="18136" xr:uid="{C251EE14-E4A6-4594-BD48-C329C53F4220}"/>
    <cellStyle name="Normal 13 15 6" xfId="18137" xr:uid="{7182CAF4-4D59-4333-9541-F3B3B6789F24}"/>
    <cellStyle name="Normal 13 15 7" xfId="18113" xr:uid="{47923C23-4B00-42CD-AEE6-D38EE21EBFB6}"/>
    <cellStyle name="Normal 13 16" xfId="7438" xr:uid="{00000000-0005-0000-0000-000089130000}"/>
    <cellStyle name="Normal 13 16 2" xfId="18139" xr:uid="{83DD675E-2DE1-4E57-9ED2-179E5666DAE9}"/>
    <cellStyle name="Normal 13 16 2 2" xfId="18140" xr:uid="{0104D467-C281-4E8B-9EF9-764833CCD724}"/>
    <cellStyle name="Normal 13 16 2 2 2" xfId="18141" xr:uid="{6CC2083F-1278-49A2-B285-6B70DC7B8236}"/>
    <cellStyle name="Normal 13 16 2 2 2 2" xfId="18142" xr:uid="{88576100-6258-4DDA-A786-E1C69AE2F05C}"/>
    <cellStyle name="Normal 13 16 2 2 3" xfId="18143" xr:uid="{37B8B070-0F39-4218-9392-07741B561769}"/>
    <cellStyle name="Normal 13 16 2 3" xfId="18144" xr:uid="{014F59D5-CDB3-40EA-B8CB-B57BDDAEEFD4}"/>
    <cellStyle name="Normal 13 16 2 3 2" xfId="18145" xr:uid="{9B0A4195-CACF-401E-8583-060DF630EA1D}"/>
    <cellStyle name="Normal 13 16 2 3 2 2" xfId="18146" xr:uid="{AF54CCD2-A0E9-4241-A9C4-6BC9B1AA9AF9}"/>
    <cellStyle name="Normal 13 16 2 3 3" xfId="18147" xr:uid="{2D33F0B7-68AA-4285-BC7F-2070834CE835}"/>
    <cellStyle name="Normal 13 16 2 4" xfId="18148" xr:uid="{861E0324-7D0A-4396-8482-722CA6C0D77E}"/>
    <cellStyle name="Normal 13 16 2 4 2" xfId="18149" xr:uid="{EC639DF2-1883-4078-BEAA-0061D9DA86BE}"/>
    <cellStyle name="Normal 13 16 2 5" xfId="18150" xr:uid="{8189DBE0-48FA-47DE-9106-00322BD5EA19}"/>
    <cellStyle name="Normal 13 16 3" xfId="18151" xr:uid="{88E91D19-2D74-4F62-8A9B-544F07E287B5}"/>
    <cellStyle name="Normal 13 16 3 2" xfId="18152" xr:uid="{25DE6636-DE48-44DE-886E-0B4105A51B1C}"/>
    <cellStyle name="Normal 13 16 3 2 2" xfId="18153" xr:uid="{0FA146F3-2AFD-499C-8498-286A7D02D62C}"/>
    <cellStyle name="Normal 13 16 3 2 2 2" xfId="18154" xr:uid="{112AC744-5E3B-407B-90F4-4B5ACF264EAA}"/>
    <cellStyle name="Normal 13 16 3 2 3" xfId="18155" xr:uid="{8A628CED-704C-438C-8715-7D0227EDE83D}"/>
    <cellStyle name="Normal 13 16 3 3" xfId="18156" xr:uid="{42DDE6CB-BF76-4DA7-B899-7D5BAAEEE6F3}"/>
    <cellStyle name="Normal 13 16 3 3 2" xfId="18157" xr:uid="{C92A3C28-2D45-43DA-8A37-489A57DF83B5}"/>
    <cellStyle name="Normal 13 16 3 4" xfId="18158" xr:uid="{1AB69833-561F-4537-9275-A3396F1070BF}"/>
    <cellStyle name="Normal 13 16 4" xfId="18159" xr:uid="{182C14A7-D061-48EC-9C67-6F203DD35E38}"/>
    <cellStyle name="Normal 13 16 5" xfId="18160" xr:uid="{075D6565-8050-4283-8ABA-4F09AA78354C}"/>
    <cellStyle name="Normal 13 16 5 2" xfId="18161" xr:uid="{8D420F50-2734-4F73-A2BB-B76D8FE3D2AA}"/>
    <cellStyle name="Normal 13 16 6" xfId="18162" xr:uid="{ADCA5F85-5DF2-4FA7-B72D-AF132227F257}"/>
    <cellStyle name="Normal 13 16 7" xfId="18138" xr:uid="{A94730C4-7562-4C05-B552-83B842E14E42}"/>
    <cellStyle name="Normal 13 17" xfId="7439" xr:uid="{00000000-0005-0000-0000-00008A130000}"/>
    <cellStyle name="Normal 13 17 2" xfId="18163" xr:uid="{7348571C-1271-46E0-94B6-370AB62AC806}"/>
    <cellStyle name="Normal 13 18" xfId="7440" xr:uid="{00000000-0005-0000-0000-00008B130000}"/>
    <cellStyle name="Normal 13 18 2" xfId="18164" xr:uid="{DB7C08A5-8D94-4635-92F2-E0741E7D7753}"/>
    <cellStyle name="Normal 13 19" xfId="7441" xr:uid="{00000000-0005-0000-0000-00008C130000}"/>
    <cellStyle name="Normal 13 19 2" xfId="18165" xr:uid="{1790A7AD-193E-4EF1-93E4-9EE9D1193B49}"/>
    <cellStyle name="Normal 13 2" xfId="2443" xr:uid="{00000000-0005-0000-0000-00008D130000}"/>
    <cellStyle name="Normal 13 2 10" xfId="13649" xr:uid="{00000000-0005-0000-0000-00002E0B0000}"/>
    <cellStyle name="Normal 13 2 11" xfId="18166" xr:uid="{D3720B4E-065E-4116-BDEA-AE0958EBDC37}"/>
    <cellStyle name="Normal 13 2 2" xfId="7443" xr:uid="{00000000-0005-0000-0000-00008E130000}"/>
    <cellStyle name="Normal 13 2 2 2" xfId="18168" xr:uid="{CA55B79D-A011-4C02-A9EA-FE531C0A74A7}"/>
    <cellStyle name="Normal 13 2 2 2 2" xfId="18169" xr:uid="{631D0B3E-05D6-40E7-B800-E7664B5D46EC}"/>
    <cellStyle name="Normal 13 2 2 2 2 2" xfId="18170" xr:uid="{4182A3A1-AAAD-4ADE-815C-1F3E3B178604}"/>
    <cellStyle name="Normal 13 2 2 2 2 2 2" xfId="18171" xr:uid="{0EEC3E47-2266-4E93-B48B-231C17134A82}"/>
    <cellStyle name="Normal 13 2 2 2 2 3" xfId="18172" xr:uid="{5CC8B657-3E8D-4D2A-B1B6-1474BF2B869C}"/>
    <cellStyle name="Normal 13 2 2 2 3" xfId="18173" xr:uid="{0F706F38-284C-43C5-B87F-9C7E39B50A91}"/>
    <cellStyle name="Normal 13 2 2 2 3 2" xfId="18174" xr:uid="{CDE5BBF9-EAC8-4428-93C1-2C1653F25735}"/>
    <cellStyle name="Normal 13 2 2 2 3 2 2" xfId="18175" xr:uid="{91FFFF13-D396-44A7-9764-D1B921A16154}"/>
    <cellStyle name="Normal 13 2 2 2 3 3" xfId="18176" xr:uid="{EA57AB5B-0E6D-4383-BAD2-44BBFD59DD05}"/>
    <cellStyle name="Normal 13 2 2 2 4" xfId="18177" xr:uid="{A3D1DC0E-672D-451C-A2D0-FF7DC5A29CEF}"/>
    <cellStyle name="Normal 13 2 2 2 4 2" xfId="18178" xr:uid="{2CA835BC-336D-496B-95C0-7BFC0427F6F8}"/>
    <cellStyle name="Normal 13 2 2 2 5" xfId="18179" xr:uid="{EADF7084-E7B0-44BF-9A20-43480A98DDAE}"/>
    <cellStyle name="Normal 13 2 2 3" xfId="18180" xr:uid="{13B460E0-C43E-4940-8339-1F874759D799}"/>
    <cellStyle name="Normal 13 2 2 3 2" xfId="18181" xr:uid="{505AD5B6-1F2B-4908-B685-12D00767B192}"/>
    <cellStyle name="Normal 13 2 2 3 2 2" xfId="18182" xr:uid="{707881DB-3BD7-4682-8072-A68D23BA2068}"/>
    <cellStyle name="Normal 13 2 2 3 2 2 2" xfId="18183" xr:uid="{439AD0A2-7E36-402E-9A8F-57DB3D3AB38A}"/>
    <cellStyle name="Normal 13 2 2 3 2 3" xfId="18184" xr:uid="{CBF0E910-10CF-41E1-8247-EEA249F9A441}"/>
    <cellStyle name="Normal 13 2 2 3 3" xfId="18185" xr:uid="{15ABD7B9-D7AE-469D-B86D-26D65F8B823E}"/>
    <cellStyle name="Normal 13 2 2 3 3 2" xfId="18186" xr:uid="{2281E1A2-CE57-4187-876F-6E1EC60B7333}"/>
    <cellStyle name="Normal 13 2 2 3 4" xfId="18187" xr:uid="{ACB87534-4C95-4EAE-B9E1-645FC282B968}"/>
    <cellStyle name="Normal 13 2 2 4" xfId="18188" xr:uid="{49E26797-2C77-4CEB-A190-553635230FCA}"/>
    <cellStyle name="Normal 13 2 2 5" xfId="18189" xr:uid="{8CE0645E-EB94-4BDB-AB04-3D45C0AB42EB}"/>
    <cellStyle name="Normal 13 2 2 5 2" xfId="18190" xr:uid="{A920A793-F3DB-4125-ACD9-FF14EEF0BD47}"/>
    <cellStyle name="Normal 13 2 2 6" xfId="18191" xr:uid="{8F7EE322-A0DE-4CB1-8D72-F9047BAA4A7A}"/>
    <cellStyle name="Normal 13 2 2 7" xfId="18167" xr:uid="{3B0A7C68-DCA1-4D88-86F8-452A0B1E8098}"/>
    <cellStyle name="Normal 13 2 3" xfId="7444" xr:uid="{00000000-0005-0000-0000-00008F130000}"/>
    <cellStyle name="Normal 13 2 3 2" xfId="18193" xr:uid="{8075D360-6838-431E-811C-B58CDB8BC7C2}"/>
    <cellStyle name="Normal 13 2 3 2 2" xfId="18194" xr:uid="{1551BDFD-0F4B-4EB4-A178-16FF736EC2EC}"/>
    <cellStyle name="Normal 13 2 3 2 2 2" xfId="18195" xr:uid="{B64DD841-A60A-41B6-B287-2A210B70A0D3}"/>
    <cellStyle name="Normal 13 2 3 2 2 2 2" xfId="18196" xr:uid="{E530FF01-20AD-4BE0-AC67-52DD8FED4856}"/>
    <cellStyle name="Normal 13 2 3 2 2 3" xfId="18197" xr:uid="{BE5F9C8D-9E3C-4931-AEDC-F8485FB97B12}"/>
    <cellStyle name="Normal 13 2 3 2 3" xfId="18198" xr:uid="{4CFEBB48-360A-4343-8B8B-8C1E01913B77}"/>
    <cellStyle name="Normal 13 2 3 2 3 2" xfId="18199" xr:uid="{68B6F010-D302-491D-B847-27E2B9DA6E85}"/>
    <cellStyle name="Normal 13 2 3 2 3 2 2" xfId="18200" xr:uid="{61DB5C4D-F2BE-4687-96DD-AEEC55D75F1C}"/>
    <cellStyle name="Normal 13 2 3 2 3 3" xfId="18201" xr:uid="{4BB0CADD-4D8C-4421-89E4-D35A43DDA5B8}"/>
    <cellStyle name="Normal 13 2 3 2 4" xfId="18202" xr:uid="{C8B9CE82-ADA1-4F5E-BE9C-4F03152A975E}"/>
    <cellStyle name="Normal 13 2 3 2 4 2" xfId="18203" xr:uid="{EE5C299E-0D77-44D3-AF70-176516DAC25A}"/>
    <cellStyle name="Normal 13 2 3 2 5" xfId="18204" xr:uid="{332C0A66-E084-491B-87F2-237C6F98ABFD}"/>
    <cellStyle name="Normal 13 2 3 3" xfId="18205" xr:uid="{5E8E7BB2-4FC4-46D0-BE7B-D93A6C5368A0}"/>
    <cellStyle name="Normal 13 2 3 3 2" xfId="18206" xr:uid="{09954615-8EF7-4567-A857-65FDE22C00E7}"/>
    <cellStyle name="Normal 13 2 3 3 2 2" xfId="18207" xr:uid="{300ABA1E-8F89-47FC-BA59-D15D18C24C48}"/>
    <cellStyle name="Normal 13 2 3 3 2 2 2" xfId="18208" xr:uid="{2F11D645-478A-4F28-9070-5E796EA3C6E0}"/>
    <cellStyle name="Normal 13 2 3 3 2 3" xfId="18209" xr:uid="{76C67037-3A28-438A-95B0-FE81C6D2D4CA}"/>
    <cellStyle name="Normal 13 2 3 3 3" xfId="18210" xr:uid="{0B7F6CCD-CAAD-4812-9A7B-A95E0F3F2E3A}"/>
    <cellStyle name="Normal 13 2 3 3 3 2" xfId="18211" xr:uid="{9C73D9B5-586A-4B2A-8174-478314B7FC37}"/>
    <cellStyle name="Normal 13 2 3 3 4" xfId="18212" xr:uid="{D182395F-417A-4510-BA37-284FE5ADD31C}"/>
    <cellStyle name="Normal 13 2 3 4" xfId="18213" xr:uid="{2D726D94-1D6E-46EA-B7F8-28099714FE0F}"/>
    <cellStyle name="Normal 13 2 3 5" xfId="18214" xr:uid="{7BAC1809-F98A-4DFD-B238-57D21D8730BF}"/>
    <cellStyle name="Normal 13 2 3 5 2" xfId="18215" xr:uid="{7949D2B3-E61E-4317-9467-0CA06CFE01E9}"/>
    <cellStyle name="Normal 13 2 3 6" xfId="18216" xr:uid="{3BCE6861-07A5-49F3-8095-C39C69FAA465}"/>
    <cellStyle name="Normal 13 2 3 7" xfId="18192" xr:uid="{780C483F-4239-453F-B44F-152D9BAF01EA}"/>
    <cellStyle name="Normal 13 2 4" xfId="7445" xr:uid="{00000000-0005-0000-0000-000090130000}"/>
    <cellStyle name="Normal 13 2 4 2" xfId="18218" xr:uid="{CF564DCE-C4FF-4783-99C9-770947EC8DB7}"/>
    <cellStyle name="Normal 13 2 4 2 2" xfId="18219" xr:uid="{C8F69F49-3F9E-4F81-825C-33955CA05DFD}"/>
    <cellStyle name="Normal 13 2 4 2 2 2" xfId="18220" xr:uid="{2A173821-D6C0-45CF-AEA7-DF081FD0D8D5}"/>
    <cellStyle name="Normal 13 2 4 2 2 2 2" xfId="18221" xr:uid="{8DF29408-C613-445D-9D69-02D50BA91B7F}"/>
    <cellStyle name="Normal 13 2 4 2 2 3" xfId="18222" xr:uid="{B1DCA8A7-88A9-4B05-A42B-F5C4F1D32804}"/>
    <cellStyle name="Normal 13 2 4 2 3" xfId="18223" xr:uid="{7AAA73D2-B3F0-4191-B606-CA8779987DE1}"/>
    <cellStyle name="Normal 13 2 4 2 3 2" xfId="18224" xr:uid="{213EAB33-DBC6-4D8F-926A-6A6910FC3B45}"/>
    <cellStyle name="Normal 13 2 4 2 3 2 2" xfId="18225" xr:uid="{BE5AE7A9-637D-4D67-AB9F-0D73533FA5B8}"/>
    <cellStyle name="Normal 13 2 4 2 3 3" xfId="18226" xr:uid="{29B6E35B-4AC3-4E45-BB28-83D1E8E3EFAE}"/>
    <cellStyle name="Normal 13 2 4 2 4" xfId="18227" xr:uid="{84F83D90-E58A-4C52-8F62-D6FA7AB9D356}"/>
    <cellStyle name="Normal 13 2 4 2 4 2" xfId="18228" xr:uid="{A4ECF74C-421F-4518-9E9B-68202F3818C9}"/>
    <cellStyle name="Normal 13 2 4 2 5" xfId="18229" xr:uid="{DBE9328D-CE6A-4E50-945D-26EF5B1B3CC5}"/>
    <cellStyle name="Normal 13 2 4 3" xfId="18230" xr:uid="{7C68CA1F-3C0E-4017-BDD9-F361A588C811}"/>
    <cellStyle name="Normal 13 2 4 3 2" xfId="18231" xr:uid="{51A5FCD8-28C9-4374-97A7-3CCA12BE865B}"/>
    <cellStyle name="Normal 13 2 4 3 2 2" xfId="18232" xr:uid="{4D6F1952-DB19-4CB0-9E40-546E64637B09}"/>
    <cellStyle name="Normal 13 2 4 3 2 2 2" xfId="18233" xr:uid="{E6A5FC4B-BB44-4F21-94B6-3C953ECD7257}"/>
    <cellStyle name="Normal 13 2 4 3 2 3" xfId="18234" xr:uid="{340BDA0B-8993-401D-BEBB-FC0EC02E901B}"/>
    <cellStyle name="Normal 13 2 4 3 3" xfId="18235" xr:uid="{83D3F3B4-828B-4B90-B2C4-970A9003FB33}"/>
    <cellStyle name="Normal 13 2 4 3 3 2" xfId="18236" xr:uid="{9FA60036-C68E-43D8-8A2A-B52ADE6BE340}"/>
    <cellStyle name="Normal 13 2 4 3 4" xfId="18237" xr:uid="{47B858D8-1B16-4EDD-A332-1E8A02902FD5}"/>
    <cellStyle name="Normal 13 2 4 4" xfId="18238" xr:uid="{CCFB34A4-46AF-46F3-9820-7786BFD5CC60}"/>
    <cellStyle name="Normal 13 2 4 5" xfId="18239" xr:uid="{EC23577B-6242-4B57-B628-322E88E99A9B}"/>
    <cellStyle name="Normal 13 2 4 5 2" xfId="18240" xr:uid="{50F717A0-4F78-4117-A329-3F46FBF6C4CF}"/>
    <cellStyle name="Normal 13 2 4 6" xfId="18241" xr:uid="{3DF77EDB-7BBE-4296-8B2B-DE18116335DF}"/>
    <cellStyle name="Normal 13 2 4 7" xfId="18217" xr:uid="{9767B39E-10E4-46A9-9EB5-1299F7F100E1}"/>
    <cellStyle name="Normal 13 2 5" xfId="7446" xr:uid="{00000000-0005-0000-0000-000091130000}"/>
    <cellStyle name="Normal 13 2 5 2" xfId="18243" xr:uid="{145EC558-5618-4E7B-8EFB-C985139B559B}"/>
    <cellStyle name="Normal 13 2 5 2 2" xfId="18244" xr:uid="{49084EF8-B6BC-4C97-AF60-90E8B8A2F136}"/>
    <cellStyle name="Normal 13 2 5 2 2 2" xfId="18245" xr:uid="{99991F13-9DEC-46EA-914E-08FE58C39680}"/>
    <cellStyle name="Normal 13 2 5 2 2 2 2" xfId="18246" xr:uid="{596B1067-7AA2-4D34-A886-4ECC9A65A03C}"/>
    <cellStyle name="Normal 13 2 5 2 2 3" xfId="18247" xr:uid="{5544A63C-B66E-4A2D-B6FF-F88EABEEF28F}"/>
    <cellStyle name="Normal 13 2 5 2 3" xfId="18248" xr:uid="{DC224755-0283-4900-AE03-31F13C3300E1}"/>
    <cellStyle name="Normal 13 2 5 2 3 2" xfId="18249" xr:uid="{6A4A0395-41B1-4D08-AC32-C836BC51F201}"/>
    <cellStyle name="Normal 13 2 5 2 3 2 2" xfId="18250" xr:uid="{5338FA59-ECD4-4C02-98A4-8F4EE38D35A9}"/>
    <cellStyle name="Normal 13 2 5 2 3 3" xfId="18251" xr:uid="{A660EB09-7B39-4981-89FE-614600F339FC}"/>
    <cellStyle name="Normal 13 2 5 2 4" xfId="18252" xr:uid="{878C15F5-08AB-48B2-AD5A-39387224A61F}"/>
    <cellStyle name="Normal 13 2 5 2 4 2" xfId="18253" xr:uid="{6A91E05C-A0D6-4267-B8B5-227EE20EF365}"/>
    <cellStyle name="Normal 13 2 5 2 5" xfId="18254" xr:uid="{6D9C127F-E4BA-4521-BEB2-172D497D52DE}"/>
    <cellStyle name="Normal 13 2 5 3" xfId="18255" xr:uid="{E7D5B48F-0CEC-47AD-9C29-25ED529BDB7B}"/>
    <cellStyle name="Normal 13 2 5 3 2" xfId="18256" xr:uid="{30463109-3DA9-44B2-9E6A-010E8DA95EA7}"/>
    <cellStyle name="Normal 13 2 5 3 2 2" xfId="18257" xr:uid="{331350AE-4BE3-440D-9390-E6025B76C865}"/>
    <cellStyle name="Normal 13 2 5 3 2 2 2" xfId="18258" xr:uid="{7BCB6CF1-DA8F-4473-AEAA-84EA9EC9E919}"/>
    <cellStyle name="Normal 13 2 5 3 2 3" xfId="18259" xr:uid="{6327A700-1521-47E7-A0B4-E09F0D8C8610}"/>
    <cellStyle name="Normal 13 2 5 3 3" xfId="18260" xr:uid="{3F39AAE9-DDEF-48F2-A89D-55D1CC2798CF}"/>
    <cellStyle name="Normal 13 2 5 3 3 2" xfId="18261" xr:uid="{E806C1EB-5701-41A1-AEB5-9D51ED67FBCB}"/>
    <cellStyle name="Normal 13 2 5 3 4" xfId="18262" xr:uid="{893531F0-B588-4809-B0B2-0C42711440E5}"/>
    <cellStyle name="Normal 13 2 5 4" xfId="18263" xr:uid="{254040EE-88FD-4CFE-A89E-FD678C89AA09}"/>
    <cellStyle name="Normal 13 2 5 5" xfId="18264" xr:uid="{9EB6C3A0-54E3-436F-AE99-10D9CA6C22AC}"/>
    <cellStyle name="Normal 13 2 5 5 2" xfId="18265" xr:uid="{9762E3AA-8057-4EC1-A376-4718848573A3}"/>
    <cellStyle name="Normal 13 2 5 6" xfId="18266" xr:uid="{C6077076-05DC-4D2A-A625-B47C8DCD2B5C}"/>
    <cellStyle name="Normal 13 2 5 7" xfId="18242" xr:uid="{44942C57-1F02-44D3-992D-85EC1236A450}"/>
    <cellStyle name="Normal 13 2 6" xfId="7447" xr:uid="{00000000-0005-0000-0000-000092130000}"/>
    <cellStyle name="Normal 13 2 6 2" xfId="18268" xr:uid="{0955EFC6-DDEF-402E-9FF1-5787E0A43722}"/>
    <cellStyle name="Normal 13 2 6 2 2" xfId="18269" xr:uid="{7511FEDE-4874-4306-A7F0-0D8DB87F5610}"/>
    <cellStyle name="Normal 13 2 6 2 2 2" xfId="18270" xr:uid="{28F9F610-D61D-46A3-BBF8-BEF97CCD74E1}"/>
    <cellStyle name="Normal 13 2 6 2 2 2 2" xfId="18271" xr:uid="{E0616813-344A-465B-97B6-69680986A614}"/>
    <cellStyle name="Normal 13 2 6 2 2 3" xfId="18272" xr:uid="{17B9716E-7CFC-42DC-8197-C0FAB688B921}"/>
    <cellStyle name="Normal 13 2 6 2 3" xfId="18273" xr:uid="{9724A442-7822-4405-8607-986A2648E74B}"/>
    <cellStyle name="Normal 13 2 6 2 3 2" xfId="18274" xr:uid="{9737805D-5E50-42BD-A277-63D5D6F492C6}"/>
    <cellStyle name="Normal 13 2 6 2 3 2 2" xfId="18275" xr:uid="{09FB6575-47CA-4611-BE46-5D9062A6357B}"/>
    <cellStyle name="Normal 13 2 6 2 3 3" xfId="18276" xr:uid="{2DA67318-5D66-4A2E-958D-A222D9275855}"/>
    <cellStyle name="Normal 13 2 6 2 4" xfId="18277" xr:uid="{61FDBEED-EF61-4F36-B3AF-C85D3EF76574}"/>
    <cellStyle name="Normal 13 2 6 2 4 2" xfId="18278" xr:uid="{EFFED9D0-6BE2-437C-A21D-5D88B3048AAC}"/>
    <cellStyle name="Normal 13 2 6 2 5" xfId="18279" xr:uid="{7404A87D-639A-49D3-8434-687015782D2A}"/>
    <cellStyle name="Normal 13 2 6 3" xfId="18280" xr:uid="{C52B986A-8B8C-410C-9173-06DE0CEE03E9}"/>
    <cellStyle name="Normal 13 2 6 3 2" xfId="18281" xr:uid="{421E5996-297A-400A-9278-E26C120F69FF}"/>
    <cellStyle name="Normal 13 2 6 3 2 2" xfId="18282" xr:uid="{FB78D09C-3340-42A2-B7CB-0931ED569786}"/>
    <cellStyle name="Normal 13 2 6 3 2 2 2" xfId="18283" xr:uid="{E05DAA84-F084-4648-BC9B-D9D33F8CC0AF}"/>
    <cellStyle name="Normal 13 2 6 3 2 3" xfId="18284" xr:uid="{E002627F-0EF9-47E6-A861-6A143F03D564}"/>
    <cellStyle name="Normal 13 2 6 3 3" xfId="18285" xr:uid="{C9458572-ED48-4EE9-A59B-738241F2E452}"/>
    <cellStyle name="Normal 13 2 6 3 3 2" xfId="18286" xr:uid="{356526E2-3A37-40F3-B040-0BC288367953}"/>
    <cellStyle name="Normal 13 2 6 3 4" xfId="18287" xr:uid="{4A99B8C8-5611-4681-8709-D9B67AECB56B}"/>
    <cellStyle name="Normal 13 2 6 4" xfId="18288" xr:uid="{9F241DA6-9B82-4F51-BE8C-124BFE2925D1}"/>
    <cellStyle name="Normal 13 2 6 5" xfId="18289" xr:uid="{63BAD8CB-A3F1-42F5-AC12-17DFCA0BE5DC}"/>
    <cellStyle name="Normal 13 2 6 5 2" xfId="18290" xr:uid="{32E48E88-1078-45AC-9E41-AABF925597BE}"/>
    <cellStyle name="Normal 13 2 6 6" xfId="18291" xr:uid="{0DBB5F4E-9A51-42E4-82BC-C93321EA47BC}"/>
    <cellStyle name="Normal 13 2 6 7" xfId="18267" xr:uid="{72B49F45-C41A-4782-9345-2A6F46FB7FCD}"/>
    <cellStyle name="Normal 13 2 7" xfId="7448" xr:uid="{00000000-0005-0000-0000-000093130000}"/>
    <cellStyle name="Normal 13 2 7 2" xfId="18293" xr:uid="{6BDDA659-C76F-4968-B483-6E3D35CD91F2}"/>
    <cellStyle name="Normal 13 2 7 2 2" xfId="18294" xr:uid="{1319A5F8-4FEC-41D2-9788-1D0353AC0190}"/>
    <cellStyle name="Normal 13 2 7 2 2 2" xfId="18295" xr:uid="{46328333-F064-4DE5-BE10-AD1C6413433B}"/>
    <cellStyle name="Normal 13 2 7 2 2 2 2" xfId="18296" xr:uid="{A116FAD5-D51C-4B4A-8014-1F77986E1D26}"/>
    <cellStyle name="Normal 13 2 7 2 2 3" xfId="18297" xr:uid="{D79ECBE5-C179-4C46-B00D-5668FD1DC63E}"/>
    <cellStyle name="Normal 13 2 7 2 3" xfId="18298" xr:uid="{F86C306F-CEBE-41C7-9F2A-C46B96D92235}"/>
    <cellStyle name="Normal 13 2 7 2 3 2" xfId="18299" xr:uid="{5E363E63-DEF6-40C5-9D26-E24FD5092BE1}"/>
    <cellStyle name="Normal 13 2 7 2 3 2 2" xfId="18300" xr:uid="{22573796-595C-4A01-9682-C3A2A5AB84FD}"/>
    <cellStyle name="Normal 13 2 7 2 3 3" xfId="18301" xr:uid="{4250C822-BAD5-4B67-9ABE-7E66C99BE026}"/>
    <cellStyle name="Normal 13 2 7 2 4" xfId="18302" xr:uid="{A50CD935-DA98-45B2-BEDA-A1834DD2277B}"/>
    <cellStyle name="Normal 13 2 7 2 4 2" xfId="18303" xr:uid="{C86B8B25-EB3C-4384-8C98-59BDFF177B97}"/>
    <cellStyle name="Normal 13 2 7 2 5" xfId="18304" xr:uid="{0C059E67-45C7-4556-8065-474F72FBC930}"/>
    <cellStyle name="Normal 13 2 7 3" xfId="18305" xr:uid="{AFDDFDF6-25D2-4EF8-8127-D71A742B7547}"/>
    <cellStyle name="Normal 13 2 7 3 2" xfId="18306" xr:uid="{55EDA3FB-C715-449D-9341-6A73E9A09E13}"/>
    <cellStyle name="Normal 13 2 7 3 2 2" xfId="18307" xr:uid="{3EC520FD-07FF-4DD8-A002-4D2276FF4DB3}"/>
    <cellStyle name="Normal 13 2 7 3 2 2 2" xfId="18308" xr:uid="{264EEE22-2F0B-45CE-8968-FE60CBF7A99F}"/>
    <cellStyle name="Normal 13 2 7 3 2 3" xfId="18309" xr:uid="{F4A79221-C24C-4889-B7AA-511EEA4CFA3A}"/>
    <cellStyle name="Normal 13 2 7 3 3" xfId="18310" xr:uid="{F67C132A-F584-477F-B2E5-017F07C05541}"/>
    <cellStyle name="Normal 13 2 7 3 3 2" xfId="18311" xr:uid="{16FD1A97-0713-47F6-9B70-0C67FFB287CC}"/>
    <cellStyle name="Normal 13 2 7 3 4" xfId="18312" xr:uid="{BE7A0A29-EB16-421D-9C9F-B9410EB0F639}"/>
    <cellStyle name="Normal 13 2 7 4" xfId="18313" xr:uid="{69521A9B-E1F0-469C-A789-708218FB6621}"/>
    <cellStyle name="Normal 13 2 7 5" xfId="18314" xr:uid="{F5F7F16E-1FD6-4013-B755-6FC7C403F2C4}"/>
    <cellStyle name="Normal 13 2 7 5 2" xfId="18315" xr:uid="{7FCEA89A-0759-4197-93FD-1E7F8691EA73}"/>
    <cellStyle name="Normal 13 2 7 6" xfId="18316" xr:uid="{1B69D63B-D32C-4880-9639-BF9AF6E68B01}"/>
    <cellStyle name="Normal 13 2 7 7" xfId="18292" xr:uid="{0D99758C-D1A0-45B3-BAC6-AB88BAD18479}"/>
    <cellStyle name="Normal 13 2 8" xfId="7449" xr:uid="{00000000-0005-0000-0000-000094130000}"/>
    <cellStyle name="Normal 13 2 8 2" xfId="18318" xr:uid="{B43EC862-F51A-4AFF-9641-0448D5A7B054}"/>
    <cellStyle name="Normal 13 2 8 2 2" xfId="18319" xr:uid="{725F041F-0D9E-48D3-87C6-0B999196927F}"/>
    <cellStyle name="Normal 13 2 8 2 2 2" xfId="18320" xr:uid="{1AF335E5-4F2F-459F-9A13-CAF18E9B7B53}"/>
    <cellStyle name="Normal 13 2 8 2 2 2 2" xfId="18321" xr:uid="{17D8E4D6-51C5-43F0-9219-A415528223A4}"/>
    <cellStyle name="Normal 13 2 8 2 2 3" xfId="18322" xr:uid="{CA6A4258-F77E-446C-8F4A-BA6A699AB8A8}"/>
    <cellStyle name="Normal 13 2 8 2 3" xfId="18323" xr:uid="{6C0E1D73-4FC7-4BA8-8200-CBCA423BE0DA}"/>
    <cellStyle name="Normal 13 2 8 2 3 2" xfId="18324" xr:uid="{07519C1F-B086-4894-BDAA-7111FE41482A}"/>
    <cellStyle name="Normal 13 2 8 2 3 2 2" xfId="18325" xr:uid="{D8B4C25A-E46B-44BA-AADD-E019080923B6}"/>
    <cellStyle name="Normal 13 2 8 2 3 3" xfId="18326" xr:uid="{313C316A-A3E9-4ED0-A9BE-DCB3EEC71E82}"/>
    <cellStyle name="Normal 13 2 8 2 4" xfId="18327" xr:uid="{550E29A2-FC76-409B-9B95-7FD31C9C2C76}"/>
    <cellStyle name="Normal 13 2 8 2 4 2" xfId="18328" xr:uid="{413CF9AA-95B7-4D49-A19A-AAB2FDDDF4BA}"/>
    <cellStyle name="Normal 13 2 8 2 5" xfId="18329" xr:uid="{2B843141-5B0D-4A19-9B38-5014B968E2D4}"/>
    <cellStyle name="Normal 13 2 8 3" xfId="18330" xr:uid="{389A6C5C-1CCD-4F88-9E85-E01DF8DF1B9F}"/>
    <cellStyle name="Normal 13 2 8 3 2" xfId="18331" xr:uid="{D29DA7F2-566A-4AC4-93DD-D66FB87F288F}"/>
    <cellStyle name="Normal 13 2 8 3 2 2" xfId="18332" xr:uid="{F5C515FA-E72F-49A6-A550-9CB86B761C78}"/>
    <cellStyle name="Normal 13 2 8 3 2 2 2" xfId="18333" xr:uid="{E92227AE-4ACD-49F5-9BD8-4183D175B2C6}"/>
    <cellStyle name="Normal 13 2 8 3 2 3" xfId="18334" xr:uid="{34F0AFFE-CA3A-4206-8D0A-996214B17142}"/>
    <cellStyle name="Normal 13 2 8 3 3" xfId="18335" xr:uid="{750FEFA6-BA15-48BA-8659-A3AC170E7B92}"/>
    <cellStyle name="Normal 13 2 8 3 3 2" xfId="18336" xr:uid="{1F728F5A-2C60-44EA-958B-99BD44C6E1ED}"/>
    <cellStyle name="Normal 13 2 8 3 4" xfId="18337" xr:uid="{71FBDA63-110B-41D0-BB34-C27CB950C864}"/>
    <cellStyle name="Normal 13 2 8 4" xfId="18338" xr:uid="{9BC421D9-96E9-4A78-B5C6-A47519C4F62B}"/>
    <cellStyle name="Normal 13 2 8 5" xfId="18339" xr:uid="{464E1035-02B8-4197-90AA-F560E0A1F9E4}"/>
    <cellStyle name="Normal 13 2 8 5 2" xfId="18340" xr:uid="{19F646ED-227C-4AD8-A590-1A651EC7A082}"/>
    <cellStyle name="Normal 13 2 8 6" xfId="18341" xr:uid="{D8A1EBAE-8E40-41F2-A37F-011D1F013E0E}"/>
    <cellStyle name="Normal 13 2 8 7" xfId="18317" xr:uid="{1B885FA9-73CD-47A0-8A60-0F099CBDC837}"/>
    <cellStyle name="Normal 13 2 9" xfId="7442" xr:uid="{00000000-0005-0000-0000-000095130000}"/>
    <cellStyle name="Normal 13 2 9 2" xfId="18342" xr:uid="{CE65394E-0BF5-41D4-BC02-7C268F8ACC62}"/>
    <cellStyle name="Normal 13 20" xfId="7450" xr:uid="{00000000-0005-0000-0000-000096130000}"/>
    <cellStyle name="Normal 13 20 2" xfId="18343" xr:uid="{1B016132-6B48-41F9-AEBD-1497C789B693}"/>
    <cellStyle name="Normal 13 21" xfId="7451" xr:uid="{00000000-0005-0000-0000-000097130000}"/>
    <cellStyle name="Normal 13 21 2" xfId="18344" xr:uid="{DFBF8999-F171-4C6A-8DDF-CEB92B54336C}"/>
    <cellStyle name="Normal 13 22" xfId="7452" xr:uid="{00000000-0005-0000-0000-000098130000}"/>
    <cellStyle name="Normal 13 22 2" xfId="18345" xr:uid="{326747D8-1843-46BE-A8E6-362CD3F1B8C0}"/>
    <cellStyle name="Normal 13 23" xfId="7453" xr:uid="{00000000-0005-0000-0000-000099130000}"/>
    <cellStyle name="Normal 13 24" xfId="7454" xr:uid="{00000000-0005-0000-0000-00009A130000}"/>
    <cellStyle name="Normal 13 25" xfId="7455" xr:uid="{00000000-0005-0000-0000-00009B130000}"/>
    <cellStyle name="Normal 13 26" xfId="7456" xr:uid="{00000000-0005-0000-0000-00009C130000}"/>
    <cellStyle name="Normal 13 27" xfId="7457" xr:uid="{00000000-0005-0000-0000-00009D130000}"/>
    <cellStyle name="Normal 13 28" xfId="7458" xr:uid="{00000000-0005-0000-0000-00009E130000}"/>
    <cellStyle name="Normal 13 29" xfId="7459" xr:uid="{00000000-0005-0000-0000-00009F130000}"/>
    <cellStyle name="Normal 13 3" xfId="2444" xr:uid="{00000000-0005-0000-0000-0000A0130000}"/>
    <cellStyle name="Normal 13 3 2" xfId="7460" xr:uid="{00000000-0005-0000-0000-0000A1130000}"/>
    <cellStyle name="Normal 13 3 2 2" xfId="18347" xr:uid="{3A6F5046-1F79-4957-AE56-AD69974C220A}"/>
    <cellStyle name="Normal 13 3 2 2 2" xfId="18348" xr:uid="{1973D4EA-DC16-4E0D-8798-0CF4741C12E1}"/>
    <cellStyle name="Normal 13 3 2 2 2 2" xfId="18349" xr:uid="{B4019C2E-AA15-4E4F-982D-48A5CDEDC906}"/>
    <cellStyle name="Normal 13 3 2 2 2 2 2" xfId="18350" xr:uid="{86CC8517-27E4-489D-8B0E-AC3181EFAE80}"/>
    <cellStyle name="Normal 13 3 2 2 2 3" xfId="18351" xr:uid="{238082E6-A8A8-4056-B306-DB1B15E7D593}"/>
    <cellStyle name="Normal 13 3 2 2 3" xfId="18352" xr:uid="{A9054F85-41E9-4E60-9DCC-578F34CA975A}"/>
    <cellStyle name="Normal 13 3 2 2 3 2" xfId="18353" xr:uid="{448D2BF7-21D2-4A4E-91E6-84CCCA336EB7}"/>
    <cellStyle name="Normal 13 3 2 2 3 2 2" xfId="18354" xr:uid="{937DF6CD-1B0F-456A-9E69-58FCFB5A95A3}"/>
    <cellStyle name="Normal 13 3 2 2 3 3" xfId="18355" xr:uid="{6D4B2C01-21B7-48F6-981A-83660ECF351D}"/>
    <cellStyle name="Normal 13 3 2 2 4" xfId="18356" xr:uid="{0ADC5FCE-1F1F-4199-8803-65F453BFC56B}"/>
    <cellStyle name="Normal 13 3 2 2 4 2" xfId="18357" xr:uid="{55336144-6E7A-4FF7-A2E5-EA9EB9AFC3E3}"/>
    <cellStyle name="Normal 13 3 2 2 5" xfId="18358" xr:uid="{E69224E0-742B-4BFE-A84C-EB3C299F3A70}"/>
    <cellStyle name="Normal 13 3 2 3" xfId="18359" xr:uid="{718F8112-96C2-4092-9466-1A8528BB186A}"/>
    <cellStyle name="Normal 13 3 2 3 2" xfId="18360" xr:uid="{8D1D6ABF-DB4A-429A-BB86-C12FDD7FE5BF}"/>
    <cellStyle name="Normal 13 3 2 3 2 2" xfId="18361" xr:uid="{52C0135F-4D7E-45B1-AC59-9D63BDD0EA33}"/>
    <cellStyle name="Normal 13 3 2 3 3" xfId="18362" xr:uid="{0D01E1E8-2A33-49EE-9159-5CF158919D44}"/>
    <cellStyle name="Normal 13 3 2 4" xfId="18363" xr:uid="{D3B36B80-36DD-4BA3-93AF-33A678BEE3FD}"/>
    <cellStyle name="Normal 13 3 2 4 2" xfId="18364" xr:uid="{A6D111BB-0663-481B-8E6A-0DE5D129E4FC}"/>
    <cellStyle name="Normal 13 3 2 4 2 2" xfId="18365" xr:uid="{47A0E9CD-AF89-49BA-81D6-7101C0265850}"/>
    <cellStyle name="Normal 13 3 2 4 3" xfId="18366" xr:uid="{BB33413E-84C0-4887-85CD-17A6EE63EF70}"/>
    <cellStyle name="Normal 13 3 2 5" xfId="18367" xr:uid="{BF8423FF-0214-480C-9AF0-F0144BFC56E7}"/>
    <cellStyle name="Normal 13 3 2 5 2" xfId="18368" xr:uid="{8504BC21-FB0C-4972-BA8B-23D62B78248D}"/>
    <cellStyle name="Normal 13 3 2 6" xfId="18369" xr:uid="{7409692D-973E-4987-9311-5DE38EC5E852}"/>
    <cellStyle name="Normal 13 3 2 7" xfId="18346" xr:uid="{0B466DCD-88F9-4B4A-AEC6-4DD9F0FD0EEA}"/>
    <cellStyle name="Normal 13 3 3" xfId="18370" xr:uid="{3E4C3CBE-5C4B-4B51-8C19-EC98BB8005B9}"/>
    <cellStyle name="Normal 13 3 4" xfId="18371" xr:uid="{A0CF584D-BF52-4DAC-9CAF-2D86F5F677CF}"/>
    <cellStyle name="Normal 13 3 5" xfId="18372" xr:uid="{B7A2E3EA-07B0-4E41-BE44-6E13418B3233}"/>
    <cellStyle name="Normal 13 30" xfId="7461" xr:uid="{00000000-0005-0000-0000-0000A2130000}"/>
    <cellStyle name="Normal 13 31" xfId="7462" xr:uid="{00000000-0005-0000-0000-0000A3130000}"/>
    <cellStyle name="Normal 13 32" xfId="7463" xr:uid="{00000000-0005-0000-0000-0000A4130000}"/>
    <cellStyle name="Normal 13 33" xfId="7464" xr:uid="{00000000-0005-0000-0000-0000A5130000}"/>
    <cellStyle name="Normal 13 34" xfId="7465" xr:uid="{00000000-0005-0000-0000-0000A6130000}"/>
    <cellStyle name="Normal 13 35" xfId="7466" xr:uid="{00000000-0005-0000-0000-0000A7130000}"/>
    <cellStyle name="Normal 13 36" xfId="7467" xr:uid="{00000000-0005-0000-0000-0000A8130000}"/>
    <cellStyle name="Normal 13 37" xfId="7468" xr:uid="{00000000-0005-0000-0000-0000A9130000}"/>
    <cellStyle name="Normal 13 38" xfId="7469" xr:uid="{00000000-0005-0000-0000-0000AA130000}"/>
    <cellStyle name="Normal 13 39" xfId="18373" xr:uid="{A83846FC-B1E1-4202-9F15-871DDC1351B9}"/>
    <cellStyle name="Normal 13 39 2" xfId="18374" xr:uid="{8F28AB1E-A277-44F2-B648-8F3E28C319B7}"/>
    <cellStyle name="Normal 13 39 2 2" xfId="18375" xr:uid="{83E3D089-8FB3-47D1-8B0D-C4C01FD02FD2}"/>
    <cellStyle name="Normal 13 39 2 2 2" xfId="18376" xr:uid="{FF927970-7939-4A51-B744-F923CF47A3FC}"/>
    <cellStyle name="Normal 13 39 2 3" xfId="18377" xr:uid="{9992DA80-E518-42BE-9E7E-3D547A4A1CA8}"/>
    <cellStyle name="Normal 13 39 3" xfId="18378" xr:uid="{5429FF7E-8DF8-4676-8194-2D29A08DA416}"/>
    <cellStyle name="Normal 13 39 3 2" xfId="18379" xr:uid="{F2D21BEB-166D-4B44-8E3E-A6D9CCBC638D}"/>
    <cellStyle name="Normal 13 39 3 2 2" xfId="18380" xr:uid="{ACE3A36E-DDFB-4011-A443-90860FC7470B}"/>
    <cellStyle name="Normal 13 39 3 3" xfId="18381" xr:uid="{763A36A8-05A3-4F36-A3DB-9A8D87998E46}"/>
    <cellStyle name="Normal 13 39 4" xfId="18382" xr:uid="{24029F20-BAC3-43CC-A0F9-484F509D0328}"/>
    <cellStyle name="Normal 13 39 4 2" xfId="18383" xr:uid="{DAD775B9-5DBC-40D3-9B9E-D44D8788DDC3}"/>
    <cellStyle name="Normal 13 39 5" xfId="18384" xr:uid="{BF217AB7-2E81-4BA8-A38B-E354BE31AACA}"/>
    <cellStyle name="Normal 13 4" xfId="4453" xr:uid="{00000000-0005-0000-0000-0000AB130000}"/>
    <cellStyle name="Normal 13 4 2" xfId="7470" xr:uid="{00000000-0005-0000-0000-0000AC130000}"/>
    <cellStyle name="Normal 13 4 2 2" xfId="18386" xr:uid="{F3C8AA70-C0BD-45AF-A387-CEFCEEC0E2E8}"/>
    <cellStyle name="Normal 13 4 2 2 2" xfId="18387" xr:uid="{A6269B0E-C541-455E-9CF9-E324AF003A2C}"/>
    <cellStyle name="Normal 13 4 2 2 2 2" xfId="18388" xr:uid="{FBF2E327-C3AE-4FED-96F7-E90A89E2D539}"/>
    <cellStyle name="Normal 13 4 2 2 2 2 2" xfId="18389" xr:uid="{0841EEA8-1B88-42DE-A51E-E05DC8D0C7EC}"/>
    <cellStyle name="Normal 13 4 2 2 2 3" xfId="18390" xr:uid="{724A91B2-5D64-42FD-B3D2-5090FE10F076}"/>
    <cellStyle name="Normal 13 4 2 2 3" xfId="18391" xr:uid="{1732193A-3626-4409-8F82-2BA573D9880A}"/>
    <cellStyle name="Normal 13 4 2 2 3 2" xfId="18392" xr:uid="{3839E14A-E316-46BB-B17E-24FD4B2F8994}"/>
    <cellStyle name="Normal 13 4 2 2 3 2 2" xfId="18393" xr:uid="{1BC1EEA1-D37C-46BB-AE22-83912CED5E02}"/>
    <cellStyle name="Normal 13 4 2 2 3 3" xfId="18394" xr:uid="{566EDDA1-0953-4EA5-9DE5-14C61048C2EB}"/>
    <cellStyle name="Normal 13 4 2 2 4" xfId="18395" xr:uid="{C6CA9C83-750F-4745-B33E-A7D3D43A9A2C}"/>
    <cellStyle name="Normal 13 4 2 2 4 2" xfId="18396" xr:uid="{6EC8795B-CEA3-4F5D-8251-D9A999D3F764}"/>
    <cellStyle name="Normal 13 4 2 2 5" xfId="18397" xr:uid="{8DDEAD2B-9C3B-46D2-9D92-3D78F01F5A21}"/>
    <cellStyle name="Normal 13 4 2 3" xfId="18398" xr:uid="{00571CBE-7E62-4E81-8EB7-7528642205B4}"/>
    <cellStyle name="Normal 13 4 2 3 2" xfId="18399" xr:uid="{ABAD2A75-A75F-49FF-BC90-939121D2E775}"/>
    <cellStyle name="Normal 13 4 2 3 2 2" xfId="18400" xr:uid="{F55E7AFA-DC0E-4E32-923E-EE1922509B53}"/>
    <cellStyle name="Normal 13 4 2 3 3" xfId="18401" xr:uid="{3236F497-B547-4BAC-B170-04C4B6D63C43}"/>
    <cellStyle name="Normal 13 4 2 4" xfId="18402" xr:uid="{722462BA-F194-4AB0-8F9B-4DC68625E130}"/>
    <cellStyle name="Normal 13 4 2 4 2" xfId="18403" xr:uid="{B59B612B-2627-4B92-AFEB-3A84A1C3EFFE}"/>
    <cellStyle name="Normal 13 4 2 4 2 2" xfId="18404" xr:uid="{EAEC2D08-F26F-491B-B950-EFA6B42DE80C}"/>
    <cellStyle name="Normal 13 4 2 4 3" xfId="18405" xr:uid="{5C280334-07C2-41AF-ACE9-807F6BE72EB5}"/>
    <cellStyle name="Normal 13 4 2 5" xfId="18406" xr:uid="{10F59442-B3F3-49F9-96C1-9A747BCB2DF9}"/>
    <cellStyle name="Normal 13 4 2 5 2" xfId="18407" xr:uid="{A0FC080A-6DC9-46D4-A104-51EE101D330D}"/>
    <cellStyle name="Normal 13 4 2 6" xfId="18408" xr:uid="{CF39DCE9-F610-4C69-9AB8-FFC7062ECE58}"/>
    <cellStyle name="Normal 13 4 2 7" xfId="18385" xr:uid="{A4D14926-A77E-49C9-BCB0-A02EA5C71DA4}"/>
    <cellStyle name="Normal 13 4 3" xfId="18409" xr:uid="{117B9A15-2955-4326-970F-D575AF7828E5}"/>
    <cellStyle name="Normal 13 4 3 2" xfId="18410" xr:uid="{79B24B37-604E-4DC8-A0B3-A1F5176A19E8}"/>
    <cellStyle name="Normal 13 4 3 2 2" xfId="18411" xr:uid="{925D72B2-D123-4EDF-A5F3-0EC34CDEC78E}"/>
    <cellStyle name="Normal 13 4 3 2 2 2" xfId="18412" xr:uid="{866A14C9-50FA-4061-8E51-16215E38F169}"/>
    <cellStyle name="Normal 13 4 3 2 3" xfId="18413" xr:uid="{D5BDA9D7-C0C8-4792-B633-9A83AD7EBF56}"/>
    <cellStyle name="Normal 13 4 3 3" xfId="18414" xr:uid="{E612488E-829F-45F8-BDCE-13F57F2D5717}"/>
    <cellStyle name="Normal 13 4 3 3 2" xfId="18415" xr:uid="{6E3F41D8-0A9D-4237-A65B-957E7E0D1766}"/>
    <cellStyle name="Normal 13 4 3 3 2 2" xfId="18416" xr:uid="{FCDBA039-B0CD-4A50-AC21-3FE267E1CF24}"/>
    <cellStyle name="Normal 13 4 3 3 3" xfId="18417" xr:uid="{ADAFB371-FC76-4666-BC08-FAF5C93CAEA2}"/>
    <cellStyle name="Normal 13 4 3 4" xfId="18418" xr:uid="{E7E5F3AE-64C6-414A-8FEF-BDC693DC14F9}"/>
    <cellStyle name="Normal 13 4 3 4 2" xfId="18419" xr:uid="{F5BECDB9-AC7B-4FE2-AE1A-6CF6AEE4C935}"/>
    <cellStyle name="Normal 13 4 3 5" xfId="18420" xr:uid="{B7D9EBAA-3892-4FE6-B2A9-4FD94171B1E0}"/>
    <cellStyle name="Normal 13 4 4" xfId="18421" xr:uid="{B307B6FB-D49A-4D4C-B62F-5C14DC0DC810}"/>
    <cellStyle name="Normal 13 4 4 2" xfId="18422" xr:uid="{457CB92B-DFC9-4B7E-8D82-2100F9048DE9}"/>
    <cellStyle name="Normal 13 4 4 2 2" xfId="18423" xr:uid="{420711EF-1265-4DB9-97EC-E02344593ED5}"/>
    <cellStyle name="Normal 13 4 4 2 2 2" xfId="18424" xr:uid="{0CE8E88B-40A6-411C-8874-CF9745E00880}"/>
    <cellStyle name="Normal 13 4 4 2 3" xfId="18425" xr:uid="{5F96A3FC-8CAD-40F4-913D-7C597AC6E57E}"/>
    <cellStyle name="Normal 13 4 4 3" xfId="18426" xr:uid="{BC95221D-31C8-48AA-871E-135B423839CD}"/>
    <cellStyle name="Normal 13 4 4 3 2" xfId="18427" xr:uid="{5F76087D-ACB5-4445-981A-A600661DE459}"/>
    <cellStyle name="Normal 13 4 4 4" xfId="18428" xr:uid="{A10EF6A3-8A03-4A95-8FF4-AA99BAC3DB28}"/>
    <cellStyle name="Normal 13 4 5" xfId="18429" xr:uid="{5E084DD2-CB05-4DE6-82CF-DD41D5A41A00}"/>
    <cellStyle name="Normal 13 4 6" xfId="18430" xr:uid="{120D5760-38A4-4EE2-93B5-87F424C2AD5C}"/>
    <cellStyle name="Normal 13 4 6 2" xfId="18431" xr:uid="{22EB9FFC-197C-4E44-9874-8B6F5DE8D0A9}"/>
    <cellStyle name="Normal 13 4 7" xfId="18432" xr:uid="{F672E0F8-6A72-4892-8CD8-E8DEB1B4561D}"/>
    <cellStyle name="Normal 13 40" xfId="18433" xr:uid="{FCCB853A-A7E7-4947-9A4E-8A4DED4285E4}"/>
    <cellStyle name="Normal 13 40 2" xfId="18434" xr:uid="{61DCF83A-1CF6-4D42-B580-3820ECD8FFB0}"/>
    <cellStyle name="Normal 13 40 2 2" xfId="18435" xr:uid="{E294C043-E0ED-467B-A787-1B98FDAFBDA5}"/>
    <cellStyle name="Normal 13 40 2 2 2" xfId="18436" xr:uid="{14155CE6-91F7-41D3-91EE-C746EA785BF2}"/>
    <cellStyle name="Normal 13 40 2 3" xfId="18437" xr:uid="{F596DA4D-1FDD-4C3B-B638-61263EF7CA24}"/>
    <cellStyle name="Normal 13 40 3" xfId="18438" xr:uid="{08D0CE32-580B-4531-9A68-BDD422B5CD13}"/>
    <cellStyle name="Normal 13 40 3 2" xfId="18439" xr:uid="{84FD2B7B-00C4-40BD-B08B-D8617C853C50}"/>
    <cellStyle name="Normal 13 40 4" xfId="18440" xr:uid="{9BC0A5AC-370E-4DC1-9ED2-3B6A61CE4615}"/>
    <cellStyle name="Normal 13 41" xfId="18441" xr:uid="{A8A6A573-F3ED-4F65-9FB5-7070497A6423}"/>
    <cellStyle name="Normal 13 41 2" xfId="18442" xr:uid="{6DEEA99E-1EE8-4FA3-83C3-CC016191A4F1}"/>
    <cellStyle name="Normal 13 5" xfId="7471" xr:uid="{00000000-0005-0000-0000-0000AD130000}"/>
    <cellStyle name="Normal 13 5 2" xfId="18443" xr:uid="{5F6E548C-C5E0-4352-8FDD-CE54AB480DC4}"/>
    <cellStyle name="Normal 13 6" xfId="7472" xr:uid="{00000000-0005-0000-0000-0000AE130000}"/>
    <cellStyle name="Normal 13 6 2" xfId="18444" xr:uid="{263533C2-4B9D-4969-8761-2004D11CB6B7}"/>
    <cellStyle name="Normal 13 7" xfId="7473" xr:uid="{00000000-0005-0000-0000-0000AF130000}"/>
    <cellStyle name="Normal 13 7 2" xfId="18445" xr:uid="{A098BFF3-0A11-40C1-95D6-82BFD2D1B89A}"/>
    <cellStyle name="Normal 13 8" xfId="7474" xr:uid="{00000000-0005-0000-0000-0000B0130000}"/>
    <cellStyle name="Normal 13 8 2" xfId="18446" xr:uid="{9C290F0B-6DDF-455B-A4E9-C9E3FBF31BCC}"/>
    <cellStyle name="Normal 13 9" xfId="7475" xr:uid="{00000000-0005-0000-0000-0000B1130000}"/>
    <cellStyle name="Normal 13 9 2" xfId="18448" xr:uid="{98901608-D671-412B-A5E7-A43778C04798}"/>
    <cellStyle name="Normal 13 9 2 2" xfId="18449" xr:uid="{FD43AC91-175F-4E2B-B480-4EA2E28A6934}"/>
    <cellStyle name="Normal 13 9 2 2 2" xfId="18450" xr:uid="{A4AF4353-E374-4557-BC91-BDFB716766E0}"/>
    <cellStyle name="Normal 13 9 2 2 2 2" xfId="18451" xr:uid="{63FBF2C7-C6F6-4C2D-85FF-F85EAB4D2109}"/>
    <cellStyle name="Normal 13 9 2 2 3" xfId="18452" xr:uid="{9602B066-BE53-47ED-98A4-04A5C96AA0BA}"/>
    <cellStyle name="Normal 13 9 2 3" xfId="18453" xr:uid="{744ED242-01E5-45EB-B8C1-4A47A6B8B362}"/>
    <cellStyle name="Normal 13 9 2 3 2" xfId="18454" xr:uid="{2F1C8806-E1AA-45C0-BDB3-177C23AFE0C2}"/>
    <cellStyle name="Normal 13 9 2 3 2 2" xfId="18455" xr:uid="{C1B7E8B5-6452-46FA-9C48-133341742235}"/>
    <cellStyle name="Normal 13 9 2 3 3" xfId="18456" xr:uid="{54C9C104-7959-4E2C-9991-81E03427CCE8}"/>
    <cellStyle name="Normal 13 9 2 4" xfId="18457" xr:uid="{48FB6E57-1829-4B03-BC86-6F97B137EA6A}"/>
    <cellStyle name="Normal 13 9 2 4 2" xfId="18458" xr:uid="{38E18781-BB44-4107-AA52-D39A694A65EB}"/>
    <cellStyle name="Normal 13 9 2 5" xfId="18459" xr:uid="{BC002F7E-E6F9-4EE7-8730-40FDA0B383C2}"/>
    <cellStyle name="Normal 13 9 3" xfId="18460" xr:uid="{7A791715-8750-47F3-AFE0-B093C1F1BD06}"/>
    <cellStyle name="Normal 13 9 3 2" xfId="18461" xr:uid="{91208612-2779-47CF-9CB6-52C89BCFC50D}"/>
    <cellStyle name="Normal 13 9 3 2 2" xfId="18462" xr:uid="{65B3F99E-CAB0-4381-A380-AF9F58B29AC9}"/>
    <cellStyle name="Normal 13 9 3 2 2 2" xfId="18463" xr:uid="{D81B8E9B-2947-44F0-A5C6-3EF48F109C44}"/>
    <cellStyle name="Normal 13 9 3 2 3" xfId="18464" xr:uid="{A9784EE9-0000-4915-A6AD-B214E94E45D6}"/>
    <cellStyle name="Normal 13 9 3 3" xfId="18465" xr:uid="{42EC6706-FADA-41BA-B892-0C5C593FEF1A}"/>
    <cellStyle name="Normal 13 9 3 3 2" xfId="18466" xr:uid="{E73FF104-52B2-4944-953C-936D9CF71598}"/>
    <cellStyle name="Normal 13 9 3 4" xfId="18467" xr:uid="{01524C62-43B9-465C-88E9-16107A0E8CF2}"/>
    <cellStyle name="Normal 13 9 4" xfId="18468" xr:uid="{72C16BF7-E364-4797-92E5-223CE6C14F02}"/>
    <cellStyle name="Normal 13 9 5" xfId="18469" xr:uid="{0DA9E855-8709-40F2-8C37-A179157243AD}"/>
    <cellStyle name="Normal 13 9 5 2" xfId="18470" xr:uid="{A75C72F2-9F90-421D-8BAB-3B72A083B5C0}"/>
    <cellStyle name="Normal 13 9 6" xfId="18471" xr:uid="{D998B941-43CF-4375-81ED-8A458F3437EA}"/>
    <cellStyle name="Normal 13 9 7" xfId="18447" xr:uid="{8A966961-7677-4AF3-AEEF-4AB7D9C3B6F7}"/>
    <cellStyle name="Normal 14" xfId="2445" xr:uid="{00000000-0005-0000-0000-0000B2130000}"/>
    <cellStyle name="Normal 14 10" xfId="2446" xr:uid="{00000000-0005-0000-0000-0000B3130000}"/>
    <cellStyle name="Normal 14 10 2" xfId="2447" xr:uid="{00000000-0005-0000-0000-0000B4130000}"/>
    <cellStyle name="Normal 14 10 2 2" xfId="3683" xr:uid="{00000000-0005-0000-0000-0000B5130000}"/>
    <cellStyle name="Normal 14 10 2 2 2" xfId="18475" xr:uid="{3EAE5950-F225-4251-A96B-CC35F58BF3FE}"/>
    <cellStyle name="Normal 14 10 2 2 2 2" xfId="18476" xr:uid="{F36C1101-1C97-4D31-88E4-0120D3336183}"/>
    <cellStyle name="Normal 14 10 2 2 3" xfId="18477" xr:uid="{FD7D0820-E56B-4715-9C11-D79C41F9E1D4}"/>
    <cellStyle name="Normal 14 10 2 2 4" xfId="18474" xr:uid="{A6846EA6-2494-49DB-84C7-7D921D81D540}"/>
    <cellStyle name="Normal 14 10 2 3" xfId="18478" xr:uid="{07186BFB-481A-48F4-BE41-46CFAEFE854C}"/>
    <cellStyle name="Normal 14 10 2 3 2" xfId="18479" xr:uid="{085420B6-8472-4874-858C-9480F71D715F}"/>
    <cellStyle name="Normal 14 10 2 3 2 2" xfId="18480" xr:uid="{F2FC2FF8-B5A0-4090-BE34-D1D44B212721}"/>
    <cellStyle name="Normal 14 10 2 3 3" xfId="18481" xr:uid="{CD90781D-8047-4B6A-A693-ED3290BF510D}"/>
    <cellStyle name="Normal 14 10 2 4" xfId="18482" xr:uid="{B218ED3F-F36C-4C0F-B500-601F5E34B329}"/>
    <cellStyle name="Normal 14 10 2 4 2" xfId="18483" xr:uid="{867341A2-9E62-42E7-87E5-3530E77EF23C}"/>
    <cellStyle name="Normal 14 10 2 5" xfId="18484" xr:uid="{7FD38554-C3FA-4FD9-8F80-98CE22EF6753}"/>
    <cellStyle name="Normal 14 10 2 6" xfId="18473" xr:uid="{82963353-D850-49E3-9E50-4A36C024A95F}"/>
    <cellStyle name="Normal 14 10 3" xfId="3646" xr:uid="{00000000-0005-0000-0000-0000B6130000}"/>
    <cellStyle name="Normal 14 10 3 2" xfId="18486" xr:uid="{77183E93-6296-4446-8CF4-5196ECE46B32}"/>
    <cellStyle name="Normal 14 10 3 2 2" xfId="18487" xr:uid="{D84D4513-A42B-49F7-A259-DFF6352EF0E7}"/>
    <cellStyle name="Normal 14 10 3 2 2 2" xfId="18488" xr:uid="{683ED945-0799-428A-B856-E8AA37EC0181}"/>
    <cellStyle name="Normal 14 10 3 2 3" xfId="18489" xr:uid="{9F7E0EF4-4EA0-4AED-863D-955AF29C6A46}"/>
    <cellStyle name="Normal 14 10 3 3" xfId="18490" xr:uid="{652648F5-81FD-4E5C-A11C-3C1ED8E1858A}"/>
    <cellStyle name="Normal 14 10 3 3 2" xfId="18491" xr:uid="{E0D6D095-DBD8-4E6E-AE68-C68ED72F1DD3}"/>
    <cellStyle name="Normal 14 10 3 4" xfId="18492" xr:uid="{B0EE10CE-FAAE-4043-9DF4-4DF738FDC3EB}"/>
    <cellStyle name="Normal 14 10 3 5" xfId="18485" xr:uid="{7BEAB679-4665-4894-B773-4859C45811E3}"/>
    <cellStyle name="Normal 14 10 4" xfId="18493" xr:uid="{4A9101F2-5EA3-446C-8C0D-9467C786D98F}"/>
    <cellStyle name="Normal 14 10 5" xfId="18494" xr:uid="{8C2320E8-6B5C-4E81-AAB1-8148F6F9862E}"/>
    <cellStyle name="Normal 14 10 5 2" xfId="18495" xr:uid="{EA4E7B60-4150-4FA3-A781-A651B2E65047}"/>
    <cellStyle name="Normal 14 10 6" xfId="18496" xr:uid="{CEDD9194-9966-4324-A379-113A057033C3}"/>
    <cellStyle name="Normal 14 10 7" xfId="18472" xr:uid="{12D1B4D0-1AE0-4BAD-9D47-F590617D0BA8}"/>
    <cellStyle name="Normal 14 11" xfId="2448" xr:uid="{00000000-0005-0000-0000-0000B7130000}"/>
    <cellStyle name="Normal 14 11 2" xfId="3682" xr:uid="{00000000-0005-0000-0000-0000B8130000}"/>
    <cellStyle name="Normal 14 11 2 2" xfId="18499" xr:uid="{6AFDF35B-933A-44DF-B1E2-4B4C13E168A2}"/>
    <cellStyle name="Normal 14 11 2 2 2" xfId="18500" xr:uid="{9A0D03D2-9813-4B2C-AD6A-7F6D76504C2E}"/>
    <cellStyle name="Normal 14 11 2 2 2 2" xfId="18501" xr:uid="{F034351E-60FD-46B1-BBBA-C544A718E147}"/>
    <cellStyle name="Normal 14 11 2 2 3" xfId="18502" xr:uid="{7D9F326D-FA8A-42F1-B72D-29152A7BF8D3}"/>
    <cellStyle name="Normal 14 11 2 3" xfId="18503" xr:uid="{36F66C50-7BFB-48F9-9A7B-7E720BB82505}"/>
    <cellStyle name="Normal 14 11 2 3 2" xfId="18504" xr:uid="{36BE83FB-56BA-4CAF-BAB6-D261618CCA1B}"/>
    <cellStyle name="Normal 14 11 2 3 2 2" xfId="18505" xr:uid="{01E00018-AC0A-4CFE-81E8-8E6405F8835A}"/>
    <cellStyle name="Normal 14 11 2 3 3" xfId="18506" xr:uid="{F093F08C-CFEB-4C87-A7EF-7468D75C7AD5}"/>
    <cellStyle name="Normal 14 11 2 4" xfId="18507" xr:uid="{2204F03E-7E89-4616-BDC7-3CFF8B4F6CF5}"/>
    <cellStyle name="Normal 14 11 2 4 2" xfId="18508" xr:uid="{CBDE71BA-529D-421A-88C9-4872FDC00224}"/>
    <cellStyle name="Normal 14 11 2 5" xfId="18509" xr:uid="{0D106B2B-EF4B-45B1-BC62-322508F7C4BD}"/>
    <cellStyle name="Normal 14 11 2 6" xfId="18498" xr:uid="{4991923A-E5BA-43EC-AD52-C7FAEA0FDC87}"/>
    <cellStyle name="Normal 14 11 3" xfId="7477" xr:uid="{00000000-0005-0000-0000-0000B9130000}"/>
    <cellStyle name="Normal 14 11 3 2" xfId="18511" xr:uid="{69C4512D-37EA-4111-9E1B-9885ED37DC35}"/>
    <cellStyle name="Normal 14 11 3 2 2" xfId="18512" xr:uid="{278C0EBE-EE53-40F9-8FDF-337AA231A900}"/>
    <cellStyle name="Normal 14 11 3 2 2 2" xfId="18513" xr:uid="{C0934388-7F25-4E49-B091-24988155C2DA}"/>
    <cellStyle name="Normal 14 11 3 2 3" xfId="18514" xr:uid="{C7BDFFCE-80DE-42A2-B55F-6956BE1DF6C3}"/>
    <cellStyle name="Normal 14 11 3 3" xfId="18515" xr:uid="{C06ECBE2-C556-4144-B4DA-30F7EA707FCC}"/>
    <cellStyle name="Normal 14 11 3 3 2" xfId="18516" xr:uid="{7608A9E1-7612-4379-821B-5F132A9D5D34}"/>
    <cellStyle name="Normal 14 11 3 4" xfId="18517" xr:uid="{2538B95F-EA93-42D5-B0D1-D3382B8CE8CE}"/>
    <cellStyle name="Normal 14 11 3 5" xfId="18510" xr:uid="{ED12B770-FB06-414D-ADAE-172DA3242864}"/>
    <cellStyle name="Normal 14 11 4" xfId="18518" xr:uid="{5FA1A6F9-F9DE-4F39-A24E-09FED384CD14}"/>
    <cellStyle name="Normal 14 11 5" xfId="18519" xr:uid="{FC56376C-CA10-4AAA-978B-21C5FC87BECC}"/>
    <cellStyle name="Normal 14 11 5 2" xfId="18520" xr:uid="{BB89B02A-C0C3-468E-8F3C-552E9B875F53}"/>
    <cellStyle name="Normal 14 11 6" xfId="18521" xr:uid="{1A9450D1-2E56-40DB-A3DD-B75349DC427F}"/>
    <cellStyle name="Normal 14 11 7" xfId="18497" xr:uid="{7274FBAB-0DA5-4A7D-A82E-BECF5EE94F12}"/>
    <cellStyle name="Normal 14 12" xfId="3645" xr:uid="{00000000-0005-0000-0000-0000BA130000}"/>
    <cellStyle name="Normal 14 12 2" xfId="4454" xr:uid="{00000000-0005-0000-0000-0000BB130000}"/>
    <cellStyle name="Normal 14 12 2 2" xfId="7478" xr:uid="{00000000-0005-0000-0000-0000BC130000}"/>
    <cellStyle name="Normal 14 12 2 2 2" xfId="18523" xr:uid="{8840C858-40EE-4F81-B625-965AD6CA4E78}"/>
    <cellStyle name="Normal 14 12 2 2 2 2" xfId="18524" xr:uid="{213C6EAA-D38F-4FB3-9942-9DAAC97282C1}"/>
    <cellStyle name="Normal 14 12 2 2 3" xfId="18525" xr:uid="{6FEEB6D0-A94B-4BEB-B171-E74AAA909F19}"/>
    <cellStyle name="Normal 14 12 2 2 4" xfId="18522" xr:uid="{A3A6DE54-5392-49CE-8451-EC5D3388047D}"/>
    <cellStyle name="Normal 14 12 2 3" xfId="10510" xr:uid="{00000000-0005-0000-0000-0000E5130000}"/>
    <cellStyle name="Normal 14 12 2 3 2" xfId="18526" xr:uid="{5E64363C-504C-4107-96F8-D09FAFB3EFCA}"/>
    <cellStyle name="Normal 14 12 2 3 2 2" xfId="18527" xr:uid="{6849F3E0-D4AD-461C-B5EF-8662FA7F81EE}"/>
    <cellStyle name="Normal 14 12 2 3 3" xfId="18528" xr:uid="{092A093C-3370-4878-B21E-6EE6E292F879}"/>
    <cellStyle name="Normal 14 12 2 4" xfId="18529" xr:uid="{32E70EA8-1BAF-4937-ADB9-07769068A814}"/>
    <cellStyle name="Normal 14 12 2 4 2" xfId="18530" xr:uid="{5D77CD6B-DF00-453C-9683-4960F88501CF}"/>
    <cellStyle name="Normal 14 12 2 5" xfId="18531" xr:uid="{60508C27-AFF3-485E-97A0-17E244773D2C}"/>
    <cellStyle name="Normal 14 12 3" xfId="18532" xr:uid="{1F54FCAA-6E3A-4C48-98D5-4A55981C1A86}"/>
    <cellStyle name="Normal 14 12 3 2" xfId="18533" xr:uid="{0DFD5FC0-79B4-45D7-91BC-159F21CDEAE3}"/>
    <cellStyle name="Normal 14 12 3 2 2" xfId="18534" xr:uid="{7FE78951-E761-4BDE-AD07-7A0E420FD44E}"/>
    <cellStyle name="Normal 14 12 3 2 2 2" xfId="18535" xr:uid="{F8C6E52D-4DA8-480A-8295-99E46F349E71}"/>
    <cellStyle name="Normal 14 12 3 2 3" xfId="18536" xr:uid="{82151648-5031-4B6D-B48B-78730209CE65}"/>
    <cellStyle name="Normal 14 12 3 3" xfId="18537" xr:uid="{D304985D-8D10-41E2-9E42-115FBCB72F0F}"/>
    <cellStyle name="Normal 14 12 3 3 2" xfId="18538" xr:uid="{EEF5AB77-5695-47A4-A812-BA924D6AD4A5}"/>
    <cellStyle name="Normal 14 12 3 4" xfId="18539" xr:uid="{B9D346D4-A7FB-46FC-A062-C76ABEBB346D}"/>
    <cellStyle name="Normal 14 12 4" xfId="18540" xr:uid="{52B0CD49-2C24-4562-9890-D58D0D90D7A0}"/>
    <cellStyle name="Normal 14 12 5" xfId="18541" xr:uid="{BC35ED54-D7AA-4A35-8167-14BA1E720102}"/>
    <cellStyle name="Normal 14 12 5 2" xfId="18542" xr:uid="{0866A0A4-3461-43A2-9835-0BA555C32270}"/>
    <cellStyle name="Normal 14 12 6" xfId="18543" xr:uid="{A6790BB2-FD48-49A4-A3B3-4DFEF4E92596}"/>
    <cellStyle name="Normal 14 13" xfId="4455" xr:uid="{00000000-0005-0000-0000-0000BD130000}"/>
    <cellStyle name="Normal 14 13 2" xfId="4456" xr:uid="{00000000-0005-0000-0000-0000BE130000}"/>
    <cellStyle name="Normal 14 13 2 2" xfId="7479" xr:uid="{00000000-0005-0000-0000-0000BF130000}"/>
    <cellStyle name="Normal 14 13 2 2 2" xfId="18545" xr:uid="{271C0FDD-0042-40A8-AE0E-D1CA6112D5D4}"/>
    <cellStyle name="Normal 14 13 2 2 2 2" xfId="18546" xr:uid="{D767E196-6DDE-41D7-A8A6-A49ACDF00472}"/>
    <cellStyle name="Normal 14 13 2 2 3" xfId="18547" xr:uid="{6A5C0377-88E5-45F2-8B42-8C79ACA76A1F}"/>
    <cellStyle name="Normal 14 13 2 2 4" xfId="18544" xr:uid="{BC49A0A1-4E7C-4E79-B9E6-C743A38B940B}"/>
    <cellStyle name="Normal 14 13 2 3" xfId="10511" xr:uid="{00000000-0005-0000-0000-0000E9130000}"/>
    <cellStyle name="Normal 14 13 2 3 2" xfId="18548" xr:uid="{5DC99AC0-7F30-43C8-902F-739D79BCCA82}"/>
    <cellStyle name="Normal 14 13 2 3 2 2" xfId="18549" xr:uid="{1E91FBC5-B116-499F-82E4-D993A8861997}"/>
    <cellStyle name="Normal 14 13 2 3 3" xfId="18550" xr:uid="{B1AA68AE-6DDC-401F-BA8A-D0021311298F}"/>
    <cellStyle name="Normal 14 13 2 4" xfId="18551" xr:uid="{DDFD804D-727D-46A5-93D0-D32837C8D648}"/>
    <cellStyle name="Normal 14 13 2 4 2" xfId="18552" xr:uid="{DBD7BBAF-FDCC-4CE6-BE68-56D2EF8001DD}"/>
    <cellStyle name="Normal 14 13 2 5" xfId="18553" xr:uid="{D5150F30-4453-442F-9366-5F34E90A21E9}"/>
    <cellStyle name="Normal 14 13 3" xfId="18554" xr:uid="{02481C36-3BB6-4316-8E85-82506CA8EDFA}"/>
    <cellStyle name="Normal 14 13 3 2" xfId="18555" xr:uid="{FABC7765-0BE2-40CE-A3E1-4C0AFB7E34EC}"/>
    <cellStyle name="Normal 14 13 3 2 2" xfId="18556" xr:uid="{573C7805-50AC-4C3B-85E2-E7F1E752545F}"/>
    <cellStyle name="Normal 14 13 3 2 2 2" xfId="18557" xr:uid="{F55CF0FC-EC76-421E-853A-FEF7B44D25E7}"/>
    <cellStyle name="Normal 14 13 3 2 3" xfId="18558" xr:uid="{90545932-E3C5-4ADF-874F-B5C730B9E69B}"/>
    <cellStyle name="Normal 14 13 3 3" xfId="18559" xr:uid="{5BC09058-6BE2-4E5C-AF69-AB534076EAD4}"/>
    <cellStyle name="Normal 14 13 3 3 2" xfId="18560" xr:uid="{E263C902-7BFC-43EE-8707-181F367DE689}"/>
    <cellStyle name="Normal 14 13 3 4" xfId="18561" xr:uid="{AA8A95A6-A422-445D-82E4-537FCD28D7A3}"/>
    <cellStyle name="Normal 14 13 4" xfId="18562" xr:uid="{D0B0B2E5-CE3A-4FEF-95B7-D038E8907716}"/>
    <cellStyle name="Normal 14 13 5" xfId="18563" xr:uid="{FAAC2E3B-5A53-4468-BEC6-D9650720736D}"/>
    <cellStyle name="Normal 14 13 5 2" xfId="18564" xr:uid="{8C04B82E-C211-4C7E-8611-548ED754EEFA}"/>
    <cellStyle name="Normal 14 13 6" xfId="18565" xr:uid="{F651120E-56B7-4D28-946D-25799006F4F3}"/>
    <cellStyle name="Normal 14 14" xfId="6117" xr:uid="{00000000-0005-0000-0000-0000C0130000}"/>
    <cellStyle name="Normal 14 14 2" xfId="7480" xr:uid="{00000000-0005-0000-0000-0000C1130000}"/>
    <cellStyle name="Normal 14 14 2 2" xfId="18568" xr:uid="{F58E2ABA-02AF-4862-8429-CD15E88C647D}"/>
    <cellStyle name="Normal 14 14 2 2 2" xfId="18569" xr:uid="{8AFB7A86-6CDF-4E04-943B-9C35D2CC13CC}"/>
    <cellStyle name="Normal 14 14 2 2 2 2" xfId="18570" xr:uid="{E08625BC-24D3-43A1-9E77-2902718E9793}"/>
    <cellStyle name="Normal 14 14 2 2 3" xfId="18571" xr:uid="{DBB6C7BF-CF69-4AE4-A24E-1E6851590CF5}"/>
    <cellStyle name="Normal 14 14 2 3" xfId="18572" xr:uid="{240508C2-BFDB-4479-B60D-6B11EEB02A73}"/>
    <cellStyle name="Normal 14 14 2 3 2" xfId="18573" xr:uid="{46AD3A48-1BA9-42F0-B799-CB746D952D07}"/>
    <cellStyle name="Normal 14 14 2 3 2 2" xfId="18574" xr:uid="{0AA1BEAD-1823-47B7-AFAA-F3C6A4338135}"/>
    <cellStyle name="Normal 14 14 2 3 3" xfId="18575" xr:uid="{EDCDE55A-9323-417F-AA23-1C6A55E59580}"/>
    <cellStyle name="Normal 14 14 2 4" xfId="18576" xr:uid="{5F01910E-35D9-4837-B43D-B2038DA5AFF4}"/>
    <cellStyle name="Normal 14 14 2 4 2" xfId="18577" xr:uid="{2567128C-4231-474C-8CD4-4974D75781C6}"/>
    <cellStyle name="Normal 14 14 2 5" xfId="18578" xr:uid="{4A483FCB-7799-479F-847B-7D72DA3C229A}"/>
    <cellStyle name="Normal 14 14 2 6" xfId="18567" xr:uid="{E01A9E70-8288-4D63-820F-DDAD2D3032D5}"/>
    <cellStyle name="Normal 14 14 3" xfId="18579" xr:uid="{D57F726C-5D54-4B8F-A474-E8ADCE773D16}"/>
    <cellStyle name="Normal 14 14 3 2" xfId="18580" xr:uid="{7E25B6C2-50FA-4568-A4F6-7ADCF19E77CA}"/>
    <cellStyle name="Normal 14 14 3 2 2" xfId="18581" xr:uid="{980CE5D1-F5A0-4640-9293-7B9626BB1FF4}"/>
    <cellStyle name="Normal 14 14 3 2 2 2" xfId="18582" xr:uid="{547D675D-7AAE-4A8C-A801-8D7EF3F2B76A}"/>
    <cellStyle name="Normal 14 14 3 2 3" xfId="18583" xr:uid="{A9FD6A2B-23A1-4D08-AA26-3D2927F45B3D}"/>
    <cellStyle name="Normal 14 14 3 3" xfId="18584" xr:uid="{A8850423-BFB4-4251-A784-0A8870C183CF}"/>
    <cellStyle name="Normal 14 14 3 3 2" xfId="18585" xr:uid="{4AF5233B-345D-41D0-BE39-F5332E97A01D}"/>
    <cellStyle name="Normal 14 14 3 4" xfId="18586" xr:uid="{2CB7C8B9-66A4-4402-8DDE-C8393733B9E9}"/>
    <cellStyle name="Normal 14 14 4" xfId="18587" xr:uid="{CB95139D-2748-49B4-8DD3-7AC242F77F4E}"/>
    <cellStyle name="Normal 14 14 5" xfId="18588" xr:uid="{FFFA9002-9744-482E-A10E-5D545F6C8D86}"/>
    <cellStyle name="Normal 14 14 5 2" xfId="18589" xr:uid="{736F0F5B-D034-4501-AC7E-6B2EEDF23EF6}"/>
    <cellStyle name="Normal 14 14 6" xfId="18590" xr:uid="{54C242F0-1220-4FE8-962A-1DEB395F2EC2}"/>
    <cellStyle name="Normal 14 14 7" xfId="18566" xr:uid="{236FBEE3-E90D-4B2D-8B60-A1C55A7F6EE6}"/>
    <cellStyle name="Normal 14 15" xfId="6302" xr:uid="{00000000-0005-0000-0000-0000C2130000}"/>
    <cellStyle name="Normal 14 15 2" xfId="7481" xr:uid="{00000000-0005-0000-0000-0000C3130000}"/>
    <cellStyle name="Normal 14 15 2 2" xfId="18593" xr:uid="{A52125DE-51E0-4760-923A-B6E52B49F316}"/>
    <cellStyle name="Normal 14 15 2 2 2" xfId="18594" xr:uid="{BB3C743D-9979-4A67-B910-2CE08E010F07}"/>
    <cellStyle name="Normal 14 15 2 2 2 2" xfId="18595" xr:uid="{128F24EE-156B-47B7-9CED-E6308B54DCBB}"/>
    <cellStyle name="Normal 14 15 2 2 3" xfId="18596" xr:uid="{70671262-DEF8-4DC9-88BC-EE67ECCC62A1}"/>
    <cellStyle name="Normal 14 15 2 3" xfId="18597" xr:uid="{B495D983-230D-405E-9FA8-2C0F20E49258}"/>
    <cellStyle name="Normal 14 15 2 3 2" xfId="18598" xr:uid="{8183036C-0FE1-4B47-BF4E-01BA21B53FB6}"/>
    <cellStyle name="Normal 14 15 2 3 2 2" xfId="18599" xr:uid="{F5717CFE-3468-4D23-A47B-DEF7A38F7406}"/>
    <cellStyle name="Normal 14 15 2 3 3" xfId="18600" xr:uid="{849FAFBF-C90C-4A58-B5B2-DC8B32C67E6A}"/>
    <cellStyle name="Normal 14 15 2 4" xfId="18601" xr:uid="{E3A7EABF-27AC-4C90-9EFA-CCAE43AEB3C6}"/>
    <cellStyle name="Normal 14 15 2 4 2" xfId="18602" xr:uid="{B4817469-C13E-42F9-83E7-834C83B30F2B}"/>
    <cellStyle name="Normal 14 15 2 5" xfId="18603" xr:uid="{5D72CFAF-0AAA-459D-83ED-ED07A1C9A971}"/>
    <cellStyle name="Normal 14 15 2 6" xfId="18592" xr:uid="{34FF8AE1-9CC4-4E30-9F26-9E0AC13D1870}"/>
    <cellStyle name="Normal 14 15 3" xfId="18604" xr:uid="{0F484B0F-551A-4F78-ACCD-B3F752DD2B86}"/>
    <cellStyle name="Normal 14 15 3 2" xfId="18605" xr:uid="{786AFEFA-2FAA-471E-8F49-1AF223B5A6C5}"/>
    <cellStyle name="Normal 14 15 3 2 2" xfId="18606" xr:uid="{04D5C68F-1114-40BA-A94E-0B7C21961DAC}"/>
    <cellStyle name="Normal 14 15 3 2 2 2" xfId="18607" xr:uid="{7BADCDEC-7A40-4062-B0AD-850AE0BC917F}"/>
    <cellStyle name="Normal 14 15 3 2 3" xfId="18608" xr:uid="{026F4E66-C8D9-4F8D-82FC-727AFE0DEDEF}"/>
    <cellStyle name="Normal 14 15 3 3" xfId="18609" xr:uid="{1773FC5A-0873-499D-8382-D17B264A9AE0}"/>
    <cellStyle name="Normal 14 15 3 3 2" xfId="18610" xr:uid="{D6A45DBC-E79E-45E4-82B8-9D3168AD1825}"/>
    <cellStyle name="Normal 14 15 3 4" xfId="18611" xr:uid="{AFF027FF-6E87-48BC-A90D-875183868FD7}"/>
    <cellStyle name="Normal 14 15 4" xfId="18612" xr:uid="{28413915-FE17-4045-9076-B9D12C3B7AA0}"/>
    <cellStyle name="Normal 14 15 5" xfId="18613" xr:uid="{4D76E054-1709-402D-9589-93C5CCE65706}"/>
    <cellStyle name="Normal 14 15 5 2" xfId="18614" xr:uid="{E1DE0F07-0A05-4534-8A72-F487083209AD}"/>
    <cellStyle name="Normal 14 15 6" xfId="18615" xr:uid="{72393429-A7EB-478D-9AB1-06B6F92F2480}"/>
    <cellStyle name="Normal 14 15 7" xfId="18591" xr:uid="{9919FBB4-8BAA-444D-8866-42B630349588}"/>
    <cellStyle name="Normal 14 16" xfId="6432" xr:uid="{00000000-0005-0000-0000-0000C4130000}"/>
    <cellStyle name="Normal 14 16 2" xfId="13650" xr:uid="{00000000-0005-0000-0000-0000580B0000}"/>
    <cellStyle name="Normal 14 16 3" xfId="18616" xr:uid="{FCA012E2-3B2F-4801-BE99-85B246D5C848}"/>
    <cellStyle name="Normal 14 17" xfId="6551" xr:uid="{00000000-0005-0000-0000-0000C5130000}"/>
    <cellStyle name="Normal 14 17 2" xfId="18618" xr:uid="{8159D6EE-DE70-4C6A-91BD-C4C160769FB5}"/>
    <cellStyle name="Normal 14 17 2 2" xfId="18619" xr:uid="{B2735663-8B2F-4654-9DE7-3B4C2D1DB050}"/>
    <cellStyle name="Normal 14 17 2 2 2" xfId="18620" xr:uid="{226AAC59-80EC-412B-BDF0-2DE918A141A5}"/>
    <cellStyle name="Normal 14 17 2 3" xfId="18621" xr:uid="{5599E61A-AF42-4F13-A4DE-80027B1C43CC}"/>
    <cellStyle name="Normal 14 17 3" xfId="18622" xr:uid="{C73A1B6B-FE76-4A28-ABFB-FED4D262D359}"/>
    <cellStyle name="Normal 14 17 3 2" xfId="18623" xr:uid="{0138228F-EB23-4B12-9E24-719ACFA41605}"/>
    <cellStyle name="Normal 14 17 3 2 2" xfId="18624" xr:uid="{8210D633-698F-45C0-8D39-E154B911FBE3}"/>
    <cellStyle name="Normal 14 17 3 3" xfId="18625" xr:uid="{1CD655A5-F60C-4B7E-B113-CA918F84C4EE}"/>
    <cellStyle name="Normal 14 17 4" xfId="18626" xr:uid="{8405146C-EF11-466D-936A-9BEE1905C03B}"/>
    <cellStyle name="Normal 14 17 4 2" xfId="18627" xr:uid="{B41FC206-F495-4EA0-84D8-750D29B0D289}"/>
    <cellStyle name="Normal 14 17 5" xfId="18628" xr:uid="{9BE924B6-8BCD-40AE-812E-E3EBFBE2CDA2}"/>
    <cellStyle name="Normal 14 17 6" xfId="18617" xr:uid="{F7DD9D64-B9CA-477F-B50F-8DA77BE98DF4}"/>
    <cellStyle name="Normal 14 18" xfId="6669" xr:uid="{00000000-0005-0000-0000-0000C6130000}"/>
    <cellStyle name="Normal 14 18 2" xfId="18630" xr:uid="{A76E309E-DC01-45C9-89FB-4000CB964C0B}"/>
    <cellStyle name="Normal 14 18 2 2" xfId="18631" xr:uid="{7FA3BD0E-C8F1-41CA-9244-FBF03CA4B0B2}"/>
    <cellStyle name="Normal 14 18 2 2 2" xfId="18632" xr:uid="{52C9B48D-A867-4D8B-BD98-1D39236C2178}"/>
    <cellStyle name="Normal 14 18 2 3" xfId="18633" xr:uid="{5DBB71F8-88EA-48BF-BB6D-DB7D23B6D11E}"/>
    <cellStyle name="Normal 14 18 3" xfId="18634" xr:uid="{2A6C8EC3-9246-4434-B1C4-85E747B32481}"/>
    <cellStyle name="Normal 14 18 3 2" xfId="18635" xr:uid="{83E973FE-ACA2-428A-B9D5-B84D91E02B4B}"/>
    <cellStyle name="Normal 14 18 4" xfId="18636" xr:uid="{DF25A418-B3AE-4C5E-B180-1506B7BBE8E1}"/>
    <cellStyle name="Normal 14 18 5" xfId="18629" xr:uid="{74236A40-5382-46C1-A092-D87C991510D0}"/>
    <cellStyle name="Normal 14 19" xfId="7476" xr:uid="{00000000-0005-0000-0000-0000C7130000}"/>
    <cellStyle name="Normal 14 19 2" xfId="18638" xr:uid="{93C044F3-1EFF-4757-8A06-63CF1D600544}"/>
    <cellStyle name="Normal 14 19 3" xfId="18637" xr:uid="{8705D534-93DA-4E37-9732-89C8D3339546}"/>
    <cellStyle name="Normal 14 2" xfId="2449" xr:uid="{00000000-0005-0000-0000-0000C8130000}"/>
    <cellStyle name="Normal 14 2 10" xfId="6433" xr:uid="{00000000-0005-0000-0000-0000C9130000}"/>
    <cellStyle name="Normal 14 2 10 2" xfId="18639" xr:uid="{ADCFB9AE-077F-4C51-ACC0-9A08502BD2AD}"/>
    <cellStyle name="Normal 14 2 11" xfId="6552" xr:uid="{00000000-0005-0000-0000-0000CA130000}"/>
    <cellStyle name="Normal 14 2 12" xfId="6670" xr:uid="{00000000-0005-0000-0000-0000CB130000}"/>
    <cellStyle name="Normal 14 2 13" xfId="7482" xr:uid="{00000000-0005-0000-0000-0000CC130000}"/>
    <cellStyle name="Normal 14 2 14" xfId="8171" xr:uid="{00000000-0005-0000-0000-0000CD130000}"/>
    <cellStyle name="Normal 14 2 15" xfId="8293" xr:uid="{00000000-0005-0000-0000-0000CE130000}"/>
    <cellStyle name="Normal 14 2 16" xfId="8413" xr:uid="{00000000-0005-0000-0000-0000CF130000}"/>
    <cellStyle name="Normal 14 2 17" xfId="8534" xr:uid="{00000000-0005-0000-0000-0000D0130000}"/>
    <cellStyle name="Normal 14 2 18" xfId="8653" xr:uid="{00000000-0005-0000-0000-0000D1130000}"/>
    <cellStyle name="Normal 14 2 2" xfId="2450" xr:uid="{00000000-0005-0000-0000-0000D2130000}"/>
    <cellStyle name="Normal 14 2 2 2" xfId="2451" xr:uid="{00000000-0005-0000-0000-0000D3130000}"/>
    <cellStyle name="Normal 14 2 3" xfId="2452" xr:uid="{00000000-0005-0000-0000-0000D4130000}"/>
    <cellStyle name="Normal 14 2 4" xfId="2453" xr:uid="{00000000-0005-0000-0000-0000D5130000}"/>
    <cellStyle name="Normal 14 2 5" xfId="2454" xr:uid="{00000000-0005-0000-0000-0000D6130000}"/>
    <cellStyle name="Normal 14 2 6" xfId="2455" xr:uid="{00000000-0005-0000-0000-0000D7130000}"/>
    <cellStyle name="Normal 14 2 7" xfId="4457" xr:uid="{00000000-0005-0000-0000-0000D8130000}"/>
    <cellStyle name="Normal 14 2 8" xfId="4458" xr:uid="{00000000-0005-0000-0000-0000D9130000}"/>
    <cellStyle name="Normal 14 2 8 2" xfId="4459" xr:uid="{00000000-0005-0000-0000-0000DA130000}"/>
    <cellStyle name="Normal 14 2 8 2 2" xfId="18640" xr:uid="{7CC97969-4C3F-4757-B7FF-709670B1F110}"/>
    <cellStyle name="Normal 14 2 8 2 2 2" xfId="18641" xr:uid="{22478E00-F854-4686-AD4B-61715C0AD6FD}"/>
    <cellStyle name="Normal 14 2 8 2 2 2 2" xfId="18642" xr:uid="{59ABF2C9-6D4E-4F45-B8D1-E90F69E2AB72}"/>
    <cellStyle name="Normal 14 2 8 2 2 3" xfId="18643" xr:uid="{D8444A6A-8A1E-4874-BEEE-1DFFAAD12339}"/>
    <cellStyle name="Normal 14 2 8 2 3" xfId="18644" xr:uid="{FAD9BB54-63BB-4E14-8E5B-DB365662C0C8}"/>
    <cellStyle name="Normal 14 2 8 2 3 2" xfId="18645" xr:uid="{B39F29C3-3A3C-4C71-B92D-E5D4DC5A9181}"/>
    <cellStyle name="Normal 14 2 8 2 3 2 2" xfId="18646" xr:uid="{D4745134-81B9-4868-A4AB-6C2D648CE103}"/>
    <cellStyle name="Normal 14 2 8 2 3 3" xfId="18647" xr:uid="{05A11121-A5F4-405C-B2CE-F4904C20F50E}"/>
    <cellStyle name="Normal 14 2 8 2 4" xfId="18648" xr:uid="{8EF5E74A-605A-445B-9282-058B1459A76D}"/>
    <cellStyle name="Normal 14 2 8 2 4 2" xfId="18649" xr:uid="{830E0BD8-8613-4DB6-9C58-712EDDF44D18}"/>
    <cellStyle name="Normal 14 2 8 2 5" xfId="18650" xr:uid="{57C3457F-0581-4CA6-9015-F5E076894560}"/>
    <cellStyle name="Normal 14 2 8 3" xfId="13652" xr:uid="{00000000-0005-0000-0000-0000600B0000}"/>
    <cellStyle name="Normal 14 2 8 3 2" xfId="18652" xr:uid="{8DDC23A6-41E3-40C8-9C1F-28FEC87D8979}"/>
    <cellStyle name="Normal 14 2 8 3 2 2" xfId="18653" xr:uid="{8BCB1781-1145-4C17-AB9C-4DD7DD7E4397}"/>
    <cellStyle name="Normal 14 2 8 3 3" xfId="18654" xr:uid="{104E095B-D847-48ED-BBD9-6116DBC51166}"/>
    <cellStyle name="Normal 14 2 8 3 4" xfId="18651" xr:uid="{A17592AE-C864-4188-94BB-8B0A63F2E656}"/>
    <cellStyle name="Normal 14 2 8 4" xfId="18655" xr:uid="{FE2FA652-98A5-4FE7-85F5-660DF652A98F}"/>
    <cellStyle name="Normal 14 2 8 4 2" xfId="18656" xr:uid="{A752DD88-E78E-4471-9D3D-C4D0057CD47A}"/>
    <cellStyle name="Normal 14 2 8 4 2 2" xfId="18657" xr:uid="{27F3D284-AAF4-479D-BD8D-E777FF426919}"/>
    <cellStyle name="Normal 14 2 8 4 3" xfId="18658" xr:uid="{4EBFB2E8-D9EA-4FC2-9A7A-EF441FC1C2A4}"/>
    <cellStyle name="Normal 14 2 8 5" xfId="18659" xr:uid="{596F6DDB-FA44-4FB8-A5D1-6A47A5AA643A}"/>
    <cellStyle name="Normal 14 2 8 5 2" xfId="18660" xr:uid="{9A39AE98-E1AD-4C7C-AF89-D75DEE6FA410}"/>
    <cellStyle name="Normal 14 2 8 6" xfId="18661" xr:uid="{3F0339F6-F5A9-4AFF-AFAE-D0ED7C727B1F}"/>
    <cellStyle name="Normal 14 2 9" xfId="6303" xr:uid="{00000000-0005-0000-0000-0000DB130000}"/>
    <cellStyle name="Normal 14 2 9 2" xfId="13651" xr:uid="{00000000-0005-0000-0000-0000610B0000}"/>
    <cellStyle name="Normal 14 2 9 3" xfId="18662" xr:uid="{EAF50172-E019-4D59-B9C8-8FDEE77F5534}"/>
    <cellStyle name="Normal 14 20" xfId="8170" xr:uid="{00000000-0005-0000-0000-0000DC130000}"/>
    <cellStyle name="Normal 14 21" xfId="8292" xr:uid="{00000000-0005-0000-0000-0000DD130000}"/>
    <cellStyle name="Normal 14 22" xfId="8412" xr:uid="{00000000-0005-0000-0000-0000DE130000}"/>
    <cellStyle name="Normal 14 23" xfId="8533" xr:uid="{00000000-0005-0000-0000-0000DF130000}"/>
    <cellStyle name="Normal 14 24" xfId="8652" xr:uid="{00000000-0005-0000-0000-0000E0130000}"/>
    <cellStyle name="Normal 14 3" xfId="2456" xr:uid="{00000000-0005-0000-0000-0000E1130000}"/>
    <cellStyle name="Normal 14 3 10" xfId="6434" xr:uid="{00000000-0005-0000-0000-0000E2130000}"/>
    <cellStyle name="Normal 14 3 11" xfId="6553" xr:uid="{00000000-0005-0000-0000-0000E3130000}"/>
    <cellStyle name="Normal 14 3 12" xfId="6671" xr:uid="{00000000-0005-0000-0000-0000E4130000}"/>
    <cellStyle name="Normal 14 3 13" xfId="8172" xr:uid="{00000000-0005-0000-0000-0000E5130000}"/>
    <cellStyle name="Normal 14 3 14" xfId="8294" xr:uid="{00000000-0005-0000-0000-0000E6130000}"/>
    <cellStyle name="Normal 14 3 15" xfId="8414" xr:uid="{00000000-0005-0000-0000-0000E7130000}"/>
    <cellStyle name="Normal 14 3 16" xfId="8535" xr:uid="{00000000-0005-0000-0000-0000E8130000}"/>
    <cellStyle name="Normal 14 3 17" xfId="8654" xr:uid="{00000000-0005-0000-0000-0000E9130000}"/>
    <cellStyle name="Normal 14 3 2" xfId="2457" xr:uid="{00000000-0005-0000-0000-0000EA130000}"/>
    <cellStyle name="Normal 14 3 2 2" xfId="2458" xr:uid="{00000000-0005-0000-0000-0000EB130000}"/>
    <cellStyle name="Normal 14 3 3" xfId="2459" xr:uid="{00000000-0005-0000-0000-0000EC130000}"/>
    <cellStyle name="Normal 14 3 4" xfId="2460" xr:uid="{00000000-0005-0000-0000-0000ED130000}"/>
    <cellStyle name="Normal 14 3 5" xfId="2461" xr:uid="{00000000-0005-0000-0000-0000EE130000}"/>
    <cellStyle name="Normal 14 3 6" xfId="2462" xr:uid="{00000000-0005-0000-0000-0000EF130000}"/>
    <cellStyle name="Normal 14 3 7" xfId="4460" xr:uid="{00000000-0005-0000-0000-0000F0130000}"/>
    <cellStyle name="Normal 14 3 8" xfId="4461" xr:uid="{00000000-0005-0000-0000-0000F1130000}"/>
    <cellStyle name="Normal 14 3 8 2" xfId="4462" xr:uid="{00000000-0005-0000-0000-0000F2130000}"/>
    <cellStyle name="Normal 14 3 9" xfId="6304" xr:uid="{00000000-0005-0000-0000-0000F3130000}"/>
    <cellStyle name="Normal 14 4" xfId="2463" xr:uid="{00000000-0005-0000-0000-0000F4130000}"/>
    <cellStyle name="Normal 14 4 2" xfId="2464" xr:uid="{00000000-0005-0000-0000-0000F5130000}"/>
    <cellStyle name="Normal 14 4 2 2" xfId="2465" xr:uid="{00000000-0005-0000-0000-0000F6130000}"/>
    <cellStyle name="Normal 14 4 2 2 2" xfId="18663" xr:uid="{88C94BA5-350B-44B0-8857-B6CB3FFAA231}"/>
    <cellStyle name="Normal 14 4 2 2 2 2" xfId="18664" xr:uid="{A8E2D7DE-F54A-486B-A268-1C10EDCBF629}"/>
    <cellStyle name="Normal 14 4 2 2 3" xfId="18665" xr:uid="{F4540A13-BE2E-4091-B5D8-3D3DE906765E}"/>
    <cellStyle name="Normal 14 4 2 3" xfId="18666" xr:uid="{69AED168-282A-4B95-972C-B67CE89DC210}"/>
    <cellStyle name="Normal 14 4 2 3 2" xfId="18667" xr:uid="{AC54FD4F-86C0-4264-929B-18FEA8DD93F6}"/>
    <cellStyle name="Normal 14 4 2 3 2 2" xfId="18668" xr:uid="{7D5230AA-609C-4A7F-A963-7164A4B4E28F}"/>
    <cellStyle name="Normal 14 4 2 3 3" xfId="18669" xr:uid="{30C21CF8-6CFE-4A50-AED9-19ECEF444637}"/>
    <cellStyle name="Normal 14 4 2 4" xfId="18670" xr:uid="{71992F31-4DCB-4682-82D7-2CD0E4AECD29}"/>
    <cellStyle name="Normal 14 4 2 4 2" xfId="18671" xr:uid="{BA24D64B-D486-496A-88B7-ACBDD467F0F1}"/>
    <cellStyle name="Normal 14 4 2 5" xfId="18672" xr:uid="{DF3AF79E-B8B5-424E-A7FD-B9B186E94B98}"/>
    <cellStyle name="Normal 14 4 3" xfId="2466" xr:uid="{00000000-0005-0000-0000-0000F7130000}"/>
    <cellStyle name="Normal 14 4 3 2" xfId="18673" xr:uid="{5C5A21C6-38B1-43F8-8462-6F09C456793F}"/>
    <cellStyle name="Normal 14 4 3 2 2" xfId="18674" xr:uid="{67765686-D470-4136-B1E2-FAC1C96BD6D5}"/>
    <cellStyle name="Normal 14 4 3 2 2 2" xfId="18675" xr:uid="{0B8F9175-30FC-4546-A881-0E1BADAA8447}"/>
    <cellStyle name="Normal 14 4 3 2 3" xfId="18676" xr:uid="{F332E03F-6217-487B-BC05-D7A4E45BC874}"/>
    <cellStyle name="Normal 14 4 3 3" xfId="18677" xr:uid="{27AC7C2E-50AD-49BD-8B22-1D853FF6E32F}"/>
    <cellStyle name="Normal 14 4 3 3 2" xfId="18678" xr:uid="{EB34F494-DD38-4A80-8A71-4699723E7EF0}"/>
    <cellStyle name="Normal 14 4 3 4" xfId="18679" xr:uid="{8479BBF8-8678-4CF0-A065-2666C1B221DC}"/>
    <cellStyle name="Normal 14 4 4" xfId="2467" xr:uid="{00000000-0005-0000-0000-0000F8130000}"/>
    <cellStyle name="Normal 14 4 5" xfId="2468" xr:uid="{00000000-0005-0000-0000-0000F9130000}"/>
    <cellStyle name="Normal 14 4 5 2" xfId="18680" xr:uid="{C4C37F0E-9697-4F0E-B4AD-D66B413A51FE}"/>
    <cellStyle name="Normal 14 4 6" xfId="2469" xr:uid="{00000000-0005-0000-0000-0000FA130000}"/>
    <cellStyle name="Normal 14 4 7" xfId="4463" xr:uid="{00000000-0005-0000-0000-0000FB130000}"/>
    <cellStyle name="Normal 14 4 8" xfId="4464" xr:uid="{00000000-0005-0000-0000-0000FC130000}"/>
    <cellStyle name="Normal 14 4 8 2" xfId="4465" xr:uid="{00000000-0005-0000-0000-0000FD130000}"/>
    <cellStyle name="Normal 14 4 9" xfId="7483" xr:uid="{00000000-0005-0000-0000-0000FE130000}"/>
    <cellStyle name="Normal 14 5" xfId="2470" xr:uid="{00000000-0005-0000-0000-0000FF130000}"/>
    <cellStyle name="Normal 14 5 2" xfId="2471" xr:uid="{00000000-0005-0000-0000-000000140000}"/>
    <cellStyle name="Normal 14 5 2 2" xfId="2472" xr:uid="{00000000-0005-0000-0000-000001140000}"/>
    <cellStyle name="Normal 14 5 2 2 2" xfId="18681" xr:uid="{17B4CBE1-EC3B-4E33-BF24-66F78F37EB18}"/>
    <cellStyle name="Normal 14 5 2 2 2 2" xfId="18682" xr:uid="{51210DFA-E8FB-4532-8118-2CD0C743FBDE}"/>
    <cellStyle name="Normal 14 5 2 2 3" xfId="18683" xr:uid="{5EF36076-FFD1-4F2F-8352-A8A973E6C6B6}"/>
    <cellStyle name="Normal 14 5 2 3" xfId="18684" xr:uid="{8092F59B-53C8-449B-A5BC-88EE4067F2CA}"/>
    <cellStyle name="Normal 14 5 2 3 2" xfId="18685" xr:uid="{D5D991E1-22CF-4546-8D8B-889B4EC9B71B}"/>
    <cellStyle name="Normal 14 5 2 3 2 2" xfId="18686" xr:uid="{8A131126-7C0F-472A-8BBB-446431FAD5F8}"/>
    <cellStyle name="Normal 14 5 2 3 3" xfId="18687" xr:uid="{26F172A4-65DF-4766-B48D-0C4369E0E513}"/>
    <cellStyle name="Normal 14 5 2 4" xfId="18688" xr:uid="{6C1F66DB-7D19-43D8-B5B4-94F935CC4082}"/>
    <cellStyle name="Normal 14 5 2 4 2" xfId="18689" xr:uid="{DB0F0CD7-D8DD-4DDE-A308-5EABEB7B7715}"/>
    <cellStyle name="Normal 14 5 2 5" xfId="18690" xr:uid="{2A624334-6D23-45E8-8DEB-7762DA0731CF}"/>
    <cellStyle name="Normal 14 5 3" xfId="2473" xr:uid="{00000000-0005-0000-0000-000002140000}"/>
    <cellStyle name="Normal 14 5 3 2" xfId="18691" xr:uid="{2EA1DBD8-6F68-46A3-85DC-C931EA635728}"/>
    <cellStyle name="Normal 14 5 3 2 2" xfId="18692" xr:uid="{0A2FCAAD-70F8-447B-BD37-07D8697C0EFD}"/>
    <cellStyle name="Normal 14 5 3 2 2 2" xfId="18693" xr:uid="{36AB2485-4728-4AC9-A9F4-AAD677ECE4F7}"/>
    <cellStyle name="Normal 14 5 3 2 3" xfId="18694" xr:uid="{3BA5DCD7-E143-4BE2-9277-BEBA945A8E71}"/>
    <cellStyle name="Normal 14 5 3 3" xfId="18695" xr:uid="{41C086B6-724A-465E-9098-038847F5CF6C}"/>
    <cellStyle name="Normal 14 5 3 3 2" xfId="18696" xr:uid="{A5A82529-18B7-4E7B-85B9-998A506C6579}"/>
    <cellStyle name="Normal 14 5 3 4" xfId="18697" xr:uid="{AFAF8F2C-F790-4712-9088-9F1797DCF565}"/>
    <cellStyle name="Normal 14 5 4" xfId="2474" xr:uid="{00000000-0005-0000-0000-000003140000}"/>
    <cellStyle name="Normal 14 5 5" xfId="2475" xr:uid="{00000000-0005-0000-0000-000004140000}"/>
    <cellStyle name="Normal 14 5 5 2" xfId="18698" xr:uid="{1AA2D68B-FD8D-493B-B8A1-D756490904B5}"/>
    <cellStyle name="Normal 14 5 6" xfId="2476" xr:uid="{00000000-0005-0000-0000-000005140000}"/>
    <cellStyle name="Normal 14 5 7" xfId="4466" xr:uid="{00000000-0005-0000-0000-000006140000}"/>
    <cellStyle name="Normal 14 5 8" xfId="4467" xr:uid="{00000000-0005-0000-0000-000007140000}"/>
    <cellStyle name="Normal 14 5 8 2" xfId="4468" xr:uid="{00000000-0005-0000-0000-000008140000}"/>
    <cellStyle name="Normal 14 5 9" xfId="7484" xr:uid="{00000000-0005-0000-0000-000009140000}"/>
    <cellStyle name="Normal 14 6" xfId="2477" xr:uid="{00000000-0005-0000-0000-00000A140000}"/>
    <cellStyle name="Normal 14 6 2" xfId="2478" xr:uid="{00000000-0005-0000-0000-00000B140000}"/>
    <cellStyle name="Normal 14 6 2 2" xfId="2479" xr:uid="{00000000-0005-0000-0000-00000C140000}"/>
    <cellStyle name="Normal 14 6 3" xfId="2480" xr:uid="{00000000-0005-0000-0000-00000D140000}"/>
    <cellStyle name="Normal 14 6 4" xfId="2481" xr:uid="{00000000-0005-0000-0000-00000E140000}"/>
    <cellStyle name="Normal 14 6 5" xfId="2482" xr:uid="{00000000-0005-0000-0000-00000F140000}"/>
    <cellStyle name="Normal 14 6 6" xfId="2483" xr:uid="{00000000-0005-0000-0000-000010140000}"/>
    <cellStyle name="Normal 14 6 7" xfId="4469" xr:uid="{00000000-0005-0000-0000-000011140000}"/>
    <cellStyle name="Normal 14 6 8" xfId="4470" xr:uid="{00000000-0005-0000-0000-000012140000}"/>
    <cellStyle name="Normal 14 6 8 2" xfId="4471" xr:uid="{00000000-0005-0000-0000-000013140000}"/>
    <cellStyle name="Normal 14 7" xfId="2484" xr:uid="{00000000-0005-0000-0000-000014140000}"/>
    <cellStyle name="Normal 14 8" xfId="2485" xr:uid="{00000000-0005-0000-0000-000015140000}"/>
    <cellStyle name="Normal 14 8 2" xfId="2486" xr:uid="{00000000-0005-0000-0000-000016140000}"/>
    <cellStyle name="Normal 14 8 2 2" xfId="3684" xr:uid="{00000000-0005-0000-0000-000017140000}"/>
    <cellStyle name="Normal 14 8 3" xfId="3647" xr:uid="{00000000-0005-0000-0000-000018140000}"/>
    <cellStyle name="Normal 14 8 3 2" xfId="7485" xr:uid="{00000000-0005-0000-0000-000019140000}"/>
    <cellStyle name="Normal 14 8 3 3" xfId="10462" xr:uid="{00000000-0005-0000-0000-000044140000}"/>
    <cellStyle name="Normal 14 9" xfId="2487" xr:uid="{00000000-0005-0000-0000-00001A140000}"/>
    <cellStyle name="Normal 14 9 2" xfId="2488" xr:uid="{00000000-0005-0000-0000-00001B140000}"/>
    <cellStyle name="Normal 14 9 2 2" xfId="3685" xr:uid="{00000000-0005-0000-0000-00001C140000}"/>
    <cellStyle name="Normal 14 9 3" xfId="3648" xr:uid="{00000000-0005-0000-0000-00001D140000}"/>
    <cellStyle name="Normal 14 9 3 2" xfId="7486" xr:uid="{00000000-0005-0000-0000-00001E140000}"/>
    <cellStyle name="Normal 14 9 3 3" xfId="10463" xr:uid="{00000000-0005-0000-0000-00004A140000}"/>
    <cellStyle name="Normal 15" xfId="2489" xr:uid="{00000000-0005-0000-0000-00001F140000}"/>
    <cellStyle name="Normal 15 10" xfId="2490" xr:uid="{00000000-0005-0000-0000-000020140000}"/>
    <cellStyle name="Normal 15 11" xfId="2491" xr:uid="{00000000-0005-0000-0000-000021140000}"/>
    <cellStyle name="Normal 15 12" xfId="4472" xr:uid="{00000000-0005-0000-0000-000022140000}"/>
    <cellStyle name="Normal 15 13" xfId="4473" xr:uid="{00000000-0005-0000-0000-000023140000}"/>
    <cellStyle name="Normal 15 13 2" xfId="4474" xr:uid="{00000000-0005-0000-0000-000024140000}"/>
    <cellStyle name="Normal 15 14" xfId="6305" xr:uid="{00000000-0005-0000-0000-000025140000}"/>
    <cellStyle name="Normal 15 15" xfId="6435" xr:uid="{00000000-0005-0000-0000-000026140000}"/>
    <cellStyle name="Normal 15 16" xfId="6554" xr:uid="{00000000-0005-0000-0000-000027140000}"/>
    <cellStyle name="Normal 15 17" xfId="6672" xr:uid="{00000000-0005-0000-0000-000028140000}"/>
    <cellStyle name="Normal 15 18" xfId="7487" xr:uid="{00000000-0005-0000-0000-000029140000}"/>
    <cellStyle name="Normal 15 19" xfId="8173" xr:uid="{00000000-0005-0000-0000-00002A140000}"/>
    <cellStyle name="Normal 15 2" xfId="2492" xr:uid="{00000000-0005-0000-0000-00002B140000}"/>
    <cellStyle name="Normal 15 2 10" xfId="6436" xr:uid="{00000000-0005-0000-0000-00002C140000}"/>
    <cellStyle name="Normal 15 2 11" xfId="6555" xr:uid="{00000000-0005-0000-0000-00002D140000}"/>
    <cellStyle name="Normal 15 2 12" xfId="6673" xr:uid="{00000000-0005-0000-0000-00002E140000}"/>
    <cellStyle name="Normal 15 2 13" xfId="8174" xr:uid="{00000000-0005-0000-0000-00002F140000}"/>
    <cellStyle name="Normal 15 2 14" xfId="8296" xr:uid="{00000000-0005-0000-0000-000030140000}"/>
    <cellStyle name="Normal 15 2 15" xfId="8416" xr:uid="{00000000-0005-0000-0000-000031140000}"/>
    <cellStyle name="Normal 15 2 16" xfId="8537" xr:uid="{00000000-0005-0000-0000-000032140000}"/>
    <cellStyle name="Normal 15 2 17" xfId="8656" xr:uid="{00000000-0005-0000-0000-000033140000}"/>
    <cellStyle name="Normal 15 2 2" xfId="2493" xr:uid="{00000000-0005-0000-0000-000034140000}"/>
    <cellStyle name="Normal 15 2 2 2" xfId="2494" xr:uid="{00000000-0005-0000-0000-000035140000}"/>
    <cellStyle name="Normal 15 2 3" xfId="2495" xr:uid="{00000000-0005-0000-0000-000036140000}"/>
    <cellStyle name="Normal 15 2 3 2" xfId="13653" xr:uid="{00000000-0005-0000-0000-00006C0B0000}"/>
    <cellStyle name="Normal 15 2 4" xfId="2496" xr:uid="{00000000-0005-0000-0000-000037140000}"/>
    <cellStyle name="Normal 15 2 5" xfId="2497" xr:uid="{00000000-0005-0000-0000-000038140000}"/>
    <cellStyle name="Normal 15 2 6" xfId="2498" xr:uid="{00000000-0005-0000-0000-000039140000}"/>
    <cellStyle name="Normal 15 2 7" xfId="4475" xr:uid="{00000000-0005-0000-0000-00003A140000}"/>
    <cellStyle name="Normal 15 2 8" xfId="4476" xr:uid="{00000000-0005-0000-0000-00003B140000}"/>
    <cellStyle name="Normal 15 2 8 2" xfId="4477" xr:uid="{00000000-0005-0000-0000-00003C140000}"/>
    <cellStyle name="Normal 15 2 9" xfId="6306" xr:uid="{00000000-0005-0000-0000-00003D140000}"/>
    <cellStyle name="Normal 15 20" xfId="8295" xr:uid="{00000000-0005-0000-0000-00003E140000}"/>
    <cellStyle name="Normal 15 21" xfId="8415" xr:uid="{00000000-0005-0000-0000-00003F140000}"/>
    <cellStyle name="Normal 15 22" xfId="8536" xr:uid="{00000000-0005-0000-0000-000040140000}"/>
    <cellStyle name="Normal 15 23" xfId="8655" xr:uid="{00000000-0005-0000-0000-000041140000}"/>
    <cellStyle name="Normal 15 24" xfId="9330" xr:uid="{00000000-0005-0000-0000-000042140000}"/>
    <cellStyle name="Normal 15 3" xfId="2499" xr:uid="{00000000-0005-0000-0000-000043140000}"/>
    <cellStyle name="Normal 15 3 10" xfId="6437" xr:uid="{00000000-0005-0000-0000-000044140000}"/>
    <cellStyle name="Normal 15 3 11" xfId="6556" xr:uid="{00000000-0005-0000-0000-000045140000}"/>
    <cellStyle name="Normal 15 3 12" xfId="6674" xr:uid="{00000000-0005-0000-0000-000046140000}"/>
    <cellStyle name="Normal 15 3 13" xfId="8175" xr:uid="{00000000-0005-0000-0000-000047140000}"/>
    <cellStyle name="Normal 15 3 14" xfId="8297" xr:uid="{00000000-0005-0000-0000-000048140000}"/>
    <cellStyle name="Normal 15 3 15" xfId="8417" xr:uid="{00000000-0005-0000-0000-000049140000}"/>
    <cellStyle name="Normal 15 3 16" xfId="8538" xr:uid="{00000000-0005-0000-0000-00004A140000}"/>
    <cellStyle name="Normal 15 3 17" xfId="8657" xr:uid="{00000000-0005-0000-0000-00004B140000}"/>
    <cellStyle name="Normal 15 3 2" xfId="2500" xr:uid="{00000000-0005-0000-0000-00004C140000}"/>
    <cellStyle name="Normal 15 3 2 2" xfId="2501" xr:uid="{00000000-0005-0000-0000-00004D140000}"/>
    <cellStyle name="Normal 15 3 3" xfId="2502" xr:uid="{00000000-0005-0000-0000-00004E140000}"/>
    <cellStyle name="Normal 15 3 4" xfId="2503" xr:uid="{00000000-0005-0000-0000-00004F140000}"/>
    <cellStyle name="Normal 15 3 5" xfId="2504" xr:uid="{00000000-0005-0000-0000-000050140000}"/>
    <cellStyle name="Normal 15 3 6" xfId="2505" xr:uid="{00000000-0005-0000-0000-000051140000}"/>
    <cellStyle name="Normal 15 3 7" xfId="4478" xr:uid="{00000000-0005-0000-0000-000052140000}"/>
    <cellStyle name="Normal 15 3 8" xfId="4479" xr:uid="{00000000-0005-0000-0000-000053140000}"/>
    <cellStyle name="Normal 15 3 8 2" xfId="4480" xr:uid="{00000000-0005-0000-0000-000054140000}"/>
    <cellStyle name="Normal 15 3 9" xfId="6307" xr:uid="{00000000-0005-0000-0000-000055140000}"/>
    <cellStyle name="Normal 15 4" xfId="2506" xr:uid="{00000000-0005-0000-0000-000056140000}"/>
    <cellStyle name="Normal 15 4 2" xfId="2507" xr:uid="{00000000-0005-0000-0000-000057140000}"/>
    <cellStyle name="Normal 15 4 2 2" xfId="2508" xr:uid="{00000000-0005-0000-0000-000058140000}"/>
    <cellStyle name="Normal 15 4 3" xfId="2509" xr:uid="{00000000-0005-0000-0000-000059140000}"/>
    <cellStyle name="Normal 15 4 4" xfId="2510" xr:uid="{00000000-0005-0000-0000-00005A140000}"/>
    <cellStyle name="Normal 15 4 5" xfId="2511" xr:uid="{00000000-0005-0000-0000-00005B140000}"/>
    <cellStyle name="Normal 15 4 6" xfId="2512" xr:uid="{00000000-0005-0000-0000-00005C140000}"/>
    <cellStyle name="Normal 15 4 7" xfId="4481" xr:uid="{00000000-0005-0000-0000-00005D140000}"/>
    <cellStyle name="Normal 15 4 8" xfId="4482" xr:uid="{00000000-0005-0000-0000-00005E140000}"/>
    <cellStyle name="Normal 15 4 8 2" xfId="4483" xr:uid="{00000000-0005-0000-0000-00005F140000}"/>
    <cellStyle name="Normal 15 5" xfId="2513" xr:uid="{00000000-0005-0000-0000-000060140000}"/>
    <cellStyle name="Normal 15 5 2" xfId="2514" xr:uid="{00000000-0005-0000-0000-000061140000}"/>
    <cellStyle name="Normal 15 5 2 2" xfId="2515" xr:uid="{00000000-0005-0000-0000-000062140000}"/>
    <cellStyle name="Normal 15 5 3" xfId="2516" xr:uid="{00000000-0005-0000-0000-000063140000}"/>
    <cellStyle name="Normal 15 5 4" xfId="2517" xr:uid="{00000000-0005-0000-0000-000064140000}"/>
    <cellStyle name="Normal 15 5 5" xfId="2518" xr:uid="{00000000-0005-0000-0000-000065140000}"/>
    <cellStyle name="Normal 15 5 6" xfId="2519" xr:uid="{00000000-0005-0000-0000-000066140000}"/>
    <cellStyle name="Normal 15 5 7" xfId="4484" xr:uid="{00000000-0005-0000-0000-000067140000}"/>
    <cellStyle name="Normal 15 5 8" xfId="4485" xr:uid="{00000000-0005-0000-0000-000068140000}"/>
    <cellStyle name="Normal 15 5 8 2" xfId="4486" xr:uid="{00000000-0005-0000-0000-000069140000}"/>
    <cellStyle name="Normal 15 6" xfId="2520" xr:uid="{00000000-0005-0000-0000-00006A140000}"/>
    <cellStyle name="Normal 15 6 2" xfId="2521" xr:uid="{00000000-0005-0000-0000-00006B140000}"/>
    <cellStyle name="Normal 15 6 2 2" xfId="2522" xr:uid="{00000000-0005-0000-0000-00006C140000}"/>
    <cellStyle name="Normal 15 6 3" xfId="2523" xr:uid="{00000000-0005-0000-0000-00006D140000}"/>
    <cellStyle name="Normal 15 6 4" xfId="2524" xr:uid="{00000000-0005-0000-0000-00006E140000}"/>
    <cellStyle name="Normal 15 6 5" xfId="2525" xr:uid="{00000000-0005-0000-0000-00006F140000}"/>
    <cellStyle name="Normal 15 6 6" xfId="2526" xr:uid="{00000000-0005-0000-0000-000070140000}"/>
    <cellStyle name="Normal 15 6 7" xfId="4487" xr:uid="{00000000-0005-0000-0000-000071140000}"/>
    <cellStyle name="Normal 15 6 8" xfId="4488" xr:uid="{00000000-0005-0000-0000-000072140000}"/>
    <cellStyle name="Normal 15 6 8 2" xfId="4489" xr:uid="{00000000-0005-0000-0000-000073140000}"/>
    <cellStyle name="Normal 15 7" xfId="2527" xr:uid="{00000000-0005-0000-0000-000074140000}"/>
    <cellStyle name="Normal 15 7 2" xfId="2528" xr:uid="{00000000-0005-0000-0000-000075140000}"/>
    <cellStyle name="Normal 15 7 3" xfId="13654" xr:uid="{00000000-0005-0000-0000-0000710B0000}"/>
    <cellStyle name="Normal 15 8" xfId="2529" xr:uid="{00000000-0005-0000-0000-000076140000}"/>
    <cellStyle name="Normal 15 9" xfId="2530" xr:uid="{00000000-0005-0000-0000-000077140000}"/>
    <cellStyle name="Normal 16" xfId="2531" xr:uid="{00000000-0005-0000-0000-000078140000}"/>
    <cellStyle name="Normal 16 10" xfId="2532" xr:uid="{00000000-0005-0000-0000-000079140000}"/>
    <cellStyle name="Normal 16 11" xfId="2533" xr:uid="{00000000-0005-0000-0000-00007A140000}"/>
    <cellStyle name="Normal 16 12" xfId="4490" xr:uid="{00000000-0005-0000-0000-00007B140000}"/>
    <cellStyle name="Normal 16 13" xfId="4491" xr:uid="{00000000-0005-0000-0000-00007C140000}"/>
    <cellStyle name="Normal 16 13 2" xfId="4492" xr:uid="{00000000-0005-0000-0000-00007D140000}"/>
    <cellStyle name="Normal 16 14" xfId="6308" xr:uid="{00000000-0005-0000-0000-00007E140000}"/>
    <cellStyle name="Normal 16 15" xfId="6438" xr:uid="{00000000-0005-0000-0000-00007F140000}"/>
    <cellStyle name="Normal 16 16" xfId="6557" xr:uid="{00000000-0005-0000-0000-000080140000}"/>
    <cellStyle name="Normal 16 17" xfId="6675" xr:uid="{00000000-0005-0000-0000-000081140000}"/>
    <cellStyle name="Normal 16 18" xfId="7488" xr:uid="{00000000-0005-0000-0000-000082140000}"/>
    <cellStyle name="Normal 16 19" xfId="8176" xr:uid="{00000000-0005-0000-0000-000083140000}"/>
    <cellStyle name="Normal 16 2" xfId="2534" xr:uid="{00000000-0005-0000-0000-000084140000}"/>
    <cellStyle name="Normal 16 2 10" xfId="6439" xr:uid="{00000000-0005-0000-0000-000085140000}"/>
    <cellStyle name="Normal 16 2 11" xfId="6558" xr:uid="{00000000-0005-0000-0000-000086140000}"/>
    <cellStyle name="Normal 16 2 12" xfId="6676" xr:uid="{00000000-0005-0000-0000-000087140000}"/>
    <cellStyle name="Normal 16 2 13" xfId="8177" xr:uid="{00000000-0005-0000-0000-000088140000}"/>
    <cellStyle name="Normal 16 2 14" xfId="8299" xr:uid="{00000000-0005-0000-0000-000089140000}"/>
    <cellStyle name="Normal 16 2 15" xfId="8419" xr:uid="{00000000-0005-0000-0000-00008A140000}"/>
    <cellStyle name="Normal 16 2 16" xfId="8540" xr:uid="{00000000-0005-0000-0000-00008B140000}"/>
    <cellStyle name="Normal 16 2 17" xfId="8659" xr:uid="{00000000-0005-0000-0000-00008C140000}"/>
    <cellStyle name="Normal 16 2 2" xfId="2535" xr:uid="{00000000-0005-0000-0000-00008D140000}"/>
    <cellStyle name="Normal 16 2 2 2" xfId="2536" xr:uid="{00000000-0005-0000-0000-00008E140000}"/>
    <cellStyle name="Normal 16 2 3" xfId="2537" xr:uid="{00000000-0005-0000-0000-00008F140000}"/>
    <cellStyle name="Normal 16 2 3 2" xfId="13655" xr:uid="{00000000-0005-0000-0000-0000750B0000}"/>
    <cellStyle name="Normal 16 2 4" xfId="2538" xr:uid="{00000000-0005-0000-0000-000090140000}"/>
    <cellStyle name="Normal 16 2 5" xfId="2539" xr:uid="{00000000-0005-0000-0000-000091140000}"/>
    <cellStyle name="Normal 16 2 6" xfId="2540" xr:uid="{00000000-0005-0000-0000-000092140000}"/>
    <cellStyle name="Normal 16 2 7" xfId="4493" xr:uid="{00000000-0005-0000-0000-000093140000}"/>
    <cellStyle name="Normal 16 2 8" xfId="4494" xr:uid="{00000000-0005-0000-0000-000094140000}"/>
    <cellStyle name="Normal 16 2 8 2" xfId="4495" xr:uid="{00000000-0005-0000-0000-000095140000}"/>
    <cellStyle name="Normal 16 2 9" xfId="6309" xr:uid="{00000000-0005-0000-0000-000096140000}"/>
    <cellStyle name="Normal 16 20" xfId="8298" xr:uid="{00000000-0005-0000-0000-000097140000}"/>
    <cellStyle name="Normal 16 21" xfId="8418" xr:uid="{00000000-0005-0000-0000-000098140000}"/>
    <cellStyle name="Normal 16 22" xfId="8539" xr:uid="{00000000-0005-0000-0000-000099140000}"/>
    <cellStyle name="Normal 16 23" xfId="8658" xr:uid="{00000000-0005-0000-0000-00009A140000}"/>
    <cellStyle name="Normal 16 24" xfId="9329" xr:uid="{00000000-0005-0000-0000-00009B140000}"/>
    <cellStyle name="Normal 16 3" xfId="2541" xr:uid="{00000000-0005-0000-0000-00009C140000}"/>
    <cellStyle name="Normal 16 3 10" xfId="6440" xr:uid="{00000000-0005-0000-0000-00009D140000}"/>
    <cellStyle name="Normal 16 3 11" xfId="6559" xr:uid="{00000000-0005-0000-0000-00009E140000}"/>
    <cellStyle name="Normal 16 3 12" xfId="6677" xr:uid="{00000000-0005-0000-0000-00009F140000}"/>
    <cellStyle name="Normal 16 3 13" xfId="8178" xr:uid="{00000000-0005-0000-0000-0000A0140000}"/>
    <cellStyle name="Normal 16 3 14" xfId="8300" xr:uid="{00000000-0005-0000-0000-0000A1140000}"/>
    <cellStyle name="Normal 16 3 15" xfId="8420" xr:uid="{00000000-0005-0000-0000-0000A2140000}"/>
    <cellStyle name="Normal 16 3 16" xfId="8541" xr:uid="{00000000-0005-0000-0000-0000A3140000}"/>
    <cellStyle name="Normal 16 3 17" xfId="8660" xr:uid="{00000000-0005-0000-0000-0000A4140000}"/>
    <cellStyle name="Normal 16 3 2" xfId="2542" xr:uid="{00000000-0005-0000-0000-0000A5140000}"/>
    <cellStyle name="Normal 16 3 2 2" xfId="2543" xr:uid="{00000000-0005-0000-0000-0000A6140000}"/>
    <cellStyle name="Normal 16 3 3" xfId="2544" xr:uid="{00000000-0005-0000-0000-0000A7140000}"/>
    <cellStyle name="Normal 16 3 4" xfId="2545" xr:uid="{00000000-0005-0000-0000-0000A8140000}"/>
    <cellStyle name="Normal 16 3 5" xfId="2546" xr:uid="{00000000-0005-0000-0000-0000A9140000}"/>
    <cellStyle name="Normal 16 3 6" xfId="2547" xr:uid="{00000000-0005-0000-0000-0000AA140000}"/>
    <cellStyle name="Normal 16 3 7" xfId="4496" xr:uid="{00000000-0005-0000-0000-0000AB140000}"/>
    <cellStyle name="Normal 16 3 8" xfId="4497" xr:uid="{00000000-0005-0000-0000-0000AC140000}"/>
    <cellStyle name="Normal 16 3 8 2" xfId="4498" xr:uid="{00000000-0005-0000-0000-0000AD140000}"/>
    <cellStyle name="Normal 16 3 9" xfId="6310" xr:uid="{00000000-0005-0000-0000-0000AE140000}"/>
    <cellStyle name="Normal 16 4" xfId="2548" xr:uid="{00000000-0005-0000-0000-0000AF140000}"/>
    <cellStyle name="Normal 16 4 2" xfId="2549" xr:uid="{00000000-0005-0000-0000-0000B0140000}"/>
    <cellStyle name="Normal 16 4 2 2" xfId="2550" xr:uid="{00000000-0005-0000-0000-0000B1140000}"/>
    <cellStyle name="Normal 16 4 3" xfId="2551" xr:uid="{00000000-0005-0000-0000-0000B2140000}"/>
    <cellStyle name="Normal 16 4 4" xfId="2552" xr:uid="{00000000-0005-0000-0000-0000B3140000}"/>
    <cellStyle name="Normal 16 4 5" xfId="2553" xr:uid="{00000000-0005-0000-0000-0000B4140000}"/>
    <cellStyle name="Normal 16 4 6" xfId="2554" xr:uid="{00000000-0005-0000-0000-0000B5140000}"/>
    <cellStyle name="Normal 16 4 7" xfId="4499" xr:uid="{00000000-0005-0000-0000-0000B6140000}"/>
    <cellStyle name="Normal 16 4 8" xfId="4500" xr:uid="{00000000-0005-0000-0000-0000B7140000}"/>
    <cellStyle name="Normal 16 4 8 2" xfId="4501" xr:uid="{00000000-0005-0000-0000-0000B8140000}"/>
    <cellStyle name="Normal 16 5" xfId="2555" xr:uid="{00000000-0005-0000-0000-0000B9140000}"/>
    <cellStyle name="Normal 16 5 2" xfId="2556" xr:uid="{00000000-0005-0000-0000-0000BA140000}"/>
    <cellStyle name="Normal 16 5 2 2" xfId="2557" xr:uid="{00000000-0005-0000-0000-0000BB140000}"/>
    <cellStyle name="Normal 16 5 3" xfId="2558" xr:uid="{00000000-0005-0000-0000-0000BC140000}"/>
    <cellStyle name="Normal 16 5 4" xfId="2559" xr:uid="{00000000-0005-0000-0000-0000BD140000}"/>
    <cellStyle name="Normal 16 5 5" xfId="2560" xr:uid="{00000000-0005-0000-0000-0000BE140000}"/>
    <cellStyle name="Normal 16 5 6" xfId="2561" xr:uid="{00000000-0005-0000-0000-0000BF140000}"/>
    <cellStyle name="Normal 16 5 7" xfId="4502" xr:uid="{00000000-0005-0000-0000-0000C0140000}"/>
    <cellStyle name="Normal 16 5 8" xfId="4503" xr:uid="{00000000-0005-0000-0000-0000C1140000}"/>
    <cellStyle name="Normal 16 5 8 2" xfId="4504" xr:uid="{00000000-0005-0000-0000-0000C2140000}"/>
    <cellStyle name="Normal 16 6" xfId="2562" xr:uid="{00000000-0005-0000-0000-0000C3140000}"/>
    <cellStyle name="Normal 16 6 2" xfId="2563" xr:uid="{00000000-0005-0000-0000-0000C4140000}"/>
    <cellStyle name="Normal 16 6 2 2" xfId="2564" xr:uid="{00000000-0005-0000-0000-0000C5140000}"/>
    <cellStyle name="Normal 16 6 3" xfId="2565" xr:uid="{00000000-0005-0000-0000-0000C6140000}"/>
    <cellStyle name="Normal 16 6 4" xfId="2566" xr:uid="{00000000-0005-0000-0000-0000C7140000}"/>
    <cellStyle name="Normal 16 6 5" xfId="2567" xr:uid="{00000000-0005-0000-0000-0000C8140000}"/>
    <cellStyle name="Normal 16 6 6" xfId="2568" xr:uid="{00000000-0005-0000-0000-0000C9140000}"/>
    <cellStyle name="Normal 16 6 7" xfId="4505" xr:uid="{00000000-0005-0000-0000-0000CA140000}"/>
    <cellStyle name="Normal 16 6 8" xfId="4506" xr:uid="{00000000-0005-0000-0000-0000CB140000}"/>
    <cellStyle name="Normal 16 6 8 2" xfId="4507" xr:uid="{00000000-0005-0000-0000-0000CC140000}"/>
    <cellStyle name="Normal 16 7" xfId="2569" xr:uid="{00000000-0005-0000-0000-0000CD140000}"/>
    <cellStyle name="Normal 16 7 2" xfId="2570" xr:uid="{00000000-0005-0000-0000-0000CE140000}"/>
    <cellStyle name="Normal 16 7 2 2" xfId="18699" xr:uid="{CD4DF71A-31CA-499F-930C-A13EE2296A2C}"/>
    <cellStyle name="Normal 16 7 2 2 2" xfId="18700" xr:uid="{DAF13B72-4C45-4A6A-84E1-F8A3DC2240E7}"/>
    <cellStyle name="Normal 16 7 2 2 2 2" xfId="18701" xr:uid="{DE8839FE-7D4A-4360-9C72-BF3819A61B53}"/>
    <cellStyle name="Normal 16 7 2 2 3" xfId="18702" xr:uid="{5FFC3571-A2D8-4106-A8AF-99400B10A11D}"/>
    <cellStyle name="Normal 16 7 2 3" xfId="18703" xr:uid="{ADCC5CD8-81F3-40BF-92CC-34D5276751B1}"/>
    <cellStyle name="Normal 16 7 2 3 2" xfId="18704" xr:uid="{303B24B3-1DCC-424B-8919-27EDF1A9FE20}"/>
    <cellStyle name="Normal 16 7 2 3 2 2" xfId="18705" xr:uid="{5222F8D4-C474-4283-8B96-510AAB8DEA3B}"/>
    <cellStyle name="Normal 16 7 2 3 3" xfId="18706" xr:uid="{18DCF9D0-2E76-498C-A00F-E0AF68EA298D}"/>
    <cellStyle name="Normal 16 7 2 4" xfId="18707" xr:uid="{05D6FB07-65DA-4F2B-A345-7126E9FF797D}"/>
    <cellStyle name="Normal 16 7 2 4 2" xfId="18708" xr:uid="{FD6CCACC-888A-450E-91DA-A6EC6AD9A819}"/>
    <cellStyle name="Normal 16 7 2 5" xfId="18709" xr:uid="{AD8B16A6-5092-4374-8AB1-41516E599D51}"/>
    <cellStyle name="Normal 16 7 3" xfId="13656" xr:uid="{00000000-0005-0000-0000-00007A0B0000}"/>
    <cellStyle name="Normal 16 7 3 2" xfId="18711" xr:uid="{D3182E8D-0F34-4714-B0CD-CA51DC9875A3}"/>
    <cellStyle name="Normal 16 7 3 2 2" xfId="18712" xr:uid="{4C29589F-091E-47FA-86BF-E8FC4E5220F0}"/>
    <cellStyle name="Normal 16 7 3 3" xfId="18713" xr:uid="{4A023134-16F4-4B2F-9E24-66E6EAF72EF6}"/>
    <cellStyle name="Normal 16 7 3 4" xfId="18710" xr:uid="{702066DA-5D4F-44FD-BCE5-BAB62FCA3C32}"/>
    <cellStyle name="Normal 16 7 4" xfId="18714" xr:uid="{3159B4BD-81D3-4A51-94CC-9F114691DD91}"/>
    <cellStyle name="Normal 16 7 4 2" xfId="18715" xr:uid="{9C9ECB2C-26DC-40A7-8428-A70A9398A18C}"/>
    <cellStyle name="Normal 16 7 4 2 2" xfId="18716" xr:uid="{7813233F-F7C2-474F-A4C5-4A7BB47308B4}"/>
    <cellStyle name="Normal 16 7 4 3" xfId="18717" xr:uid="{0FC1B0AE-1F17-4E2E-8115-A4B89F30AC07}"/>
    <cellStyle name="Normal 16 7 5" xfId="18718" xr:uid="{1A2F8293-4BB1-4E66-BB1E-07AB8BB99FB6}"/>
    <cellStyle name="Normal 16 7 5 2" xfId="18719" xr:uid="{8CC3D604-38AB-4C01-AE89-58333E7761E6}"/>
    <cellStyle name="Normal 16 7 6" xfId="18720" xr:uid="{6FCD90F5-1EFF-4269-99F4-F6D8B78B1CF7}"/>
    <cellStyle name="Normal 16 8" xfId="2571" xr:uid="{00000000-0005-0000-0000-0000CF140000}"/>
    <cellStyle name="Normal 16 9" xfId="2572" xr:uid="{00000000-0005-0000-0000-0000D0140000}"/>
    <cellStyle name="Normal 17" xfId="2573" xr:uid="{00000000-0005-0000-0000-0000D1140000}"/>
    <cellStyle name="Normal 17 10" xfId="2574" xr:uid="{00000000-0005-0000-0000-0000D2140000}"/>
    <cellStyle name="Normal 17 11" xfId="2575" xr:uid="{00000000-0005-0000-0000-0000D3140000}"/>
    <cellStyle name="Normal 17 12" xfId="4508" xr:uid="{00000000-0005-0000-0000-0000D4140000}"/>
    <cellStyle name="Normal 17 13" xfId="4509" xr:uid="{00000000-0005-0000-0000-0000D5140000}"/>
    <cellStyle name="Normal 17 13 2" xfId="4510" xr:uid="{00000000-0005-0000-0000-0000D6140000}"/>
    <cellStyle name="Normal 17 14" xfId="6311" xr:uid="{00000000-0005-0000-0000-0000D7140000}"/>
    <cellStyle name="Normal 17 14 2" xfId="18722" xr:uid="{33891F7B-1301-4968-995B-30C2FB3F35F3}"/>
    <cellStyle name="Normal 17 14 2 2" xfId="18723" xr:uid="{E6908758-9BDA-49AB-93E7-7F88F862C221}"/>
    <cellStyle name="Normal 17 14 2 2 2" xfId="18724" xr:uid="{F0678D37-20CC-45A2-B3B0-77F24CB97684}"/>
    <cellStyle name="Normal 17 14 2 2 2 2" xfId="18725" xr:uid="{CBAB4109-E7BA-465B-A4A6-06F534BC0DAC}"/>
    <cellStyle name="Normal 17 14 2 2 3" xfId="18726" xr:uid="{CC4601B0-B75B-4E28-B4F5-01908B6B3F1B}"/>
    <cellStyle name="Normal 17 14 2 3" xfId="18727" xr:uid="{DB066B86-CF24-4DD3-808D-D2BFC1655093}"/>
    <cellStyle name="Normal 17 14 2 3 2" xfId="18728" xr:uid="{F04E951C-AE54-48ED-A140-856C4FD97CC8}"/>
    <cellStyle name="Normal 17 14 2 3 2 2" xfId="18729" xr:uid="{5D770E12-D3E6-4090-A99C-14185E52D3A6}"/>
    <cellStyle name="Normal 17 14 2 3 3" xfId="18730" xr:uid="{DA9CBCC5-BE92-42B7-A0E9-C84458EABE26}"/>
    <cellStyle name="Normal 17 14 2 4" xfId="18731" xr:uid="{34EE6503-0B3B-48B1-958C-2C162802120B}"/>
    <cellStyle name="Normal 17 14 2 4 2" xfId="18732" xr:uid="{64150E73-9DB1-441E-8D3D-1529C3EBB0B1}"/>
    <cellStyle name="Normal 17 14 2 5" xfId="18733" xr:uid="{452B6AA2-2671-4526-A1D7-1D911FD86872}"/>
    <cellStyle name="Normal 17 14 3" xfId="18734" xr:uid="{B1204138-9135-4530-9986-60020E3C5E9D}"/>
    <cellStyle name="Normal 17 14 3 2" xfId="18735" xr:uid="{4DEA98A8-BFB2-48BC-9178-55B1B75DD719}"/>
    <cellStyle name="Normal 17 14 3 2 2" xfId="18736" xr:uid="{FF37308B-ACC8-4D01-A8D1-AF8A621E21AC}"/>
    <cellStyle name="Normal 17 14 3 3" xfId="18737" xr:uid="{AF314591-0F52-4247-BBDC-FF64BB97F454}"/>
    <cellStyle name="Normal 17 14 4" xfId="18738" xr:uid="{CE6F17FE-0F1C-41BE-83F0-A79D78B1C17A}"/>
    <cellStyle name="Normal 17 14 4 2" xfId="18739" xr:uid="{356C4936-14BF-497D-8BBB-3AAA6F54E81C}"/>
    <cellStyle name="Normal 17 14 4 2 2" xfId="18740" xr:uid="{1BAD6604-1B5E-4A7F-850D-CC9E1C51DB18}"/>
    <cellStyle name="Normal 17 14 4 3" xfId="18741" xr:uid="{7B1F5BB6-AB65-40AB-937C-A1DAD3729ED6}"/>
    <cellStyle name="Normal 17 14 5" xfId="18742" xr:uid="{22E46BD0-1B92-4BD5-8198-F5956DA055AF}"/>
    <cellStyle name="Normal 17 14 5 2" xfId="18743" xr:uid="{E3C67077-EFBE-4214-9B54-D82379E2C5B4}"/>
    <cellStyle name="Normal 17 14 6" xfId="18744" xr:uid="{375707D3-EBCA-454D-8527-B33A1D76B88B}"/>
    <cellStyle name="Normal 17 14 7" xfId="18721" xr:uid="{8909E80B-5DE8-49B7-BFC7-29D5EFDBF9F7}"/>
    <cellStyle name="Normal 17 15" xfId="6441" xr:uid="{00000000-0005-0000-0000-0000D8140000}"/>
    <cellStyle name="Normal 17 15 2" xfId="18745" xr:uid="{C8F2E055-D55F-4AB9-8907-8D576245993E}"/>
    <cellStyle name="Normal 17 16" xfId="6560" xr:uid="{00000000-0005-0000-0000-0000D9140000}"/>
    <cellStyle name="Normal 17 17" xfId="6678" xr:uid="{00000000-0005-0000-0000-0000DA140000}"/>
    <cellStyle name="Normal 17 18" xfId="7489" xr:uid="{00000000-0005-0000-0000-0000DB140000}"/>
    <cellStyle name="Normal 17 19" xfId="8179" xr:uid="{00000000-0005-0000-0000-0000DC140000}"/>
    <cellStyle name="Normal 17 2" xfId="2576" xr:uid="{00000000-0005-0000-0000-0000DD140000}"/>
    <cellStyle name="Normal 17 2 10" xfId="6442" xr:uid="{00000000-0005-0000-0000-0000DE140000}"/>
    <cellStyle name="Normal 17 2 11" xfId="6561" xr:uid="{00000000-0005-0000-0000-0000DF140000}"/>
    <cellStyle name="Normal 17 2 12" xfId="6679" xr:uid="{00000000-0005-0000-0000-0000E0140000}"/>
    <cellStyle name="Normal 17 2 13" xfId="8180" xr:uid="{00000000-0005-0000-0000-0000E1140000}"/>
    <cellStyle name="Normal 17 2 14" xfId="8302" xr:uid="{00000000-0005-0000-0000-0000E2140000}"/>
    <cellStyle name="Normal 17 2 15" xfId="8422" xr:uid="{00000000-0005-0000-0000-0000E3140000}"/>
    <cellStyle name="Normal 17 2 16" xfId="8543" xr:uid="{00000000-0005-0000-0000-0000E4140000}"/>
    <cellStyle name="Normal 17 2 17" xfId="8662" xr:uid="{00000000-0005-0000-0000-0000E5140000}"/>
    <cellStyle name="Normal 17 2 2" xfId="2577" xr:uid="{00000000-0005-0000-0000-0000E6140000}"/>
    <cellStyle name="Normal 17 2 2 2" xfId="2578" xr:uid="{00000000-0005-0000-0000-0000E7140000}"/>
    <cellStyle name="Normal 17 2 3" xfId="2579" xr:uid="{00000000-0005-0000-0000-0000E8140000}"/>
    <cellStyle name="Normal 17 2 3 2" xfId="13657" xr:uid="{00000000-0005-0000-0000-0000830B0000}"/>
    <cellStyle name="Normal 17 2 4" xfId="2580" xr:uid="{00000000-0005-0000-0000-0000E9140000}"/>
    <cellStyle name="Normal 17 2 5" xfId="2581" xr:uid="{00000000-0005-0000-0000-0000EA140000}"/>
    <cellStyle name="Normal 17 2 6" xfId="2582" xr:uid="{00000000-0005-0000-0000-0000EB140000}"/>
    <cellStyle name="Normal 17 2 7" xfId="4511" xr:uid="{00000000-0005-0000-0000-0000EC140000}"/>
    <cellStyle name="Normal 17 2 8" xfId="4512" xr:uid="{00000000-0005-0000-0000-0000ED140000}"/>
    <cellStyle name="Normal 17 2 8 2" xfId="4513" xr:uid="{00000000-0005-0000-0000-0000EE140000}"/>
    <cellStyle name="Normal 17 2 9" xfId="6312" xr:uid="{00000000-0005-0000-0000-0000EF140000}"/>
    <cellStyle name="Normal 17 20" xfId="8301" xr:uid="{00000000-0005-0000-0000-0000F0140000}"/>
    <cellStyle name="Normal 17 21" xfId="8421" xr:uid="{00000000-0005-0000-0000-0000F1140000}"/>
    <cellStyle name="Normal 17 22" xfId="8542" xr:uid="{00000000-0005-0000-0000-0000F2140000}"/>
    <cellStyle name="Normal 17 23" xfId="8661" xr:uid="{00000000-0005-0000-0000-0000F3140000}"/>
    <cellStyle name="Normal 17 3" xfId="2583" xr:uid="{00000000-0005-0000-0000-0000F4140000}"/>
    <cellStyle name="Normal 17 3 10" xfId="6443" xr:uid="{00000000-0005-0000-0000-0000F5140000}"/>
    <cellStyle name="Normal 17 3 11" xfId="6562" xr:uid="{00000000-0005-0000-0000-0000F6140000}"/>
    <cellStyle name="Normal 17 3 12" xfId="6680" xr:uid="{00000000-0005-0000-0000-0000F7140000}"/>
    <cellStyle name="Normal 17 3 13" xfId="8181" xr:uid="{00000000-0005-0000-0000-0000F8140000}"/>
    <cellStyle name="Normal 17 3 14" xfId="8303" xr:uid="{00000000-0005-0000-0000-0000F9140000}"/>
    <cellStyle name="Normal 17 3 15" xfId="8423" xr:uid="{00000000-0005-0000-0000-0000FA140000}"/>
    <cellStyle name="Normal 17 3 16" xfId="8544" xr:uid="{00000000-0005-0000-0000-0000FB140000}"/>
    <cellStyle name="Normal 17 3 17" xfId="8663" xr:uid="{00000000-0005-0000-0000-0000FC140000}"/>
    <cellStyle name="Normal 17 3 2" xfId="2584" xr:uid="{00000000-0005-0000-0000-0000FD140000}"/>
    <cellStyle name="Normal 17 3 2 2" xfId="2585" xr:uid="{00000000-0005-0000-0000-0000FE140000}"/>
    <cellStyle name="Normal 17 3 3" xfId="2586" xr:uid="{00000000-0005-0000-0000-0000FF140000}"/>
    <cellStyle name="Normal 17 3 4" xfId="2587" xr:uid="{00000000-0005-0000-0000-000000150000}"/>
    <cellStyle name="Normal 17 3 5" xfId="2588" xr:uid="{00000000-0005-0000-0000-000001150000}"/>
    <cellStyle name="Normal 17 3 6" xfId="2589" xr:uid="{00000000-0005-0000-0000-000002150000}"/>
    <cellStyle name="Normal 17 3 7" xfId="4514" xr:uid="{00000000-0005-0000-0000-000003150000}"/>
    <cellStyle name="Normal 17 3 8" xfId="4515" xr:uid="{00000000-0005-0000-0000-000004150000}"/>
    <cellStyle name="Normal 17 3 8 2" xfId="4516" xr:uid="{00000000-0005-0000-0000-000005150000}"/>
    <cellStyle name="Normal 17 3 9" xfId="6313" xr:uid="{00000000-0005-0000-0000-000006150000}"/>
    <cellStyle name="Normal 17 4" xfId="2590" xr:uid="{00000000-0005-0000-0000-000007150000}"/>
    <cellStyle name="Normal 17 4 2" xfId="2591" xr:uid="{00000000-0005-0000-0000-000008150000}"/>
    <cellStyle name="Normal 17 4 2 2" xfId="2592" xr:uid="{00000000-0005-0000-0000-000009150000}"/>
    <cellStyle name="Normal 17 4 3" xfId="2593" xr:uid="{00000000-0005-0000-0000-00000A150000}"/>
    <cellStyle name="Normal 17 4 4" xfId="2594" xr:uid="{00000000-0005-0000-0000-00000B150000}"/>
    <cellStyle name="Normal 17 4 5" xfId="2595" xr:uid="{00000000-0005-0000-0000-00000C150000}"/>
    <cellStyle name="Normal 17 4 6" xfId="2596" xr:uid="{00000000-0005-0000-0000-00000D150000}"/>
    <cellStyle name="Normal 17 4 7" xfId="4517" xr:uid="{00000000-0005-0000-0000-00000E150000}"/>
    <cellStyle name="Normal 17 4 8" xfId="4518" xr:uid="{00000000-0005-0000-0000-00000F150000}"/>
    <cellStyle name="Normal 17 4 8 2" xfId="4519" xr:uid="{00000000-0005-0000-0000-000010150000}"/>
    <cellStyle name="Normal 17 5" xfId="2597" xr:uid="{00000000-0005-0000-0000-000011150000}"/>
    <cellStyle name="Normal 17 5 2" xfId="2598" xr:uid="{00000000-0005-0000-0000-000012150000}"/>
    <cellStyle name="Normal 17 5 2 2" xfId="2599" xr:uid="{00000000-0005-0000-0000-000013150000}"/>
    <cellStyle name="Normal 17 5 3" xfId="2600" xr:uid="{00000000-0005-0000-0000-000014150000}"/>
    <cellStyle name="Normal 17 5 4" xfId="2601" xr:uid="{00000000-0005-0000-0000-000015150000}"/>
    <cellStyle name="Normal 17 5 5" xfId="2602" xr:uid="{00000000-0005-0000-0000-000016150000}"/>
    <cellStyle name="Normal 17 5 6" xfId="2603" xr:uid="{00000000-0005-0000-0000-000017150000}"/>
    <cellStyle name="Normal 17 5 7" xfId="4520" xr:uid="{00000000-0005-0000-0000-000018150000}"/>
    <cellStyle name="Normal 17 5 8" xfId="4521" xr:uid="{00000000-0005-0000-0000-000019150000}"/>
    <cellStyle name="Normal 17 5 8 2" xfId="4522" xr:uid="{00000000-0005-0000-0000-00001A150000}"/>
    <cellStyle name="Normal 17 6" xfId="2604" xr:uid="{00000000-0005-0000-0000-00001B150000}"/>
    <cellStyle name="Normal 17 6 2" xfId="2605" xr:uid="{00000000-0005-0000-0000-00001C150000}"/>
    <cellStyle name="Normal 17 6 2 2" xfId="2606" xr:uid="{00000000-0005-0000-0000-00001D150000}"/>
    <cellStyle name="Normal 17 6 3" xfId="2607" xr:uid="{00000000-0005-0000-0000-00001E150000}"/>
    <cellStyle name="Normal 17 6 4" xfId="2608" xr:uid="{00000000-0005-0000-0000-00001F150000}"/>
    <cellStyle name="Normal 17 6 5" xfId="2609" xr:uid="{00000000-0005-0000-0000-000020150000}"/>
    <cellStyle name="Normal 17 6 6" xfId="2610" xr:uid="{00000000-0005-0000-0000-000021150000}"/>
    <cellStyle name="Normal 17 6 7" xfId="4523" xr:uid="{00000000-0005-0000-0000-000022150000}"/>
    <cellStyle name="Normal 17 6 8" xfId="4524" xr:uid="{00000000-0005-0000-0000-000023150000}"/>
    <cellStyle name="Normal 17 6 8 2" xfId="4525" xr:uid="{00000000-0005-0000-0000-000024150000}"/>
    <cellStyle name="Normal 17 7" xfId="2611" xr:uid="{00000000-0005-0000-0000-000025150000}"/>
    <cellStyle name="Normal 17 7 2" xfId="2612" xr:uid="{00000000-0005-0000-0000-000026150000}"/>
    <cellStyle name="Normal 17 8" xfId="2613" xr:uid="{00000000-0005-0000-0000-000027150000}"/>
    <cellStyle name="Normal 17 9" xfId="2614" xr:uid="{00000000-0005-0000-0000-000028150000}"/>
    <cellStyle name="Normal 18" xfId="2615" xr:uid="{00000000-0005-0000-0000-000029150000}"/>
    <cellStyle name="Normal 18 10" xfId="8304" xr:uid="{00000000-0005-0000-0000-00002A150000}"/>
    <cellStyle name="Normal 18 11" xfId="8424" xr:uid="{00000000-0005-0000-0000-00002B150000}"/>
    <cellStyle name="Normal 18 12" xfId="8545" xr:uid="{00000000-0005-0000-0000-00002C150000}"/>
    <cellStyle name="Normal 18 13" xfId="8664" xr:uid="{00000000-0005-0000-0000-00002D150000}"/>
    <cellStyle name="Normal 18 2" xfId="2616" xr:uid="{00000000-0005-0000-0000-00002E150000}"/>
    <cellStyle name="Normal 18 2 10" xfId="8665" xr:uid="{00000000-0005-0000-0000-00002F150000}"/>
    <cellStyle name="Normal 18 2 11" xfId="13659" xr:uid="{00000000-0005-0000-0000-00008C0B0000}"/>
    <cellStyle name="Normal 18 2 12" xfId="18746" xr:uid="{058909E3-3020-4C34-B3C1-E6BAA46E02F7}"/>
    <cellStyle name="Normal 18 2 2" xfId="3686" xr:uid="{00000000-0005-0000-0000-000030150000}"/>
    <cellStyle name="Normal 18 2 3" xfId="6445" xr:uid="{00000000-0005-0000-0000-000031150000}"/>
    <cellStyle name="Normal 18 2 4" xfId="6564" xr:uid="{00000000-0005-0000-0000-000032150000}"/>
    <cellStyle name="Normal 18 2 5" xfId="6682" xr:uid="{00000000-0005-0000-0000-000033150000}"/>
    <cellStyle name="Normal 18 2 6" xfId="8183" xr:uid="{00000000-0005-0000-0000-000034150000}"/>
    <cellStyle name="Normal 18 2 7" xfId="8305" xr:uid="{00000000-0005-0000-0000-000035150000}"/>
    <cellStyle name="Normal 18 2 8" xfId="8425" xr:uid="{00000000-0005-0000-0000-000036150000}"/>
    <cellStyle name="Normal 18 2 9" xfId="8546" xr:uid="{00000000-0005-0000-0000-000037150000}"/>
    <cellStyle name="Normal 18 3" xfId="3649" xr:uid="{00000000-0005-0000-0000-000038150000}"/>
    <cellStyle name="Normal 18 3 10" xfId="8666" xr:uid="{00000000-0005-0000-0000-000039150000}"/>
    <cellStyle name="Normal 18 3 11" xfId="18747" xr:uid="{4F74FB13-5083-4C7B-A737-5104E180389E}"/>
    <cellStyle name="Normal 18 3 2" xfId="6315" xr:uid="{00000000-0005-0000-0000-00003A150000}"/>
    <cellStyle name="Normal 18 3 2 2" xfId="18749" xr:uid="{C696F27F-0CCE-4DC0-B104-B8A0B46CCF7E}"/>
    <cellStyle name="Normal 18 3 2 2 2" xfId="18750" xr:uid="{CDF6CF99-D2E4-44D4-BAF7-02FB00D4EF3A}"/>
    <cellStyle name="Normal 18 3 2 2 2 2" xfId="18751" xr:uid="{B1A0498F-EC6B-4134-9D02-23D6686FDE91}"/>
    <cellStyle name="Normal 18 3 2 2 3" xfId="18752" xr:uid="{31C36CF3-B00F-4BF6-85E5-881362EA7B72}"/>
    <cellStyle name="Normal 18 3 2 3" xfId="18753" xr:uid="{A8706F9C-9BAD-4FF4-83E4-C9C8CDECDB44}"/>
    <cellStyle name="Normal 18 3 2 3 2" xfId="18754" xr:uid="{8E7D3093-B519-4508-94A3-D292BAF420F9}"/>
    <cellStyle name="Normal 18 3 2 3 2 2" xfId="18755" xr:uid="{11728F62-764D-4D20-97F6-3AD5ADA15793}"/>
    <cellStyle name="Normal 18 3 2 3 3" xfId="18756" xr:uid="{AEC29CE6-91FA-4FE6-87E4-90AFE3CD0B90}"/>
    <cellStyle name="Normal 18 3 2 4" xfId="18757" xr:uid="{666C2680-00D4-4EA5-A545-0073EA1368EA}"/>
    <cellStyle name="Normal 18 3 2 4 2" xfId="18758" xr:uid="{BD1D1BB9-E898-4C98-8056-CC776FFB9E90}"/>
    <cellStyle name="Normal 18 3 2 5" xfId="18759" xr:uid="{735A94BD-4009-48A6-BF35-C97DAC954FDF}"/>
    <cellStyle name="Normal 18 3 2 6" xfId="18748" xr:uid="{7259D71E-F503-4331-8046-D69C3A964F63}"/>
    <cellStyle name="Normal 18 3 3" xfId="6446" xr:uid="{00000000-0005-0000-0000-00003B150000}"/>
    <cellStyle name="Normal 18 3 3 2" xfId="18761" xr:uid="{7E858319-F398-4A09-A1F7-F7255286335F}"/>
    <cellStyle name="Normal 18 3 3 2 2" xfId="18762" xr:uid="{E0CB523B-979A-48F2-A3D3-958C0F809038}"/>
    <cellStyle name="Normal 18 3 3 3" xfId="18763" xr:uid="{F8BDFF97-3BC8-46E4-B4AB-7D603D257DA9}"/>
    <cellStyle name="Normal 18 3 3 4" xfId="18760" xr:uid="{1817B367-591D-4000-9985-2D008762EF76}"/>
    <cellStyle name="Normal 18 3 4" xfId="6565" xr:uid="{00000000-0005-0000-0000-00003C150000}"/>
    <cellStyle name="Normal 18 3 4 2" xfId="18765" xr:uid="{84B26186-96E0-4A5D-BD46-15A2C4D9EBB9}"/>
    <cellStyle name="Normal 18 3 4 2 2" xfId="18766" xr:uid="{02926692-D1BC-48D8-8502-765EC2AE20A6}"/>
    <cellStyle name="Normal 18 3 4 3" xfId="18767" xr:uid="{7B228CCB-D1AF-4912-B491-7ED8C61AF8F3}"/>
    <cellStyle name="Normal 18 3 4 4" xfId="18764" xr:uid="{917B0FD6-511E-49CB-A10E-AB6A52F21112}"/>
    <cellStyle name="Normal 18 3 5" xfId="6683" xr:uid="{00000000-0005-0000-0000-00003D150000}"/>
    <cellStyle name="Normal 18 3 5 2" xfId="18769" xr:uid="{3DB0C9B6-9425-4DCF-BEF6-6AA1413E1A9B}"/>
    <cellStyle name="Normal 18 3 5 3" xfId="18768" xr:uid="{93EE2331-CDD1-4973-A388-572DC8FA8179}"/>
    <cellStyle name="Normal 18 3 6" xfId="8184" xr:uid="{00000000-0005-0000-0000-00003E150000}"/>
    <cellStyle name="Normal 18 3 6 2" xfId="18770" xr:uid="{80004BB4-AFB3-4BFC-B2F5-C7508DD572AE}"/>
    <cellStyle name="Normal 18 3 7" xfId="8306" xr:uid="{00000000-0005-0000-0000-00003F150000}"/>
    <cellStyle name="Normal 18 3 8" xfId="8426" xr:uid="{00000000-0005-0000-0000-000040150000}"/>
    <cellStyle name="Normal 18 3 9" xfId="8547" xr:uid="{00000000-0005-0000-0000-000041150000}"/>
    <cellStyle name="Normal 18 4" xfId="6314" xr:uid="{00000000-0005-0000-0000-000042150000}"/>
    <cellStyle name="Normal 18 4 2" xfId="13658" xr:uid="{00000000-0005-0000-0000-00008E0B0000}"/>
    <cellStyle name="Normal 18 5" xfId="6444" xr:uid="{00000000-0005-0000-0000-000043150000}"/>
    <cellStyle name="Normal 18 5 2" xfId="18771" xr:uid="{3E12ACF1-4BFF-43A4-BF44-49FED191E000}"/>
    <cellStyle name="Normal 18 6" xfId="6563" xr:uid="{00000000-0005-0000-0000-000044150000}"/>
    <cellStyle name="Normal 18 7" xfId="6681" xr:uid="{00000000-0005-0000-0000-000045150000}"/>
    <cellStyle name="Normal 18 8" xfId="7490" xr:uid="{00000000-0005-0000-0000-000046150000}"/>
    <cellStyle name="Normal 18 9" xfId="8182" xr:uid="{00000000-0005-0000-0000-000047150000}"/>
    <cellStyle name="Normal 19" xfId="2617" xr:uid="{00000000-0005-0000-0000-000048150000}"/>
    <cellStyle name="Normal 19 10" xfId="2618" xr:uid="{00000000-0005-0000-0000-000049150000}"/>
    <cellStyle name="Normal 19 11" xfId="2619" xr:uid="{00000000-0005-0000-0000-00004A150000}"/>
    <cellStyle name="Normal 19 12" xfId="4526" xr:uid="{00000000-0005-0000-0000-00004B150000}"/>
    <cellStyle name="Normal 19 13" xfId="4527" xr:uid="{00000000-0005-0000-0000-00004C150000}"/>
    <cellStyle name="Normal 19 13 2" xfId="4528" xr:uid="{00000000-0005-0000-0000-00004D150000}"/>
    <cellStyle name="Normal 19 14" xfId="6316" xr:uid="{00000000-0005-0000-0000-00004E150000}"/>
    <cellStyle name="Normal 19 15" xfId="6447" xr:uid="{00000000-0005-0000-0000-00004F150000}"/>
    <cellStyle name="Normal 19 16" xfId="6566" xr:uid="{00000000-0005-0000-0000-000050150000}"/>
    <cellStyle name="Normal 19 17" xfId="6684" xr:uid="{00000000-0005-0000-0000-000051150000}"/>
    <cellStyle name="Normal 19 18" xfId="8185" xr:uid="{00000000-0005-0000-0000-000052150000}"/>
    <cellStyle name="Normal 19 19" xfId="8307" xr:uid="{00000000-0005-0000-0000-000053150000}"/>
    <cellStyle name="Normal 19 2" xfId="2620" xr:uid="{00000000-0005-0000-0000-000054150000}"/>
    <cellStyle name="Normal 19 2 10" xfId="6448" xr:uid="{00000000-0005-0000-0000-000055150000}"/>
    <cellStyle name="Normal 19 2 11" xfId="6567" xr:uid="{00000000-0005-0000-0000-000056150000}"/>
    <cellStyle name="Normal 19 2 12" xfId="6685" xr:uid="{00000000-0005-0000-0000-000057150000}"/>
    <cellStyle name="Normal 19 2 13" xfId="8186" xr:uid="{00000000-0005-0000-0000-000058150000}"/>
    <cellStyle name="Normal 19 2 14" xfId="8308" xr:uid="{00000000-0005-0000-0000-000059150000}"/>
    <cellStyle name="Normal 19 2 15" xfId="8428" xr:uid="{00000000-0005-0000-0000-00005A150000}"/>
    <cellStyle name="Normal 19 2 16" xfId="8549" xr:uid="{00000000-0005-0000-0000-00005B150000}"/>
    <cellStyle name="Normal 19 2 17" xfId="8668" xr:uid="{00000000-0005-0000-0000-00005C150000}"/>
    <cellStyle name="Normal 19 2 2" xfId="2621" xr:uid="{00000000-0005-0000-0000-00005D150000}"/>
    <cellStyle name="Normal 19 2 2 2" xfId="2622" xr:uid="{00000000-0005-0000-0000-00005E150000}"/>
    <cellStyle name="Normal 19 2 3" xfId="2623" xr:uid="{00000000-0005-0000-0000-00005F150000}"/>
    <cellStyle name="Normal 19 2 4" xfId="2624" xr:uid="{00000000-0005-0000-0000-000060150000}"/>
    <cellStyle name="Normal 19 2 5" xfId="2625" xr:uid="{00000000-0005-0000-0000-000061150000}"/>
    <cellStyle name="Normal 19 2 6" xfId="2626" xr:uid="{00000000-0005-0000-0000-000062150000}"/>
    <cellStyle name="Normal 19 2 7" xfId="4529" xr:uid="{00000000-0005-0000-0000-000063150000}"/>
    <cellStyle name="Normal 19 2 8" xfId="4530" xr:uid="{00000000-0005-0000-0000-000064150000}"/>
    <cellStyle name="Normal 19 2 8 2" xfId="4531" xr:uid="{00000000-0005-0000-0000-000065150000}"/>
    <cellStyle name="Normal 19 2 9" xfId="6317" xr:uid="{00000000-0005-0000-0000-000066150000}"/>
    <cellStyle name="Normal 19 20" xfId="8427" xr:uid="{00000000-0005-0000-0000-000067150000}"/>
    <cellStyle name="Normal 19 21" xfId="8548" xr:uid="{00000000-0005-0000-0000-000068150000}"/>
    <cellStyle name="Normal 19 22" xfId="8667" xr:uid="{00000000-0005-0000-0000-000069150000}"/>
    <cellStyle name="Normal 19 3" xfId="2627" xr:uid="{00000000-0005-0000-0000-00006A150000}"/>
    <cellStyle name="Normal 19 3 10" xfId="6449" xr:uid="{00000000-0005-0000-0000-00006B150000}"/>
    <cellStyle name="Normal 19 3 11" xfId="6568" xr:uid="{00000000-0005-0000-0000-00006C150000}"/>
    <cellStyle name="Normal 19 3 12" xfId="6686" xr:uid="{00000000-0005-0000-0000-00006D150000}"/>
    <cellStyle name="Normal 19 3 13" xfId="8187" xr:uid="{00000000-0005-0000-0000-00006E150000}"/>
    <cellStyle name="Normal 19 3 14" xfId="8309" xr:uid="{00000000-0005-0000-0000-00006F150000}"/>
    <cellStyle name="Normal 19 3 15" xfId="8429" xr:uid="{00000000-0005-0000-0000-000070150000}"/>
    <cellStyle name="Normal 19 3 16" xfId="8550" xr:uid="{00000000-0005-0000-0000-000071150000}"/>
    <cellStyle name="Normal 19 3 17" xfId="8669" xr:uid="{00000000-0005-0000-0000-000072150000}"/>
    <cellStyle name="Normal 19 3 2" xfId="2628" xr:uid="{00000000-0005-0000-0000-000073150000}"/>
    <cellStyle name="Normal 19 3 2 2" xfId="2629" xr:uid="{00000000-0005-0000-0000-000074150000}"/>
    <cellStyle name="Normal 19 3 3" xfId="2630" xr:uid="{00000000-0005-0000-0000-000075150000}"/>
    <cellStyle name="Normal 19 3 4" xfId="2631" xr:uid="{00000000-0005-0000-0000-000076150000}"/>
    <cellStyle name="Normal 19 3 5" xfId="2632" xr:uid="{00000000-0005-0000-0000-000077150000}"/>
    <cellStyle name="Normal 19 3 6" xfId="2633" xr:uid="{00000000-0005-0000-0000-000078150000}"/>
    <cellStyle name="Normal 19 3 7" xfId="4532" xr:uid="{00000000-0005-0000-0000-000079150000}"/>
    <cellStyle name="Normal 19 3 8" xfId="4533" xr:uid="{00000000-0005-0000-0000-00007A150000}"/>
    <cellStyle name="Normal 19 3 8 2" xfId="4534" xr:uid="{00000000-0005-0000-0000-00007B150000}"/>
    <cellStyle name="Normal 19 3 9" xfId="6318" xr:uid="{00000000-0005-0000-0000-00007C150000}"/>
    <cellStyle name="Normal 19 4" xfId="2634" xr:uid="{00000000-0005-0000-0000-00007D150000}"/>
    <cellStyle name="Normal 19 4 2" xfId="2635" xr:uid="{00000000-0005-0000-0000-00007E150000}"/>
    <cellStyle name="Normal 19 4 2 2" xfId="2636" xr:uid="{00000000-0005-0000-0000-00007F150000}"/>
    <cellStyle name="Normal 19 4 3" xfId="2637" xr:uid="{00000000-0005-0000-0000-000080150000}"/>
    <cellStyle name="Normal 19 4 4" xfId="2638" xr:uid="{00000000-0005-0000-0000-000081150000}"/>
    <cellStyle name="Normal 19 4 5" xfId="2639" xr:uid="{00000000-0005-0000-0000-000082150000}"/>
    <cellStyle name="Normal 19 4 6" xfId="2640" xr:uid="{00000000-0005-0000-0000-000083150000}"/>
    <cellStyle name="Normal 19 4 7" xfId="4535" xr:uid="{00000000-0005-0000-0000-000084150000}"/>
    <cellStyle name="Normal 19 4 8" xfId="4536" xr:uid="{00000000-0005-0000-0000-000085150000}"/>
    <cellStyle name="Normal 19 4 8 2" xfId="4537" xr:uid="{00000000-0005-0000-0000-000086150000}"/>
    <cellStyle name="Normal 19 5" xfId="2641" xr:uid="{00000000-0005-0000-0000-000087150000}"/>
    <cellStyle name="Normal 19 5 2" xfId="2642" xr:uid="{00000000-0005-0000-0000-000088150000}"/>
    <cellStyle name="Normal 19 5 2 2" xfId="2643" xr:uid="{00000000-0005-0000-0000-000089150000}"/>
    <cellStyle name="Normal 19 5 3" xfId="2644" xr:uid="{00000000-0005-0000-0000-00008A150000}"/>
    <cellStyle name="Normal 19 5 4" xfId="2645" xr:uid="{00000000-0005-0000-0000-00008B150000}"/>
    <cellStyle name="Normal 19 5 5" xfId="2646" xr:uid="{00000000-0005-0000-0000-00008C150000}"/>
    <cellStyle name="Normal 19 5 6" xfId="2647" xr:uid="{00000000-0005-0000-0000-00008D150000}"/>
    <cellStyle name="Normal 19 5 7" xfId="4538" xr:uid="{00000000-0005-0000-0000-00008E150000}"/>
    <cellStyle name="Normal 19 5 8" xfId="4539" xr:uid="{00000000-0005-0000-0000-00008F150000}"/>
    <cellStyle name="Normal 19 5 8 2" xfId="4540" xr:uid="{00000000-0005-0000-0000-000090150000}"/>
    <cellStyle name="Normal 19 6" xfId="2648" xr:uid="{00000000-0005-0000-0000-000091150000}"/>
    <cellStyle name="Normal 19 6 2" xfId="2649" xr:uid="{00000000-0005-0000-0000-000092150000}"/>
    <cellStyle name="Normal 19 6 2 2" xfId="2650" xr:uid="{00000000-0005-0000-0000-000093150000}"/>
    <cellStyle name="Normal 19 6 3" xfId="2651" xr:uid="{00000000-0005-0000-0000-000094150000}"/>
    <cellStyle name="Normal 19 6 4" xfId="2652" xr:uid="{00000000-0005-0000-0000-000095150000}"/>
    <cellStyle name="Normal 19 6 5" xfId="2653" xr:uid="{00000000-0005-0000-0000-000096150000}"/>
    <cellStyle name="Normal 19 6 6" xfId="2654" xr:uid="{00000000-0005-0000-0000-000097150000}"/>
    <cellStyle name="Normal 19 6 7" xfId="4541" xr:uid="{00000000-0005-0000-0000-000098150000}"/>
    <cellStyle name="Normal 19 6 8" xfId="4542" xr:uid="{00000000-0005-0000-0000-000099150000}"/>
    <cellStyle name="Normal 19 6 8 2" xfId="4543" xr:uid="{00000000-0005-0000-0000-00009A150000}"/>
    <cellStyle name="Normal 19 7" xfId="2655" xr:uid="{00000000-0005-0000-0000-00009B150000}"/>
    <cellStyle name="Normal 19 7 2" xfId="2656" xr:uid="{00000000-0005-0000-0000-00009C150000}"/>
    <cellStyle name="Normal 19 8" xfId="2657" xr:uid="{00000000-0005-0000-0000-00009D150000}"/>
    <cellStyle name="Normal 19 9" xfId="2658" xr:uid="{00000000-0005-0000-0000-00009E150000}"/>
    <cellStyle name="Normal 2" xfId="41" xr:uid="{00000000-0005-0000-0000-00009F150000}"/>
    <cellStyle name="Normál 2" xfId="93" xr:uid="{00000000-0005-0000-0000-0000A0150000}"/>
    <cellStyle name="Normal 2 10" xfId="2659" xr:uid="{00000000-0005-0000-0000-0000A1150000}"/>
    <cellStyle name="Normal 2 10 2" xfId="5419" xr:uid="{00000000-0005-0000-0000-0000A2150000}"/>
    <cellStyle name="Normal 2 10 2 2" xfId="6118" xr:uid="{00000000-0005-0000-0000-0000A3150000}"/>
    <cellStyle name="Normal 2 10 2 3" xfId="18772" xr:uid="{AA7380B7-0396-403D-8F08-D441E02017EC}"/>
    <cellStyle name="Normal 2 10 3" xfId="18773" xr:uid="{DE021360-9391-4E93-B57A-01956006BF78}"/>
    <cellStyle name="Normal 2 10 3 2" xfId="18774" xr:uid="{411478CE-1C65-4418-8DF3-0D439828BCD2}"/>
    <cellStyle name="Normal 2 10 3 2 2" xfId="18775" xr:uid="{AFBAD0F7-6722-4AE6-9DB5-2ABE0FEFBE3E}"/>
    <cellStyle name="Normal 2 10 3 2 2 2" xfId="18776" xr:uid="{A2DB3A6A-1FAA-41E7-856A-BDDB9B0A5C31}"/>
    <cellStyle name="Normal 2 10 3 2 3" xfId="18777" xr:uid="{A43722F4-8AA8-4835-959A-213429A1CA5A}"/>
    <cellStyle name="Normal 2 10 3 3" xfId="18778" xr:uid="{39E6B75F-CD61-43A1-977B-F6E435FAA7A8}"/>
    <cellStyle name="Normal 2 10 3 3 2" xfId="18779" xr:uid="{2A0C1F4B-E329-42E8-B7FC-395CD729365F}"/>
    <cellStyle name="Normal 2 10 3 3 2 2" xfId="18780" xr:uid="{E44EDF74-068D-4DD2-8B8E-4D2BA5CA0E3B}"/>
    <cellStyle name="Normal 2 10 3 3 3" xfId="18781" xr:uid="{D203051D-43B3-4B13-8E2F-357711E96942}"/>
    <cellStyle name="Normal 2 10 3 4" xfId="18782" xr:uid="{4A3D805B-EA30-4123-8893-231C404F8667}"/>
    <cellStyle name="Normal 2 10 3 4 2" xfId="18783" xr:uid="{F204D022-6C06-435D-8BB3-D46CB23BA47F}"/>
    <cellStyle name="Normal 2 10 3 5" xfId="18784" xr:uid="{67C50C10-25EF-4A58-BCE7-AE6A8B23F56E}"/>
    <cellStyle name="Normal 2 10 4" xfId="18785" xr:uid="{A7BF812D-D2B7-4DF0-9685-EB01E2CD5EED}"/>
    <cellStyle name="Normal 2 10 4 2" xfId="18786" xr:uid="{C764F2F1-4A8F-4FDC-89E6-0DA085738235}"/>
    <cellStyle name="Normal 2 10 4 2 2" xfId="18787" xr:uid="{241C5645-9F22-4686-B8A0-905EAC46FD1C}"/>
    <cellStyle name="Normal 2 10 4 2 2 2" xfId="18788" xr:uid="{05A503B2-0888-4301-B90C-259008F048C9}"/>
    <cellStyle name="Normal 2 10 4 2 3" xfId="18789" xr:uid="{521F50A0-F5E3-4057-89AB-F9E248601A2C}"/>
    <cellStyle name="Normal 2 10 4 3" xfId="18790" xr:uid="{4596B999-8BBD-450B-9ECD-3ADDC50E6A54}"/>
    <cellStyle name="Normal 2 10 4 3 2" xfId="18791" xr:uid="{1790D752-C620-48BF-A2C9-43395A32BA36}"/>
    <cellStyle name="Normal 2 10 4 4" xfId="18792" xr:uid="{C0DFA14F-0E73-4DD9-B3F1-EB4DA107BBAA}"/>
    <cellStyle name="Normal 2 10 5" xfId="18793" xr:uid="{DDB42C48-DA90-4BD0-BD54-7E6FE5246117}"/>
    <cellStyle name="Normal 2 10 5 2" xfId="18794" xr:uid="{AAEE08E2-A3C3-4136-8390-D9EE132E4237}"/>
    <cellStyle name="Normal 2 11" xfId="2660" xr:uid="{00000000-0005-0000-0000-0000A4150000}"/>
    <cellStyle name="Normal 2 12" xfId="2661" xr:uid="{00000000-0005-0000-0000-0000A5150000}"/>
    <cellStyle name="Normal 2 13" xfId="2662" xr:uid="{00000000-0005-0000-0000-0000A6150000}"/>
    <cellStyle name="Normal 2 14" xfId="2663" xr:uid="{00000000-0005-0000-0000-0000A7150000}"/>
    <cellStyle name="Normal 2 15" xfId="2664" xr:uid="{00000000-0005-0000-0000-0000A8150000}"/>
    <cellStyle name="Normal 2 16" xfId="2665" xr:uid="{00000000-0005-0000-0000-0000A9150000}"/>
    <cellStyle name="Normal 2 17" xfId="2666" xr:uid="{00000000-0005-0000-0000-0000AA150000}"/>
    <cellStyle name="Normal 2 18" xfId="2667" xr:uid="{00000000-0005-0000-0000-0000AB150000}"/>
    <cellStyle name="Normal 2 18 2" xfId="4544" xr:uid="{00000000-0005-0000-0000-0000AC150000}"/>
    <cellStyle name="Normal 2 18 2 2" xfId="7492" xr:uid="{00000000-0005-0000-0000-0000AD150000}"/>
    <cellStyle name="Normal 2 18 2 2 2" xfId="18796" xr:uid="{8D8F622E-EBFF-40C8-BC68-6C91E886CA87}"/>
    <cellStyle name="Normal 2 18 2 2 2 2" xfId="18797" xr:uid="{C8ED4140-0972-4A39-BBF3-A96A44D8EB15}"/>
    <cellStyle name="Normal 2 18 2 2 2 2 2" xfId="18798" xr:uid="{E9640B20-1A5C-4402-B662-EAA21CFC45CD}"/>
    <cellStyle name="Normal 2 18 2 2 2 3" xfId="18799" xr:uid="{6921F255-61B5-4CD1-852C-CA3016DD5160}"/>
    <cellStyle name="Normal 2 18 2 2 3" xfId="18800" xr:uid="{F86DE2B2-5F9B-4569-8797-DAD0A37BCEB9}"/>
    <cellStyle name="Normal 2 18 2 2 3 2" xfId="18801" xr:uid="{80B275FB-C0F8-4793-9034-5E1586423575}"/>
    <cellStyle name="Normal 2 18 2 2 3 2 2" xfId="18802" xr:uid="{B2A4E3A2-791E-4522-B08F-B305E26B528F}"/>
    <cellStyle name="Normal 2 18 2 2 3 3" xfId="18803" xr:uid="{26AD8AD5-45E6-44EC-B416-8113F133932A}"/>
    <cellStyle name="Normal 2 18 2 2 4" xfId="18804" xr:uid="{F24C021A-2C7E-499C-BAD7-F9A6A8DEB92A}"/>
    <cellStyle name="Normal 2 18 2 2 4 2" xfId="18805" xr:uid="{56E73EF8-EA7D-42E6-9981-D811E3D8C853}"/>
    <cellStyle name="Normal 2 18 2 2 5" xfId="18806" xr:uid="{5D72BA6A-5974-4056-8883-24BFA5FDF452}"/>
    <cellStyle name="Normal 2 18 2 2 6" xfId="18795" xr:uid="{765222E2-48FA-4F7F-B6E7-DB324B8C2234}"/>
    <cellStyle name="Normal 2 18 2 3" xfId="10515" xr:uid="{00000000-0005-0000-0000-0000DA150000}"/>
    <cellStyle name="Normal 2 18 2 3 2" xfId="18807" xr:uid="{71FC501C-5EEC-478E-859F-B970EA41A0CD}"/>
    <cellStyle name="Normal 2 18 2 3 2 2" xfId="18808" xr:uid="{1BDEE9BF-7A5C-4279-8976-913171CAF0B2}"/>
    <cellStyle name="Normal 2 18 2 3 3" xfId="18809" xr:uid="{2F67049A-30AB-4603-B709-65E53CBB0398}"/>
    <cellStyle name="Normal 2 18 2 4" xfId="13661" xr:uid="{00000000-0005-0000-0000-00009B0B0000}"/>
    <cellStyle name="Normal 2 18 2 4 2" xfId="18811" xr:uid="{799C18A6-5836-4415-8956-0DCFABD6253F}"/>
    <cellStyle name="Normal 2 18 2 4 2 2" xfId="18812" xr:uid="{D5CB8181-7B4A-4632-A15D-A56AB1C14E69}"/>
    <cellStyle name="Normal 2 18 2 4 3" xfId="18813" xr:uid="{64C4C2E3-D114-4833-A9FE-03F00D30BEF6}"/>
    <cellStyle name="Normal 2 18 2 4 4" xfId="18810" xr:uid="{295B03AB-C157-4F7E-A51F-AA8ADEE88D70}"/>
    <cellStyle name="Normal 2 18 2 5" xfId="18814" xr:uid="{65F545C4-35FE-4E0C-996C-D3224204AFAF}"/>
    <cellStyle name="Normal 2 18 2 5 2" xfId="18815" xr:uid="{1FFD1798-87E7-4554-9998-494C82BAEE40}"/>
    <cellStyle name="Normal 2 18 2 6" xfId="18816" xr:uid="{57147F1E-0714-4B4A-94AC-23523BD09EF4}"/>
    <cellStyle name="Normal 2 18 3" xfId="10309" xr:uid="{00000000-0005-0000-0000-0000DB150000}"/>
    <cellStyle name="Normal 2 18 3 2" xfId="13662" xr:uid="{00000000-0005-0000-0000-00009C0B0000}"/>
    <cellStyle name="Normal 2 18 3 2 2" xfId="18818" xr:uid="{FBACF991-960B-4C05-B3C1-1AED5A15C745}"/>
    <cellStyle name="Normal 2 18 3 3" xfId="18817" xr:uid="{59451D87-618C-457B-94C3-2A289CB564EC}"/>
    <cellStyle name="Normal 2 18 4" xfId="11670" xr:uid="{00000000-0005-0000-0000-0000C52D0000}"/>
    <cellStyle name="Normal 2 18 4 2" xfId="13660" xr:uid="{00000000-0005-0000-0000-00009D0B0000}"/>
    <cellStyle name="Normal 2 19" xfId="3640" xr:uid="{00000000-0005-0000-0000-0000AE150000}"/>
    <cellStyle name="Normal 2 19 2" xfId="4545" xr:uid="{00000000-0005-0000-0000-0000AF150000}"/>
    <cellStyle name="Normal 2 19 2 2" xfId="13663" xr:uid="{00000000-0005-0000-0000-00009F0B0000}"/>
    <cellStyle name="Normal 2 19 2 3" xfId="18819" xr:uid="{ACA3291B-311F-4DD7-9355-0E5B77A11DA8}"/>
    <cellStyle name="Normal 2 19 3" xfId="10458" xr:uid="{00000000-0005-0000-0000-0000DE150000}"/>
    <cellStyle name="Normal 2 2" xfId="42" xr:uid="{00000000-0005-0000-0000-0000B0150000}"/>
    <cellStyle name="Normal 2 2 10" xfId="2668" xr:uid="{00000000-0005-0000-0000-0000B1150000}"/>
    <cellStyle name="Normal 2 2 10 2" xfId="7493" xr:uid="{00000000-0005-0000-0000-0000B2150000}"/>
    <cellStyle name="Normal 2 2 10 2 2" xfId="18821" xr:uid="{F9275EE4-1325-4DCB-A0FD-22FF5D88B9B7}"/>
    <cellStyle name="Normal 2 2 10 2 2 2" xfId="18822" xr:uid="{6FDC44B7-8641-4E71-BEC8-F29F243B4F56}"/>
    <cellStyle name="Normal 2 2 10 2 2 2 2" xfId="18823" xr:uid="{CB70457D-56D7-4887-99F8-12F07FDCC58D}"/>
    <cellStyle name="Normal 2 2 10 2 2 3" xfId="18824" xr:uid="{246E6E6A-0306-4FFB-BC11-42AACBF40870}"/>
    <cellStyle name="Normal 2 2 10 2 3" xfId="18825" xr:uid="{F377687B-A03F-473D-858D-CF502AA6F017}"/>
    <cellStyle name="Normal 2 2 10 2 3 2" xfId="18826" xr:uid="{B28BE312-9840-419D-8022-599E90353DBE}"/>
    <cellStyle name="Normal 2 2 10 2 3 2 2" xfId="18827" xr:uid="{56D7DC9F-E0A7-4739-9142-672008B454C5}"/>
    <cellStyle name="Normal 2 2 10 2 3 3" xfId="18828" xr:uid="{68D2C764-E946-4D78-A496-B8B7ED82F2D9}"/>
    <cellStyle name="Normal 2 2 10 2 4" xfId="18829" xr:uid="{124224C0-13F8-4B32-85FF-9A94DC22770D}"/>
    <cellStyle name="Normal 2 2 10 2 4 2" xfId="18830" xr:uid="{B29BBC19-977A-4B3A-B803-EF76ABB46AC7}"/>
    <cellStyle name="Normal 2 2 10 2 5" xfId="18831" xr:uid="{C19933C2-A5EB-41DC-B004-E58D111A788E}"/>
    <cellStyle name="Normal 2 2 10 2 6" xfId="18820" xr:uid="{28181B05-2708-4AC1-8597-F92AB05CC19B}"/>
    <cellStyle name="Normal 2 2 10 3" xfId="18832" xr:uid="{67D7FD99-1BEB-48D7-AD3F-0267C9C59255}"/>
    <cellStyle name="Normal 2 2 10 3 2" xfId="18833" xr:uid="{67DFB655-0EF1-4A80-9198-D378C16ECF12}"/>
    <cellStyle name="Normal 2 2 10 3 2 2" xfId="18834" xr:uid="{73C55D02-F41A-4F9B-B857-8436ED054561}"/>
    <cellStyle name="Normal 2 2 10 3 2 2 2" xfId="18835" xr:uid="{F97A12FA-1B40-4CE9-92C1-11E4B68E40E0}"/>
    <cellStyle name="Normal 2 2 10 3 2 3" xfId="18836" xr:uid="{354F037E-B3A3-4B85-8A37-9BCFFAB5FB4B}"/>
    <cellStyle name="Normal 2 2 10 3 3" xfId="18837" xr:uid="{711F610C-054C-44D4-A4C3-4A0CAC2CF07A}"/>
    <cellStyle name="Normal 2 2 10 3 3 2" xfId="18838" xr:uid="{F861AEC5-AEE2-4745-8A7F-9F2F32CACA75}"/>
    <cellStyle name="Normal 2 2 10 3 4" xfId="18839" xr:uid="{6BF1D445-FBB7-4A2A-BEC2-4F22D7A32A45}"/>
    <cellStyle name="Normal 2 2 10 4" xfId="18840" xr:uid="{57F95CA9-F494-4154-B9B3-DC978E562E71}"/>
    <cellStyle name="Normal 2 2 10 5" xfId="18841" xr:uid="{A1096C10-00C4-4989-A825-CB0757960A29}"/>
    <cellStyle name="Normal 2 2 10 5 2" xfId="18842" xr:uid="{8E092DC2-E8EE-4025-A768-AAE1DB8EC802}"/>
    <cellStyle name="Normal 2 2 10 6" xfId="18843" xr:uid="{7535BCC1-7FD3-4DFB-AEEB-3F751757D8B3}"/>
    <cellStyle name="Normal 2 2 11" xfId="2669" xr:uid="{00000000-0005-0000-0000-0000B3150000}"/>
    <cellStyle name="Normal 2 2 11 2" xfId="2670" xr:uid="{00000000-0005-0000-0000-0000B4150000}"/>
    <cellStyle name="Normal 2 2 11 2 2" xfId="3687" xr:uid="{00000000-0005-0000-0000-0000B5150000}"/>
    <cellStyle name="Normal 2 2 11 2 2 2" xfId="18847" xr:uid="{A17B0A83-2C15-4761-9F24-56BD68D9EA15}"/>
    <cellStyle name="Normal 2 2 11 2 2 2 2" xfId="18848" xr:uid="{661B8661-F1DB-43E1-AEE3-3C9E8579209A}"/>
    <cellStyle name="Normal 2 2 11 2 2 3" xfId="18849" xr:uid="{B8DE1269-6D9F-470A-B37D-E55B26FDE55C}"/>
    <cellStyle name="Normal 2 2 11 2 2 4" xfId="18846" xr:uid="{CD31279E-7149-47DD-91E7-CCFCD76C4338}"/>
    <cellStyle name="Normal 2 2 11 2 3" xfId="18850" xr:uid="{CF901F57-95B0-4E30-B598-8F14E0C6448C}"/>
    <cellStyle name="Normal 2 2 11 2 3 2" xfId="18851" xr:uid="{2C8898DC-1EA9-4131-9474-94F6EC7DB16F}"/>
    <cellStyle name="Normal 2 2 11 2 3 2 2" xfId="18852" xr:uid="{FF839479-F832-41D7-9283-97BD2F896488}"/>
    <cellStyle name="Normal 2 2 11 2 3 3" xfId="18853" xr:uid="{EE565542-4235-4198-8EFE-86580C9D630F}"/>
    <cellStyle name="Normal 2 2 11 2 4" xfId="18854" xr:uid="{16F82E1E-60A7-4FEE-AFDF-BD9849997D3C}"/>
    <cellStyle name="Normal 2 2 11 2 4 2" xfId="18855" xr:uid="{FBBACC6A-240B-48BF-B493-4F1050D5B568}"/>
    <cellStyle name="Normal 2 2 11 2 5" xfId="18856" xr:uid="{C16BFD94-CB6E-4B92-98EA-B64A0C56057C}"/>
    <cellStyle name="Normal 2 2 11 2 6" xfId="18845" xr:uid="{56DBBBB5-18C3-4E9E-A81B-7D8C19D15DDF}"/>
    <cellStyle name="Normal 2 2 11 3" xfId="3650" xr:uid="{00000000-0005-0000-0000-0000B6150000}"/>
    <cellStyle name="Normal 2 2 11 3 2" xfId="18858" xr:uid="{B6EB63F9-2799-4E8C-8286-91E94B43816F}"/>
    <cellStyle name="Normal 2 2 11 3 2 2" xfId="18859" xr:uid="{AA357706-BD74-4675-9648-3E5812572F73}"/>
    <cellStyle name="Normal 2 2 11 3 2 2 2" xfId="18860" xr:uid="{833BE1D2-3BF5-478B-9674-621C431795EE}"/>
    <cellStyle name="Normal 2 2 11 3 2 3" xfId="18861" xr:uid="{6AB7A7D7-9406-4D18-92FA-2BDD60221E84}"/>
    <cellStyle name="Normal 2 2 11 3 3" xfId="18862" xr:uid="{D1A1A8E3-24DB-47F4-823A-376B86B4C2AA}"/>
    <cellStyle name="Normal 2 2 11 3 3 2" xfId="18863" xr:uid="{88D7EC50-1E47-45EE-B0BA-265FEAC5217E}"/>
    <cellStyle name="Normal 2 2 11 3 4" xfId="18864" xr:uid="{A60A1F44-237C-4CAA-88F7-A6955F331EF3}"/>
    <cellStyle name="Normal 2 2 11 3 5" xfId="18857" xr:uid="{814CB3EC-487A-499F-A48E-C4B65F707CFE}"/>
    <cellStyle name="Normal 2 2 11 4" xfId="18865" xr:uid="{D335CBFF-6B0F-4423-8901-595AC1C006BA}"/>
    <cellStyle name="Normal 2 2 11 5" xfId="18866" xr:uid="{C4230A59-C3E1-4BC2-99D9-ED3583170176}"/>
    <cellStyle name="Normal 2 2 11 5 2" xfId="18867" xr:uid="{2DE13640-9EAA-4DA7-9BF3-045773CE1F75}"/>
    <cellStyle name="Normal 2 2 11 6" xfId="18868" xr:uid="{4827126A-C3EB-4AE0-B76A-7CC709CA2D2B}"/>
    <cellStyle name="Normal 2 2 11 7" xfId="18844" xr:uid="{43E1FDFE-520E-4011-931B-06CC69791B51}"/>
    <cellStyle name="Normal 2 2 12" xfId="2671" xr:uid="{00000000-0005-0000-0000-0000B7150000}"/>
    <cellStyle name="Normal 2 2 12 2" xfId="7494" xr:uid="{00000000-0005-0000-0000-0000B8150000}"/>
    <cellStyle name="Normal 2 2 12 2 2" xfId="18871" xr:uid="{1040AA25-50D7-4615-82F4-4464148738BD}"/>
    <cellStyle name="Normal 2 2 12 2 2 2" xfId="18872" xr:uid="{F9201EB2-3CAA-48B2-BF83-94005D808B6E}"/>
    <cellStyle name="Normal 2 2 12 2 2 2 2" xfId="18873" xr:uid="{9139F189-8532-415D-B489-3730C0C7A22E}"/>
    <cellStyle name="Normal 2 2 12 2 2 3" xfId="18874" xr:uid="{0F696D12-79F3-41DC-A1E1-081B9D819755}"/>
    <cellStyle name="Normal 2 2 12 2 3" xfId="18875" xr:uid="{5EDC1841-1341-4AB6-8E2A-EA830FC9966D}"/>
    <cellStyle name="Normal 2 2 12 2 3 2" xfId="18876" xr:uid="{09E63522-DCC5-4F31-9C05-0CACD90FDAFF}"/>
    <cellStyle name="Normal 2 2 12 2 3 2 2" xfId="18877" xr:uid="{384B2B5C-E550-46A0-B991-8661B22A7E3B}"/>
    <cellStyle name="Normal 2 2 12 2 3 3" xfId="18878" xr:uid="{1A382A56-B6EB-4953-8CC8-E3ED8EB48037}"/>
    <cellStyle name="Normal 2 2 12 2 4" xfId="18879" xr:uid="{BDD5E91C-E803-49F7-BB1C-2E32210DDA91}"/>
    <cellStyle name="Normal 2 2 12 2 4 2" xfId="18880" xr:uid="{BD8429FC-3F90-4C9D-979D-2A0D54C326C0}"/>
    <cellStyle name="Normal 2 2 12 2 5" xfId="18881" xr:uid="{24076903-CE6A-4169-8F71-8FBE65B5BF9E}"/>
    <cellStyle name="Normal 2 2 12 2 6" xfId="18870" xr:uid="{3DEEAB8C-8544-4125-A004-9A95868FC52C}"/>
    <cellStyle name="Normal 2 2 12 3" xfId="18882" xr:uid="{78E885E1-81F2-4C1C-A211-1F1A060A8AA1}"/>
    <cellStyle name="Normal 2 2 12 3 2" xfId="18883" xr:uid="{35B84370-4BB7-4788-BABA-69A49E3F6465}"/>
    <cellStyle name="Normal 2 2 12 3 2 2" xfId="18884" xr:uid="{1C9768C5-B604-4397-9E3D-970AC4448375}"/>
    <cellStyle name="Normal 2 2 12 3 2 2 2" xfId="18885" xr:uid="{D6744759-E724-43D0-B22D-3D97A48C158D}"/>
    <cellStyle name="Normal 2 2 12 3 2 3" xfId="18886" xr:uid="{14937A45-2219-47C3-AC21-0CD7C02843E1}"/>
    <cellStyle name="Normal 2 2 12 3 3" xfId="18887" xr:uid="{41F34D20-E4BA-4425-86D0-E4AE62B7549A}"/>
    <cellStyle name="Normal 2 2 12 3 3 2" xfId="18888" xr:uid="{23E822A7-D02A-4157-9CFD-46B56B4C0480}"/>
    <cellStyle name="Normal 2 2 12 3 4" xfId="18889" xr:uid="{DF6D770C-484A-48AE-901A-3CEA0C474D71}"/>
    <cellStyle name="Normal 2 2 12 4" xfId="18890" xr:uid="{AE78DD81-94EC-4B0F-B1BF-63DD603A9962}"/>
    <cellStyle name="Normal 2 2 12 5" xfId="18891" xr:uid="{B49C74E8-F11D-4828-BF11-98649376BE24}"/>
    <cellStyle name="Normal 2 2 12 5 2" xfId="18892" xr:uid="{BCFC2864-1EDD-493D-9CDF-0B197264C9C8}"/>
    <cellStyle name="Normal 2 2 12 6" xfId="18893" xr:uid="{DE39F1BC-5925-4249-A053-E828B01D3E13}"/>
    <cellStyle name="Normal 2 2 12 7" xfId="18869" xr:uid="{8554DBC8-C46A-4CDD-B1AA-467B334A30EC}"/>
    <cellStyle name="Normal 2 2 13" xfId="2672" xr:uid="{00000000-0005-0000-0000-0000B9150000}"/>
    <cellStyle name="Normal 2 2 13 2" xfId="3670" xr:uid="{00000000-0005-0000-0000-0000BA150000}"/>
    <cellStyle name="Normal 2 2 13 2 2" xfId="18896" xr:uid="{A7B57656-2978-4535-AF2F-C42BF76191BA}"/>
    <cellStyle name="Normal 2 2 13 2 2 2" xfId="18897" xr:uid="{EBEBD42C-D1A0-4260-8673-3E6BA1E24B14}"/>
    <cellStyle name="Normal 2 2 13 2 2 2 2" xfId="18898" xr:uid="{D4AAE1C0-7EC4-4A48-9036-E2C18578DCAF}"/>
    <cellStyle name="Normal 2 2 13 2 2 3" xfId="18899" xr:uid="{2E2084FF-3201-4B71-8FF6-D5518E62E0E7}"/>
    <cellStyle name="Normal 2 2 13 2 3" xfId="18900" xr:uid="{50264AC0-10E4-4D20-A0BD-294D278D51EF}"/>
    <cellStyle name="Normal 2 2 13 2 3 2" xfId="18901" xr:uid="{D619A860-186F-43FF-A0C4-9D2A45D36EFA}"/>
    <cellStyle name="Normal 2 2 13 2 3 2 2" xfId="18902" xr:uid="{89751D59-6BF4-4753-8918-613E2A97646E}"/>
    <cellStyle name="Normal 2 2 13 2 3 3" xfId="18903" xr:uid="{4B474ED8-BB00-49F0-A45C-38EE7B720874}"/>
    <cellStyle name="Normal 2 2 13 2 4" xfId="18904" xr:uid="{4047C3FB-F6E2-47D6-B58A-B581F8AB4FE4}"/>
    <cellStyle name="Normal 2 2 13 2 4 2" xfId="18905" xr:uid="{F638AD9C-6033-4758-A95F-FDFCC771150A}"/>
    <cellStyle name="Normal 2 2 13 2 5" xfId="18906" xr:uid="{72506BE0-1DE2-4578-AD36-E801F4051580}"/>
    <cellStyle name="Normal 2 2 13 2 6" xfId="18895" xr:uid="{9DF37756-928F-4D01-A5E0-1B01500298C2}"/>
    <cellStyle name="Normal 2 2 13 3" xfId="18907" xr:uid="{34C95BAD-8C21-4FA1-AE3D-C598AC4E9483}"/>
    <cellStyle name="Normal 2 2 13 3 2" xfId="18908" xr:uid="{70B80C09-F67C-42FC-9D16-18652F54DF71}"/>
    <cellStyle name="Normal 2 2 13 3 2 2" xfId="18909" xr:uid="{A3C46014-C97D-4A86-BEFA-BB4BB555209F}"/>
    <cellStyle name="Normal 2 2 13 3 2 2 2" xfId="18910" xr:uid="{117E1638-F08A-4864-BB36-5AF8D35F9A3A}"/>
    <cellStyle name="Normal 2 2 13 3 2 3" xfId="18911" xr:uid="{62403CEC-9504-4292-AFB4-29E6B6ECB276}"/>
    <cellStyle name="Normal 2 2 13 3 3" xfId="18912" xr:uid="{B30E22C0-9803-4942-9832-0326E4BFC39B}"/>
    <cellStyle name="Normal 2 2 13 3 3 2" xfId="18913" xr:uid="{69515C8F-DE12-4A70-9FE3-80BDB55976F8}"/>
    <cellStyle name="Normal 2 2 13 3 4" xfId="18914" xr:uid="{749BADB5-256D-4D2B-9AE0-3C780EF4A12F}"/>
    <cellStyle name="Normal 2 2 13 4" xfId="18915" xr:uid="{F1410C70-A822-4F60-B9EA-30F978E70803}"/>
    <cellStyle name="Normal 2 2 13 5" xfId="18916" xr:uid="{860C837D-CD37-4054-ABA0-6416F30B95E8}"/>
    <cellStyle name="Normal 2 2 13 5 2" xfId="18917" xr:uid="{F2EB45A9-057D-4D37-BD44-CEEFA0DB36BC}"/>
    <cellStyle name="Normal 2 2 13 6" xfId="18918" xr:uid="{BBF9C60C-F588-4C83-BEF2-74E9381CD8BA}"/>
    <cellStyle name="Normal 2 2 13 7" xfId="18894" xr:uid="{8779F225-52A0-48EB-9ED3-563D4C7C5185}"/>
    <cellStyle name="Normal 2 2 14" xfId="6319" xr:uid="{00000000-0005-0000-0000-0000BB150000}"/>
    <cellStyle name="Normal 2 2 14 2" xfId="11671" xr:uid="{00000000-0005-0000-0000-0000C62D0000}"/>
    <cellStyle name="Normal 2 2 14 3" xfId="18919" xr:uid="{FD3A2857-495D-452D-80E4-D2B338AA0343}"/>
    <cellStyle name="Normal 2 2 14 3 2" xfId="18920" xr:uid="{FDD090CC-2B07-4956-8D16-D57B1A80E377}"/>
    <cellStyle name="Normal 2 2 14 3 2 2" xfId="18921" xr:uid="{7C86B51F-E90C-40A5-9E7D-09167ABCBA7A}"/>
    <cellStyle name="Normal 2 2 14 3 3" xfId="18922" xr:uid="{CF164F89-D209-4B98-AAF8-C1A3CA6D4617}"/>
    <cellStyle name="Normal 2 2 15" xfId="6451" xr:uid="{00000000-0005-0000-0000-0000BC150000}"/>
    <cellStyle name="Normal 2 2 15 2" xfId="13664" xr:uid="{00000000-0005-0000-0000-0000A60B0000}"/>
    <cellStyle name="Normal 2 2 15 2 2" xfId="18925" xr:uid="{10BCA9D1-DB60-4BE4-9F1D-6CC624B90773}"/>
    <cellStyle name="Normal 2 2 15 2 2 2" xfId="18926" xr:uid="{D9FCCB9D-BE7B-4FAB-A396-9F8FD746E6BE}"/>
    <cellStyle name="Normal 2 2 15 2 2 2 2" xfId="18927" xr:uid="{BCFBB354-DFB4-4F66-AFF7-676B4AF0E907}"/>
    <cellStyle name="Normal 2 2 15 2 2 3" xfId="18928" xr:uid="{00AAD0AB-EE93-466D-B434-1671017FC7CB}"/>
    <cellStyle name="Normal 2 2 15 2 3" xfId="18929" xr:uid="{65B5A57C-4E0B-4EC5-A88D-A105F9177C29}"/>
    <cellStyle name="Normal 2 2 15 2 3 2" xfId="18930" xr:uid="{BFFC3E56-A3B0-45F2-A03B-55F09FED2DFE}"/>
    <cellStyle name="Normal 2 2 15 2 3 2 2" xfId="18931" xr:uid="{36A09380-C579-4853-AB00-ECE0D20819A9}"/>
    <cellStyle name="Normal 2 2 15 2 3 3" xfId="18932" xr:uid="{0EB5AE91-4B6D-4F4F-AB67-67D46810166E}"/>
    <cellStyle name="Normal 2 2 15 2 4" xfId="18933" xr:uid="{0D04C803-11E9-47F4-95D7-802DE1C6D8E8}"/>
    <cellStyle name="Normal 2 2 15 2 4 2" xfId="18934" xr:uid="{1F6B9997-A59A-4927-BD2A-B3C00CCF464B}"/>
    <cellStyle name="Normal 2 2 15 2 5" xfId="18935" xr:uid="{DBB66592-5D27-4406-93A3-B202875A23A8}"/>
    <cellStyle name="Normal 2 2 15 2 6" xfId="18924" xr:uid="{E83FF473-A0C9-4135-A0AA-376ECAE9BC66}"/>
    <cellStyle name="Normal 2 2 15 3" xfId="18936" xr:uid="{179111C2-8039-4FB6-BB0D-83AAF2426796}"/>
    <cellStyle name="Normal 2 2 15 3 2" xfId="18937" xr:uid="{04F73756-A9D6-42D6-B58C-9D4B0EA69F27}"/>
    <cellStyle name="Normal 2 2 15 3 2 2" xfId="18938" xr:uid="{2919ACAF-2F81-4608-8209-81AA0946A7A4}"/>
    <cellStyle name="Normal 2 2 15 3 3" xfId="18939" xr:uid="{DE8A4A7C-24B6-468E-B21C-DB7D4F389A41}"/>
    <cellStyle name="Normal 2 2 15 4" xfId="18940" xr:uid="{09249F47-07C8-4ED6-9D97-D0081828AE85}"/>
    <cellStyle name="Normal 2 2 15 4 2" xfId="18941" xr:uid="{27B83BFD-9276-4C25-99EA-20E90B4F8E14}"/>
    <cellStyle name="Normal 2 2 15 4 2 2" xfId="18942" xr:uid="{C5F715DE-D20E-47EB-8E75-2994BB264AD0}"/>
    <cellStyle name="Normal 2 2 15 4 3" xfId="18943" xr:uid="{5AC932DB-70E0-44A3-98B1-3361C681B47D}"/>
    <cellStyle name="Normal 2 2 15 5" xfId="18944" xr:uid="{5F6A19E3-E159-426D-A173-9816A00F8A96}"/>
    <cellStyle name="Normal 2 2 15 5 2" xfId="18945" xr:uid="{CDD7BBBC-6EB5-470A-9AA8-43BEF244062C}"/>
    <cellStyle name="Normal 2 2 15 6" xfId="18946" xr:uid="{039EDB3A-3F7B-46D2-899A-AB51E9FF73A2}"/>
    <cellStyle name="Normal 2 2 15 7" xfId="18923" xr:uid="{667E40B6-1289-456D-AE0C-BFC5A53274BE}"/>
    <cellStyle name="Normal 2 2 16" xfId="6570" xr:uid="{00000000-0005-0000-0000-0000BD150000}"/>
    <cellStyle name="Normal 2 2 16 2" xfId="18947" xr:uid="{A7E37414-0C94-4F40-BEC5-140B4272900F}"/>
    <cellStyle name="Normal 2 2 17" xfId="6688" xr:uid="{00000000-0005-0000-0000-0000BE150000}"/>
    <cellStyle name="Normal 2 2 18" xfId="8189" xr:uid="{00000000-0005-0000-0000-0000BF150000}"/>
    <cellStyle name="Normal 2 2 19" xfId="8311" xr:uid="{00000000-0005-0000-0000-0000C0150000}"/>
    <cellStyle name="Normal 2 2 2" xfId="2673" xr:uid="{00000000-0005-0000-0000-0000C1150000}"/>
    <cellStyle name="Normal 2 2 2 2" xfId="2674" xr:uid="{00000000-0005-0000-0000-0000C2150000}"/>
    <cellStyle name="Normal 2 2 2 2 10" xfId="8510" xr:uid="{00000000-0005-0000-0000-0000C3150000}"/>
    <cellStyle name="Normal 2 2 2 2 11" xfId="8631" xr:uid="{00000000-0005-0000-0000-0000C4150000}"/>
    <cellStyle name="Normal 2 2 2 2 12" xfId="8750" xr:uid="{00000000-0005-0000-0000-0000C5150000}"/>
    <cellStyle name="Normal 2 2 2 2 13" xfId="13666" xr:uid="{00000000-0005-0000-0000-0000A80B0000}"/>
    <cellStyle name="Normal 2 2 2 2 2" xfId="2675" xr:uid="{00000000-0005-0000-0000-0000C6150000}"/>
    <cellStyle name="Normal 2 2 2 2 2 2" xfId="3688" xr:uid="{00000000-0005-0000-0000-0000C7150000}"/>
    <cellStyle name="Normal 2 2 2 2 2 3" xfId="5420" xr:uid="{00000000-0005-0000-0000-0000C8150000}"/>
    <cellStyle name="Normal 2 2 2 2 2 4" xfId="10310" xr:uid="{00000000-0005-0000-0000-0000F8150000}"/>
    <cellStyle name="Normal 2 2 2 2 2 5" xfId="18948" xr:uid="{27276FA8-D819-4F1E-A2EC-8A4C447263C4}"/>
    <cellStyle name="Normal 2 2 2 2 3" xfId="3651" xr:uid="{00000000-0005-0000-0000-0000C9150000}"/>
    <cellStyle name="Normal 2 2 2 2 4" xfId="6400" xr:uid="{00000000-0005-0000-0000-0000CA150000}"/>
    <cellStyle name="Normal 2 2 2 2 5" xfId="6530" xr:uid="{00000000-0005-0000-0000-0000CB150000}"/>
    <cellStyle name="Normal 2 2 2 2 6" xfId="6648" xr:uid="{00000000-0005-0000-0000-0000CC150000}"/>
    <cellStyle name="Normal 2 2 2 2 7" xfId="6766" xr:uid="{00000000-0005-0000-0000-0000CD150000}"/>
    <cellStyle name="Normal 2 2 2 2 8" xfId="8268" xr:uid="{00000000-0005-0000-0000-0000CE150000}"/>
    <cellStyle name="Normal 2 2 2 2 9" xfId="8390" xr:uid="{00000000-0005-0000-0000-0000CF150000}"/>
    <cellStyle name="Normal 2 2 2 3" xfId="2676" xr:uid="{00000000-0005-0000-0000-0000D0150000}"/>
    <cellStyle name="Normal 2 2 2 3 10" xfId="8632" xr:uid="{00000000-0005-0000-0000-0000D1150000}"/>
    <cellStyle name="Normal 2 2 2 3 11" xfId="8751" xr:uid="{00000000-0005-0000-0000-0000D2150000}"/>
    <cellStyle name="Normal 2 2 2 3 12" xfId="18949" xr:uid="{8BDEC8B6-2B07-439D-8900-65D9041FB553}"/>
    <cellStyle name="Normal 2 2 2 3 2" xfId="2677" xr:uid="{00000000-0005-0000-0000-0000D3150000}"/>
    <cellStyle name="Normal 2 2 2 3 2 2" xfId="3689" xr:uid="{00000000-0005-0000-0000-0000D4150000}"/>
    <cellStyle name="Normal 2 2 2 3 2 3" xfId="18950" xr:uid="{447C23F8-1760-4A40-9A43-8D3664408FBB}"/>
    <cellStyle name="Normal 2 2 2 3 3" xfId="3652" xr:uid="{00000000-0005-0000-0000-0000D5150000}"/>
    <cellStyle name="Normal 2 2 2 3 4" xfId="6531" xr:uid="{00000000-0005-0000-0000-0000D6150000}"/>
    <cellStyle name="Normal 2 2 2 3 5" xfId="6649" xr:uid="{00000000-0005-0000-0000-0000D7150000}"/>
    <cellStyle name="Normal 2 2 2 3 6" xfId="6767" xr:uid="{00000000-0005-0000-0000-0000D8150000}"/>
    <cellStyle name="Normal 2 2 2 3 7" xfId="8269" xr:uid="{00000000-0005-0000-0000-0000D9150000}"/>
    <cellStyle name="Normal 2 2 2 3 8" xfId="8391" xr:uid="{00000000-0005-0000-0000-0000DA150000}"/>
    <cellStyle name="Normal 2 2 2 3 9" xfId="8511" xr:uid="{00000000-0005-0000-0000-0000DB150000}"/>
    <cellStyle name="Normal 2 2 2 4" xfId="2678" xr:uid="{00000000-0005-0000-0000-0000DC150000}"/>
    <cellStyle name="Normal 2 2 2 4 10" xfId="8633" xr:uid="{00000000-0005-0000-0000-0000DD150000}"/>
    <cellStyle name="Normal 2 2 2 4 11" xfId="8752" xr:uid="{00000000-0005-0000-0000-0000DE150000}"/>
    <cellStyle name="Normal 2 2 2 4 12" xfId="13665" xr:uid="{00000000-0005-0000-0000-0000AA0B0000}"/>
    <cellStyle name="Normal 2 2 2 4 13" xfId="18951" xr:uid="{818F3157-8102-43F8-A03A-94D0DEF32080}"/>
    <cellStyle name="Normal 2 2 2 4 2" xfId="2679" xr:uid="{00000000-0005-0000-0000-0000DF150000}"/>
    <cellStyle name="Normal 2 2 2 4 2 2" xfId="3690" xr:uid="{00000000-0005-0000-0000-0000E0150000}"/>
    <cellStyle name="Normal 2 2 2 4 3" xfId="3653" xr:uid="{00000000-0005-0000-0000-0000E1150000}"/>
    <cellStyle name="Normal 2 2 2 4 4" xfId="6532" xr:uid="{00000000-0005-0000-0000-0000E2150000}"/>
    <cellStyle name="Normal 2 2 2 4 5" xfId="6650" xr:uid="{00000000-0005-0000-0000-0000E3150000}"/>
    <cellStyle name="Normal 2 2 2 4 6" xfId="6768" xr:uid="{00000000-0005-0000-0000-0000E4150000}"/>
    <cellStyle name="Normal 2 2 2 4 7" xfId="8270" xr:uid="{00000000-0005-0000-0000-0000E5150000}"/>
    <cellStyle name="Normal 2 2 2 4 8" xfId="8392" xr:uid="{00000000-0005-0000-0000-0000E6150000}"/>
    <cellStyle name="Normal 2 2 2 4 9" xfId="8512" xr:uid="{00000000-0005-0000-0000-0000E7150000}"/>
    <cellStyle name="Normal 2 2 2 5" xfId="2680" xr:uid="{00000000-0005-0000-0000-0000E8150000}"/>
    <cellStyle name="Normal 2 2 2 5 10" xfId="8634" xr:uid="{00000000-0005-0000-0000-0000E9150000}"/>
    <cellStyle name="Normal 2 2 2 5 11" xfId="8753" xr:uid="{00000000-0005-0000-0000-0000EA150000}"/>
    <cellStyle name="Normal 2 2 2 5 12" xfId="18952" xr:uid="{8A1DD9CD-7D34-4223-8211-208FBF038638}"/>
    <cellStyle name="Normal 2 2 2 5 2" xfId="2681" xr:uid="{00000000-0005-0000-0000-0000EB150000}"/>
    <cellStyle name="Normal 2 2 2 5 2 2" xfId="3691" xr:uid="{00000000-0005-0000-0000-0000EC150000}"/>
    <cellStyle name="Normal 2 2 2 5 2 2 2" xfId="18955" xr:uid="{43C897F9-E6D1-4B5B-98B3-E5696C98640F}"/>
    <cellStyle name="Normal 2 2 2 5 2 2 2 2" xfId="18956" xr:uid="{95C8EE7E-E80D-4E2E-8660-5E137ED3E1C3}"/>
    <cellStyle name="Normal 2 2 2 5 2 2 3" xfId="18957" xr:uid="{96509C26-9A31-4281-8443-936F8B959804}"/>
    <cellStyle name="Normal 2 2 2 5 2 2 4" xfId="18954" xr:uid="{6DA98CE1-CB20-4D48-8F55-F20AD1D69DB2}"/>
    <cellStyle name="Normal 2 2 2 5 2 3" xfId="18958" xr:uid="{CD6F343F-0722-4A34-8EEA-46A78CE58383}"/>
    <cellStyle name="Normal 2 2 2 5 2 3 2" xfId="18959" xr:uid="{02767A90-92DB-4B64-858C-7345748237E6}"/>
    <cellStyle name="Normal 2 2 2 5 2 3 2 2" xfId="18960" xr:uid="{97955B6F-C825-4FD7-A0ED-27043C3A4287}"/>
    <cellStyle name="Normal 2 2 2 5 2 3 3" xfId="18961" xr:uid="{793B8ECE-AB62-497E-BF3B-E74DBF344E03}"/>
    <cellStyle name="Normal 2 2 2 5 2 4" xfId="18962" xr:uid="{A6AEE96E-A67E-4F7A-8D0A-273AF16A5353}"/>
    <cellStyle name="Normal 2 2 2 5 2 4 2" xfId="18963" xr:uid="{A6EA5E4E-DFB2-4693-B6A8-40D03CC07DDE}"/>
    <cellStyle name="Normal 2 2 2 5 2 5" xfId="18964" xr:uid="{AD3E1C07-5899-406A-A3D4-04A517042CB1}"/>
    <cellStyle name="Normal 2 2 2 5 2 6" xfId="18953" xr:uid="{037B2DBC-C01C-448C-8481-4E4D17415769}"/>
    <cellStyle name="Normal 2 2 2 5 3" xfId="3654" xr:uid="{00000000-0005-0000-0000-0000ED150000}"/>
    <cellStyle name="Normal 2 2 2 5 3 2" xfId="18966" xr:uid="{706C8972-433B-4970-ADBC-1FED5A7409C3}"/>
    <cellStyle name="Normal 2 2 2 5 3 2 2" xfId="18967" xr:uid="{33740BF7-F9D6-4C26-8167-4E98A5DA614B}"/>
    <cellStyle name="Normal 2 2 2 5 3 3" xfId="18968" xr:uid="{22336E5F-F950-4561-B3A4-3E20A2DF2870}"/>
    <cellStyle name="Normal 2 2 2 5 3 4" xfId="18965" xr:uid="{3EC97CD7-08C8-49E0-B059-DCC2427078C9}"/>
    <cellStyle name="Normal 2 2 2 5 4" xfId="6533" xr:uid="{00000000-0005-0000-0000-0000EE150000}"/>
    <cellStyle name="Normal 2 2 2 5 4 2" xfId="18970" xr:uid="{171C5217-996D-4A97-BCBE-2E20125A3B2A}"/>
    <cellStyle name="Normal 2 2 2 5 4 2 2" xfId="18971" xr:uid="{65571F1A-6C18-472A-AE73-CCBBC2D9826B}"/>
    <cellStyle name="Normal 2 2 2 5 4 3" xfId="18972" xr:uid="{C5F5BF77-84AC-405B-8EFF-EE0B738DBB02}"/>
    <cellStyle name="Normal 2 2 2 5 4 4" xfId="18969" xr:uid="{986B62BF-7AC6-4BA7-ACC1-42FE7014E2F2}"/>
    <cellStyle name="Normal 2 2 2 5 5" xfId="6651" xr:uid="{00000000-0005-0000-0000-0000EF150000}"/>
    <cellStyle name="Normal 2 2 2 5 5 2" xfId="18974" xr:uid="{E266B068-8A82-460A-B0F2-852FABD72C94}"/>
    <cellStyle name="Normal 2 2 2 5 5 3" xfId="18973" xr:uid="{80E20FCE-C904-4DA3-8C97-43DC03D2315F}"/>
    <cellStyle name="Normal 2 2 2 5 6" xfId="6769" xr:uid="{00000000-0005-0000-0000-0000F0150000}"/>
    <cellStyle name="Normal 2 2 2 5 6 2" xfId="18975" xr:uid="{3BFAC8C5-5338-4FA3-99AD-848B78F2B868}"/>
    <cellStyle name="Normal 2 2 2 5 7" xfId="8271" xr:uid="{00000000-0005-0000-0000-0000F1150000}"/>
    <cellStyle name="Normal 2 2 2 5 8" xfId="8393" xr:uid="{00000000-0005-0000-0000-0000F2150000}"/>
    <cellStyle name="Normal 2 2 2 5 9" xfId="8513" xr:uid="{00000000-0005-0000-0000-0000F3150000}"/>
    <cellStyle name="Normal 2 2 2 6" xfId="2682" xr:uid="{00000000-0005-0000-0000-0000F4150000}"/>
    <cellStyle name="Normal 2 2 2 6 10" xfId="8635" xr:uid="{00000000-0005-0000-0000-0000F5150000}"/>
    <cellStyle name="Normal 2 2 2 6 11" xfId="8754" xr:uid="{00000000-0005-0000-0000-0000F6150000}"/>
    <cellStyle name="Normal 2 2 2 6 12" xfId="18976" xr:uid="{4EC24076-930E-4929-B2DF-CBBB977A9391}"/>
    <cellStyle name="Normal 2 2 2 6 2" xfId="2683" xr:uid="{00000000-0005-0000-0000-0000F7150000}"/>
    <cellStyle name="Normal 2 2 2 6 2 2" xfId="3692" xr:uid="{00000000-0005-0000-0000-0000F8150000}"/>
    <cellStyle name="Normal 2 2 2 6 2 2 2" xfId="18979" xr:uid="{09165E7A-0A14-4E80-A84D-9ACB434D0CF1}"/>
    <cellStyle name="Normal 2 2 2 6 2 2 2 2" xfId="18980" xr:uid="{6A4260BD-4FCE-4270-BF64-7E3597C0AB24}"/>
    <cellStyle name="Normal 2 2 2 6 2 2 3" xfId="18981" xr:uid="{7AC5D4D1-4B9F-432E-A9E2-510C3F5921E5}"/>
    <cellStyle name="Normal 2 2 2 6 2 2 4" xfId="18978" xr:uid="{7EC1FE5D-465B-4388-8093-A5FD4A6FE2A2}"/>
    <cellStyle name="Normal 2 2 2 6 2 3" xfId="18982" xr:uid="{10CBA237-D4AB-4537-8D77-9D363022FC5A}"/>
    <cellStyle name="Normal 2 2 2 6 2 3 2" xfId="18983" xr:uid="{FB3CBB72-82F1-48DE-8DB0-1FB5667BB18F}"/>
    <cellStyle name="Normal 2 2 2 6 2 3 2 2" xfId="18984" xr:uid="{7CB60A73-7C5B-4728-BA11-3A36C85FA175}"/>
    <cellStyle name="Normal 2 2 2 6 2 3 3" xfId="18985" xr:uid="{85A0E912-A3B5-4563-B799-B7D4F50124C6}"/>
    <cellStyle name="Normal 2 2 2 6 2 4" xfId="18986" xr:uid="{264BB09B-FE2C-4F1C-8393-C29567B8EE6C}"/>
    <cellStyle name="Normal 2 2 2 6 2 4 2" xfId="18987" xr:uid="{487F084C-A895-4484-8246-377D8CF9A952}"/>
    <cellStyle name="Normal 2 2 2 6 2 5" xfId="18988" xr:uid="{0C81AFA3-7F44-4C1B-998B-4910EE7756E9}"/>
    <cellStyle name="Normal 2 2 2 6 2 6" xfId="18977" xr:uid="{6BB83253-54A1-42B4-8D69-56C8FD5366DC}"/>
    <cellStyle name="Normal 2 2 2 6 3" xfId="3655" xr:uid="{00000000-0005-0000-0000-0000F9150000}"/>
    <cellStyle name="Normal 2 2 2 6 3 2" xfId="18990" xr:uid="{43D00F92-8733-4FF6-B411-3561C79DECA8}"/>
    <cellStyle name="Normal 2 2 2 6 3 2 2" xfId="18991" xr:uid="{FEA9DCFE-F137-44DB-B94D-922CBBA2EE7D}"/>
    <cellStyle name="Normal 2 2 2 6 3 3" xfId="18992" xr:uid="{C2D3038E-E10F-4BED-BE81-E68F2429F35A}"/>
    <cellStyle name="Normal 2 2 2 6 3 4" xfId="18989" xr:uid="{85747FDB-A6C6-46DF-A92D-3131D5EE3CDC}"/>
    <cellStyle name="Normal 2 2 2 6 4" xfId="6534" xr:uid="{00000000-0005-0000-0000-0000FA150000}"/>
    <cellStyle name="Normal 2 2 2 6 4 2" xfId="18994" xr:uid="{C3EE8B08-5BFC-4D7C-A52D-963E2AE194F5}"/>
    <cellStyle name="Normal 2 2 2 6 4 2 2" xfId="18995" xr:uid="{3F56191C-FDE1-43AA-B783-B931D4EFA8C6}"/>
    <cellStyle name="Normal 2 2 2 6 4 3" xfId="18996" xr:uid="{125782A4-E990-49EF-B67F-A0BE6251BB34}"/>
    <cellStyle name="Normal 2 2 2 6 4 4" xfId="18993" xr:uid="{1D905F9E-4902-41B6-82D7-E3BF9BE42DB5}"/>
    <cellStyle name="Normal 2 2 2 6 5" xfId="6652" xr:uid="{00000000-0005-0000-0000-0000FB150000}"/>
    <cellStyle name="Normal 2 2 2 6 5 2" xfId="18998" xr:uid="{05DDFF7A-EA20-43D0-B512-B0B2347A4413}"/>
    <cellStyle name="Normal 2 2 2 6 5 3" xfId="18997" xr:uid="{6403EEB4-69E7-4B4A-96FF-83361DCFC156}"/>
    <cellStyle name="Normal 2 2 2 6 6" xfId="6770" xr:uid="{00000000-0005-0000-0000-0000FC150000}"/>
    <cellStyle name="Normal 2 2 2 6 6 2" xfId="18999" xr:uid="{7DE9E879-5533-41BC-84F1-5B3065CD0183}"/>
    <cellStyle name="Normal 2 2 2 6 7" xfId="8272" xr:uid="{00000000-0005-0000-0000-0000FD150000}"/>
    <cellStyle name="Normal 2 2 2 6 8" xfId="8394" xr:uid="{00000000-0005-0000-0000-0000FE150000}"/>
    <cellStyle name="Normal 2 2 2 6 9" xfId="8514" xr:uid="{00000000-0005-0000-0000-0000FF150000}"/>
    <cellStyle name="Normal 2 2 2 7" xfId="2684" xr:uid="{00000000-0005-0000-0000-000000160000}"/>
    <cellStyle name="Normal 2 2 2 7 2" xfId="2685" xr:uid="{00000000-0005-0000-0000-000001160000}"/>
    <cellStyle name="Normal 2 2 2 7 2 2" xfId="3693" xr:uid="{00000000-0005-0000-0000-000002160000}"/>
    <cellStyle name="Normal 2 2 2 7 3" xfId="3656" xr:uid="{00000000-0005-0000-0000-000003160000}"/>
    <cellStyle name="Normal 2 2 2 7 4" xfId="19000" xr:uid="{DB2F2979-13B7-4690-A9BF-FAC179671BA0}"/>
    <cellStyle name="Normal 2 2 2 8" xfId="2686" xr:uid="{00000000-0005-0000-0000-000004160000}"/>
    <cellStyle name="Normal 2 2 2 8 2" xfId="2687" xr:uid="{00000000-0005-0000-0000-000005160000}"/>
    <cellStyle name="Normal 2 2 2 8 2 2" xfId="3694" xr:uid="{00000000-0005-0000-0000-000006160000}"/>
    <cellStyle name="Normal 2 2 2 8 3" xfId="3657" xr:uid="{00000000-0005-0000-0000-000007160000}"/>
    <cellStyle name="Normal 2 2 2 8 4" xfId="19001" xr:uid="{35D4BB50-0E44-4DEF-A1CB-C053EF1C0E4E}"/>
    <cellStyle name="Normal 2 2 2 9" xfId="7495" xr:uid="{00000000-0005-0000-0000-000008160000}"/>
    <cellStyle name="Normal 2 2 2 9 2" xfId="8823" xr:uid="{00000000-0005-0000-0000-000009160000}"/>
    <cellStyle name="Normal 2 2 20" xfId="8431" xr:uid="{00000000-0005-0000-0000-00000A160000}"/>
    <cellStyle name="Normal 2 2 21" xfId="8552" xr:uid="{00000000-0005-0000-0000-00000B160000}"/>
    <cellStyle name="Normal 2 2 22" xfId="8671" xr:uid="{00000000-0005-0000-0000-00000C160000}"/>
    <cellStyle name="Normal 2 2 23" xfId="8763" xr:uid="{00000000-0005-0000-0000-00000D160000}"/>
    <cellStyle name="Normal 2 2 3" xfId="2688" xr:uid="{00000000-0005-0000-0000-00000E160000}"/>
    <cellStyle name="Normal 2 2 3 2" xfId="5421" xr:uid="{00000000-0005-0000-0000-00000F160000}"/>
    <cellStyle name="Normal 2 2 3 2 2" xfId="13668" xr:uid="{00000000-0005-0000-0000-0000AC0B0000}"/>
    <cellStyle name="Normal 2 2 3 2 2 2" xfId="19004" xr:uid="{42E13D83-99C9-49CD-81AA-6E586ACCB2CE}"/>
    <cellStyle name="Normal 2 2 3 2 2 2 2" xfId="19005" xr:uid="{2BADAA19-F6D6-49F4-9334-EA2083B9C3AB}"/>
    <cellStyle name="Normal 2 2 3 2 2 2 2 2" xfId="19006" xr:uid="{98A9F04C-946D-45B2-A3CE-F2B69DA3EFF3}"/>
    <cellStyle name="Normal 2 2 3 2 2 2 3" xfId="19007" xr:uid="{9B048FB8-7891-48EC-A4C6-1B3370379B1D}"/>
    <cellStyle name="Normal 2 2 3 2 2 3" xfId="19008" xr:uid="{05D4EE3F-9706-447C-ACB3-F1D8D5AFE04C}"/>
    <cellStyle name="Normal 2 2 3 2 2 3 2" xfId="19009" xr:uid="{857D15F6-2F8F-4C9F-851F-1A4EDF7B3B11}"/>
    <cellStyle name="Normal 2 2 3 2 2 3 2 2" xfId="19010" xr:uid="{292AFAD6-693D-4C0D-A12B-E718B46F9905}"/>
    <cellStyle name="Normal 2 2 3 2 2 3 3" xfId="19011" xr:uid="{E4C71743-CF39-4E07-B43F-4C2F3B498F40}"/>
    <cellStyle name="Normal 2 2 3 2 2 4" xfId="19012" xr:uid="{8EA56BEF-3452-4A31-8450-4A7727300F12}"/>
    <cellStyle name="Normal 2 2 3 2 2 4 2" xfId="19013" xr:uid="{A684EB7B-47E5-4AD0-9C3E-3AFE0C55C030}"/>
    <cellStyle name="Normal 2 2 3 2 2 5" xfId="19014" xr:uid="{22537D57-547A-436C-8ECF-141FD3BE7B73}"/>
    <cellStyle name="Normal 2 2 3 2 2 6" xfId="19003" xr:uid="{A49D9E9A-A813-43AF-99DC-C93607DE3BD0}"/>
    <cellStyle name="Normal 2 2 3 2 3" xfId="19015" xr:uid="{25A2314B-DA0C-4B7B-9463-12777EBF1688}"/>
    <cellStyle name="Normal 2 2 3 2 3 2" xfId="19016" xr:uid="{99A10AAE-300B-410D-A408-A0E83C66CECB}"/>
    <cellStyle name="Normal 2 2 3 2 3 2 2" xfId="19017" xr:uid="{99949E83-D6A1-4BC3-8740-DC0DE2DEB082}"/>
    <cellStyle name="Normal 2 2 3 2 3 3" xfId="19018" xr:uid="{90B97B68-0EFB-43C7-8C7C-7464DEEDCB5C}"/>
    <cellStyle name="Normal 2 2 3 2 4" xfId="19019" xr:uid="{596D31B5-E626-4F04-93E8-6344670249A4}"/>
    <cellStyle name="Normal 2 2 3 2 4 2" xfId="19020" xr:uid="{16762F29-F2CA-4369-BAD7-885D874B8073}"/>
    <cellStyle name="Normal 2 2 3 2 4 2 2" xfId="19021" xr:uid="{374A18CF-D9B5-489F-87D5-28AA9BC132B8}"/>
    <cellStyle name="Normal 2 2 3 2 4 3" xfId="19022" xr:uid="{6FC026EB-A92D-4ED6-A000-ACA577EF9D49}"/>
    <cellStyle name="Normal 2 2 3 2 5" xfId="19023" xr:uid="{86264976-57C7-4906-8823-A48A32309862}"/>
    <cellStyle name="Normal 2 2 3 2 5 2" xfId="19024" xr:uid="{FAE8EECD-CB5D-4431-8B59-345E5BEEFC28}"/>
    <cellStyle name="Normal 2 2 3 2 6" xfId="19025" xr:uid="{35D2F8D7-2C5E-4875-9E3F-9A55B54B41C2}"/>
    <cellStyle name="Normal 2 2 3 2 7" xfId="19002" xr:uid="{66D27CD3-D202-4494-960A-D32F8DCBA54A}"/>
    <cellStyle name="Normal 2 2 3 3" xfId="7496" xr:uid="{00000000-0005-0000-0000-000010160000}"/>
    <cellStyle name="Normal 2 2 3 3 2" xfId="13667" xr:uid="{00000000-0005-0000-0000-0000AD0B0000}"/>
    <cellStyle name="Normal 2 2 3 3 3" xfId="19026" xr:uid="{F3D04D59-57E5-405E-9C21-F62357522838}"/>
    <cellStyle name="Normal 2 2 3 4" xfId="19027" xr:uid="{0582C0C2-A76E-4CF2-88F4-F66B8AAACC25}"/>
    <cellStyle name="Normal 2 2 4" xfId="2689" xr:uid="{00000000-0005-0000-0000-000011160000}"/>
    <cellStyle name="Normal 2 2 4 2" xfId="7497" xr:uid="{00000000-0005-0000-0000-000012160000}"/>
    <cellStyle name="Normal 2 2 4 2 2" xfId="19029" xr:uid="{52015079-7CC0-44F1-B52A-A959F5DF147B}"/>
    <cellStyle name="Normal 2 2 4 2 3" xfId="19028" xr:uid="{43709E48-DD07-43F5-A021-BA83E73245C0}"/>
    <cellStyle name="Normal 2 2 4 3" xfId="13669" xr:uid="{00000000-0005-0000-0000-0000B00B0000}"/>
    <cellStyle name="Normal 2 2 4 3 2" xfId="19031" xr:uid="{7BC61DC2-0957-4B6C-B691-65FEDE95597F}"/>
    <cellStyle name="Normal 2 2 4 3 2 2" xfId="19032" xr:uid="{031A9773-4007-4463-8126-7D3120456383}"/>
    <cellStyle name="Normal 2 2 4 3 2 2 2" xfId="19033" xr:uid="{2DF56590-EA68-428F-A4AE-7359EF1E9004}"/>
    <cellStyle name="Normal 2 2 4 3 2 2 2 2" xfId="19034" xr:uid="{95545490-FFAE-4B8B-A13F-EB55E855DFC9}"/>
    <cellStyle name="Normal 2 2 4 3 2 2 3" xfId="19035" xr:uid="{37774CB4-761E-47E3-A7ED-D97C9A48C60A}"/>
    <cellStyle name="Normal 2 2 4 3 2 3" xfId="19036" xr:uid="{0699353E-B7FB-46B9-AEBD-AE859D4C43BC}"/>
    <cellStyle name="Normal 2 2 4 3 2 3 2" xfId="19037" xr:uid="{493A25D0-EF6A-4618-99FD-8F3436CD5775}"/>
    <cellStyle name="Normal 2 2 4 3 2 3 2 2" xfId="19038" xr:uid="{717B986B-4A0B-47F9-8C8B-264BEB285DCD}"/>
    <cellStyle name="Normal 2 2 4 3 2 3 3" xfId="19039" xr:uid="{2B7DAA94-B3A2-4DBA-BC85-A8526DFE96D6}"/>
    <cellStyle name="Normal 2 2 4 3 2 4" xfId="19040" xr:uid="{E8984C21-959D-4A9D-8F2F-622528A998AB}"/>
    <cellStyle name="Normal 2 2 4 3 2 4 2" xfId="19041" xr:uid="{3DC9375E-185E-441D-9F48-6A377D7BC312}"/>
    <cellStyle name="Normal 2 2 4 3 2 5" xfId="19042" xr:uid="{03C4248E-6447-4B7F-8C94-C26D9E7F8AE8}"/>
    <cellStyle name="Normal 2 2 4 3 3" xfId="19043" xr:uid="{63AD84DD-3C62-4238-993E-496974CA1B9C}"/>
    <cellStyle name="Normal 2 2 4 3 3 2" xfId="19044" xr:uid="{11516E4C-3146-47DE-AB33-FE06BF251005}"/>
    <cellStyle name="Normal 2 2 4 3 3 2 2" xfId="19045" xr:uid="{1EC3AA52-69A6-4FAA-BFE9-A2165DCF398F}"/>
    <cellStyle name="Normal 2 2 4 3 3 3" xfId="19046" xr:uid="{A7064D41-C53A-4065-AFA9-D19F956B9F55}"/>
    <cellStyle name="Normal 2 2 4 3 4" xfId="19047" xr:uid="{DFBF8A62-D98A-4538-915D-7D8716F36D32}"/>
    <cellStyle name="Normal 2 2 4 3 4 2" xfId="19048" xr:uid="{0D6F8D23-B5A7-4C77-A413-1D795CA2F771}"/>
    <cellStyle name="Normal 2 2 4 3 4 2 2" xfId="19049" xr:uid="{D087AC22-DC2A-49E6-B9F6-D9EB62EF1C93}"/>
    <cellStyle name="Normal 2 2 4 3 4 3" xfId="19050" xr:uid="{E54D2000-78AC-4E2F-8E6D-A50D7F8C6C20}"/>
    <cellStyle name="Normal 2 2 4 3 5" xfId="19051" xr:uid="{B85D2AD2-0FD7-4D1B-91B3-AC2FD8DDDC30}"/>
    <cellStyle name="Normal 2 2 4 3 5 2" xfId="19052" xr:uid="{0B79AFDF-0CF8-4F46-A281-C985770EFB87}"/>
    <cellStyle name="Normal 2 2 4 3 6" xfId="19053" xr:uid="{3C8B163E-D57A-44E1-8C46-B8D41B5BE24D}"/>
    <cellStyle name="Normal 2 2 4 3 7" xfId="19030" xr:uid="{8C232A5C-36A7-4841-9695-87A3BD0A3782}"/>
    <cellStyle name="Normal 2 2 4 4" xfId="19054" xr:uid="{1C8ADE0B-8DE3-4F9B-966A-046C47AD01EB}"/>
    <cellStyle name="Normal 2 2 4 5" xfId="19055" xr:uid="{C00B5AA3-41E5-42B7-8872-946B3C2B1F8A}"/>
    <cellStyle name="Normal 2 2 4 6" xfId="19056" xr:uid="{FCA311C9-8B7D-4E73-A1DD-18475D5B4F39}"/>
    <cellStyle name="Normal 2 2 5" xfId="2690" xr:uid="{00000000-0005-0000-0000-000013160000}"/>
    <cellStyle name="Normal 2 2 5 2" xfId="7498" xr:uid="{00000000-0005-0000-0000-000014160000}"/>
    <cellStyle name="Normal 2 2 5 2 2" xfId="19058" xr:uid="{BA083A61-767A-4005-862D-4DF95B555136}"/>
    <cellStyle name="Normal 2 2 5 2 2 2" xfId="19059" xr:uid="{F3BED33E-31CD-4807-844D-771B32B3C01D}"/>
    <cellStyle name="Normal 2 2 5 2 2 2 2" xfId="19060" xr:uid="{CA1C63C7-59AC-4364-832C-FE84EFCBD738}"/>
    <cellStyle name="Normal 2 2 5 2 2 2 2 2" xfId="19061" xr:uid="{D30481CA-C610-43F9-8B6E-4A30D2AF005E}"/>
    <cellStyle name="Normal 2 2 5 2 2 2 3" xfId="19062" xr:uid="{7E733BCC-2A5F-4A52-941E-D16666315842}"/>
    <cellStyle name="Normal 2 2 5 2 2 3" xfId="19063" xr:uid="{7FAAD12E-7FF5-4969-AD04-839E42B87B32}"/>
    <cellStyle name="Normal 2 2 5 2 2 3 2" xfId="19064" xr:uid="{BF32EC06-B163-4951-BB47-A463729C730F}"/>
    <cellStyle name="Normal 2 2 5 2 2 3 2 2" xfId="19065" xr:uid="{0571BA10-557C-4DC1-B2B2-E3FC28869E63}"/>
    <cellStyle name="Normal 2 2 5 2 2 3 3" xfId="19066" xr:uid="{094B0B80-0AFF-49A5-86F2-4B25BDCF2FCC}"/>
    <cellStyle name="Normal 2 2 5 2 2 4" xfId="19067" xr:uid="{E59BA8DD-F5B7-4F0A-88B7-541E94C2C4C1}"/>
    <cellStyle name="Normal 2 2 5 2 2 4 2" xfId="19068" xr:uid="{7AFC84FC-5B49-4DE4-9EA5-23EA0313F805}"/>
    <cellStyle name="Normal 2 2 5 2 2 5" xfId="19069" xr:uid="{DF53790D-0255-42D4-865E-D77D918D2918}"/>
    <cellStyle name="Normal 2 2 5 2 3" xfId="19070" xr:uid="{519AA6A8-1F4F-4460-89E5-A76BB763D60A}"/>
    <cellStyle name="Normal 2 2 5 2 3 2" xfId="19071" xr:uid="{301D3EA9-6071-45AA-AC84-F4CBA83AEF5A}"/>
    <cellStyle name="Normal 2 2 5 2 3 2 2" xfId="19072" xr:uid="{BDC7ED53-8B78-462A-98A2-EC9779E9E6EF}"/>
    <cellStyle name="Normal 2 2 5 2 3 3" xfId="19073" xr:uid="{BA5CA832-9AB3-4C0A-ADDC-79628A8DFEF3}"/>
    <cellStyle name="Normal 2 2 5 2 4" xfId="19074" xr:uid="{0C36889A-34D5-4ED1-8A9D-D980A158A530}"/>
    <cellStyle name="Normal 2 2 5 2 4 2" xfId="19075" xr:uid="{39F7CCB4-7F9B-4117-B29D-77EB40DB3CFB}"/>
    <cellStyle name="Normal 2 2 5 2 4 2 2" xfId="19076" xr:uid="{740685CE-D0D3-4800-A751-E2BC785463B7}"/>
    <cellStyle name="Normal 2 2 5 2 4 3" xfId="19077" xr:uid="{A8CE77A9-F0A9-4B47-98E9-3FDBE280EFBC}"/>
    <cellStyle name="Normal 2 2 5 2 5" xfId="19078" xr:uid="{408CD325-2744-4F90-AC23-712EB0C33F1F}"/>
    <cellStyle name="Normal 2 2 5 2 5 2" xfId="19079" xr:uid="{8168090B-6AB2-404D-BC25-E7AE0D461D29}"/>
    <cellStyle name="Normal 2 2 5 2 6" xfId="19080" xr:uid="{AAE42A97-B9FA-4FC5-B48E-47E4F623E10A}"/>
    <cellStyle name="Normal 2 2 5 2 7" xfId="19057" xr:uid="{4DCEEC2E-CA7E-46CA-AA61-521295B4A541}"/>
    <cellStyle name="Normal 2 2 5 3" xfId="19081" xr:uid="{334A664B-06C6-41AA-84D8-10EB8BB87DB1}"/>
    <cellStyle name="Normal 2 2 5 3 2" xfId="19082" xr:uid="{F49879A6-8313-4489-BCF0-13901BB88761}"/>
    <cellStyle name="Normal 2 2 5 3 2 2" xfId="19083" xr:uid="{D556C42B-F31F-4C7B-9E32-D932F27D9BF1}"/>
    <cellStyle name="Normal 2 2 5 3 2 2 2" xfId="19084" xr:uid="{B3500B19-476C-4F01-AFC5-03CFA8FF1B47}"/>
    <cellStyle name="Normal 2 2 5 3 2 2 2 2" xfId="19085" xr:uid="{7575D3A9-0E1E-45C3-9C97-F805A6DBC8FA}"/>
    <cellStyle name="Normal 2 2 5 3 2 2 3" xfId="19086" xr:uid="{820086A4-2D73-4626-BE51-5711F7B9F62A}"/>
    <cellStyle name="Normal 2 2 5 3 2 3" xfId="19087" xr:uid="{91C197D3-B902-4DA4-A0F6-68605B8DF355}"/>
    <cellStyle name="Normal 2 2 5 3 2 3 2" xfId="19088" xr:uid="{C73EEA5D-8A65-4760-8DE7-C5DF1D951069}"/>
    <cellStyle name="Normal 2 2 5 3 2 3 2 2" xfId="19089" xr:uid="{3B7DDA32-9D02-4780-A359-0578F4356ADE}"/>
    <cellStyle name="Normal 2 2 5 3 2 3 3" xfId="19090" xr:uid="{B15A30FE-DAC0-4473-9821-A74E9092D743}"/>
    <cellStyle name="Normal 2 2 5 3 2 4" xfId="19091" xr:uid="{D5FE505B-90A6-44E0-BB48-D5DD2A8B481B}"/>
    <cellStyle name="Normal 2 2 5 3 2 4 2" xfId="19092" xr:uid="{D8997278-C876-4D7A-B8B1-3BD9B6E820E8}"/>
    <cellStyle name="Normal 2 2 5 3 2 5" xfId="19093" xr:uid="{ED8783C0-CD87-429F-9018-FD3D0A21B834}"/>
    <cellStyle name="Normal 2 2 5 3 3" xfId="19094" xr:uid="{17568638-8907-49F8-AA05-7C140391D295}"/>
    <cellStyle name="Normal 2 2 5 3 3 2" xfId="19095" xr:uid="{6F180E22-5262-404B-B489-D30EB7AD2696}"/>
    <cellStyle name="Normal 2 2 5 3 3 2 2" xfId="19096" xr:uid="{D90FC7F0-5B38-4651-9C26-3D165AF832E5}"/>
    <cellStyle name="Normal 2 2 5 3 3 3" xfId="19097" xr:uid="{B1D2E9F6-95B1-4009-BD5F-2D881FA951D8}"/>
    <cellStyle name="Normal 2 2 5 3 4" xfId="19098" xr:uid="{C1D6CB28-4BD8-431E-A7BC-CEC130A469BA}"/>
    <cellStyle name="Normal 2 2 5 3 4 2" xfId="19099" xr:uid="{2D70FF7D-CCCE-4761-A9FA-ED1A4BA3A960}"/>
    <cellStyle name="Normal 2 2 5 3 4 2 2" xfId="19100" xr:uid="{859345D0-F97B-4E20-A190-36DCECE4C61D}"/>
    <cellStyle name="Normal 2 2 5 3 4 3" xfId="19101" xr:uid="{65C9BE26-9950-4684-AEAF-BAA4ACFB588C}"/>
    <cellStyle name="Normal 2 2 5 3 5" xfId="19102" xr:uid="{D8DB18E2-149D-43FB-AD0E-8D1AAB6995BE}"/>
    <cellStyle name="Normal 2 2 5 3 5 2" xfId="19103" xr:uid="{E4EBDE2F-ADC2-4697-89DC-D3BF2B51C9FA}"/>
    <cellStyle name="Normal 2 2 5 3 6" xfId="19104" xr:uid="{57712413-1028-4E55-A394-A2EE6A597EDE}"/>
    <cellStyle name="Normal 2 2 5 4" xfId="19105" xr:uid="{BC0ADD0A-0789-48A9-83EA-8D28FE15DED6}"/>
    <cellStyle name="Normal 2 2 5 5" xfId="19106" xr:uid="{FEB25A3B-0B99-4EA0-904B-EBCCC131B35C}"/>
    <cellStyle name="Normal 2 2 5 6" xfId="19107" xr:uid="{F23BE5B8-2CCB-4084-936B-64806A353602}"/>
    <cellStyle name="Normal 2 2 6" xfId="2691" xr:uid="{00000000-0005-0000-0000-000015160000}"/>
    <cellStyle name="Normal 2 2 6 2" xfId="7499" xr:uid="{00000000-0005-0000-0000-000016160000}"/>
    <cellStyle name="Normal 2 2 6 2 2" xfId="19109" xr:uid="{24C05485-6815-417F-8266-1152241F986B}"/>
    <cellStyle name="Normal 2 2 6 2 2 2" xfId="19110" xr:uid="{59A42080-1D14-421A-A44D-9AA7EAF16B66}"/>
    <cellStyle name="Normal 2 2 6 2 2 2 2" xfId="19111" xr:uid="{041EB8F9-29A7-4ECB-B6C8-46AC195827E7}"/>
    <cellStyle name="Normal 2 2 6 2 2 2 2 2" xfId="19112" xr:uid="{298817E8-FBEF-4DC6-A036-730957864A48}"/>
    <cellStyle name="Normal 2 2 6 2 2 2 3" xfId="19113" xr:uid="{B52EA243-340F-477F-B105-10770214FC8D}"/>
    <cellStyle name="Normal 2 2 6 2 2 3" xfId="19114" xr:uid="{7B769154-9A0C-48F1-B4FC-80B066D1CF42}"/>
    <cellStyle name="Normal 2 2 6 2 2 3 2" xfId="19115" xr:uid="{853DF845-2160-4B59-A6EB-F9E1992F41F1}"/>
    <cellStyle name="Normal 2 2 6 2 2 3 2 2" xfId="19116" xr:uid="{74B73A8F-C000-417B-9EAA-387BF281D997}"/>
    <cellStyle name="Normal 2 2 6 2 2 3 3" xfId="19117" xr:uid="{8A4B3D7B-C3D9-48F3-A53C-F211DB440B50}"/>
    <cellStyle name="Normal 2 2 6 2 2 4" xfId="19118" xr:uid="{2C60BB32-7D1B-4D57-89CF-06B4187E7999}"/>
    <cellStyle name="Normal 2 2 6 2 2 4 2" xfId="19119" xr:uid="{F6C113F4-BF68-4D35-BA70-51AED6D09FF4}"/>
    <cellStyle name="Normal 2 2 6 2 2 5" xfId="19120" xr:uid="{4FBBDB71-F8A0-4C3F-90C0-619090CE9308}"/>
    <cellStyle name="Normal 2 2 6 2 3" xfId="19121" xr:uid="{5D1D14DC-ABCF-4A56-BA6A-864E1B9BCAF5}"/>
    <cellStyle name="Normal 2 2 6 2 3 2" xfId="19122" xr:uid="{0AB2E010-2CCA-4D8E-A39B-B06F6B2D026E}"/>
    <cellStyle name="Normal 2 2 6 2 3 2 2" xfId="19123" xr:uid="{1C585CE6-2B6A-4CC0-AA03-51F0CACAAADD}"/>
    <cellStyle name="Normal 2 2 6 2 3 3" xfId="19124" xr:uid="{104011B3-334F-4EA9-BF1B-F35612E4F12F}"/>
    <cellStyle name="Normal 2 2 6 2 4" xfId="19125" xr:uid="{F2CF2574-20E2-4570-AAE3-E441760E6F67}"/>
    <cellStyle name="Normal 2 2 6 2 4 2" xfId="19126" xr:uid="{B403EB46-67B5-4872-B64B-7D1124309EAB}"/>
    <cellStyle name="Normal 2 2 6 2 4 2 2" xfId="19127" xr:uid="{88707D33-E725-45EC-9D49-21717EE18507}"/>
    <cellStyle name="Normal 2 2 6 2 4 3" xfId="19128" xr:uid="{91F1A77D-C43D-46AF-A58C-63AB1B6A4440}"/>
    <cellStyle name="Normal 2 2 6 2 5" xfId="19129" xr:uid="{E0A8894B-2D4B-4435-82C0-CF70EDA56305}"/>
    <cellStyle name="Normal 2 2 6 2 5 2" xfId="19130" xr:uid="{55DF923B-DFD5-4E5C-9EBA-FD6D9C736A38}"/>
    <cellStyle name="Normal 2 2 6 2 6" xfId="19131" xr:uid="{E2F8421A-F790-45A1-8158-E52F45768463}"/>
    <cellStyle name="Normal 2 2 6 2 7" xfId="19108" xr:uid="{CF8BD39B-6EC6-494F-878C-1A9F92B5A343}"/>
    <cellStyle name="Normal 2 2 6 3" xfId="19132" xr:uid="{2C5A0776-D3F8-44D0-8FE7-B1987030EBF1}"/>
    <cellStyle name="Normal 2 2 6 4" xfId="19133" xr:uid="{EE36CDD2-8227-4847-BCB1-B48EEF1D1D81}"/>
    <cellStyle name="Normal 2 2 6 5" xfId="19134" xr:uid="{8D263B41-A368-40B1-88B1-14CAFD75F753}"/>
    <cellStyle name="Normal 2 2 7" xfId="2692" xr:uid="{00000000-0005-0000-0000-000017160000}"/>
    <cellStyle name="Normal 2 2 7 2" xfId="7500" xr:uid="{00000000-0005-0000-0000-000018160000}"/>
    <cellStyle name="Normal 2 2 7 2 2" xfId="19136" xr:uid="{BD1035E8-FD40-4816-96DB-97D9DA226435}"/>
    <cellStyle name="Normal 2 2 7 2 2 2" xfId="19137" xr:uid="{640A3FDD-752D-4CCC-AA12-51EC255822FC}"/>
    <cellStyle name="Normal 2 2 7 2 2 2 2" xfId="19138" xr:uid="{F60456FB-5940-4585-AA9A-2F9B8E564E41}"/>
    <cellStyle name="Normal 2 2 7 2 2 2 2 2" xfId="19139" xr:uid="{CD2E75AE-59D9-4173-841E-A6A02361EC8E}"/>
    <cellStyle name="Normal 2 2 7 2 2 2 3" xfId="19140" xr:uid="{E801622F-A8AF-4CB3-AB27-CCDDBD916815}"/>
    <cellStyle name="Normal 2 2 7 2 2 3" xfId="19141" xr:uid="{3312710F-89E3-43C8-AB0A-74ED2AA013F7}"/>
    <cellStyle name="Normal 2 2 7 2 2 3 2" xfId="19142" xr:uid="{E7D4BC11-33D1-420B-A3F8-B5D5FA4A4FAF}"/>
    <cellStyle name="Normal 2 2 7 2 2 3 2 2" xfId="19143" xr:uid="{82304697-3959-4AE3-9FA4-5BCD499A3A25}"/>
    <cellStyle name="Normal 2 2 7 2 2 3 3" xfId="19144" xr:uid="{1F856621-BA05-4710-B697-93BA9A08D2FE}"/>
    <cellStyle name="Normal 2 2 7 2 2 4" xfId="19145" xr:uid="{57C3D143-5E7D-4934-90DF-E77CA1FF64BA}"/>
    <cellStyle name="Normal 2 2 7 2 2 4 2" xfId="19146" xr:uid="{28A6ADC8-9BD3-4086-A1F5-0215DEEE37BC}"/>
    <cellStyle name="Normal 2 2 7 2 2 5" xfId="19147" xr:uid="{71E3E38E-F3E0-49D1-A13E-135729D79FDE}"/>
    <cellStyle name="Normal 2 2 7 2 3" xfId="19148" xr:uid="{9B5C33AF-086F-4804-AB8C-6EAD963BC8B0}"/>
    <cellStyle name="Normal 2 2 7 2 3 2" xfId="19149" xr:uid="{3791FE9A-7376-4F28-89CE-CD158705FE49}"/>
    <cellStyle name="Normal 2 2 7 2 3 2 2" xfId="19150" xr:uid="{CB0F6196-03B6-4772-A326-F01F2D06E66C}"/>
    <cellStyle name="Normal 2 2 7 2 3 3" xfId="19151" xr:uid="{5C2B005B-21D1-4740-BC61-79E86508A235}"/>
    <cellStyle name="Normal 2 2 7 2 4" xfId="19152" xr:uid="{89E522C9-E956-4CE7-877E-AD138EBF3236}"/>
    <cellStyle name="Normal 2 2 7 2 4 2" xfId="19153" xr:uid="{29677C30-B5E9-4906-9FC5-A2A3F3C4F0EC}"/>
    <cellStyle name="Normal 2 2 7 2 4 2 2" xfId="19154" xr:uid="{2DF03B68-FCBE-488A-A0ED-91A3B4AB2D06}"/>
    <cellStyle name="Normal 2 2 7 2 4 3" xfId="19155" xr:uid="{8F9AD176-513C-43B1-9E58-5325ADE93760}"/>
    <cellStyle name="Normal 2 2 7 2 5" xfId="19156" xr:uid="{92DB8E6D-E381-42BF-8D9E-F015779A0CEA}"/>
    <cellStyle name="Normal 2 2 7 2 5 2" xfId="19157" xr:uid="{EB21BC92-5571-4374-84AF-FD0F59E0BB6B}"/>
    <cellStyle name="Normal 2 2 7 2 6" xfId="19158" xr:uid="{A6B458B3-02A0-4B0E-9C1F-60CA63926ED1}"/>
    <cellStyle name="Normal 2 2 7 2 7" xfId="19135" xr:uid="{9B6099EA-E056-4759-9AB3-798DEA1D21AD}"/>
    <cellStyle name="Normal 2 2 7 3" xfId="19159" xr:uid="{18D9CBDA-74E3-424B-9434-AF19704CBAD6}"/>
    <cellStyle name="Normal 2 2 7 3 2" xfId="19160" xr:uid="{F023BD3E-BF5C-4560-A115-762F9CA83639}"/>
    <cellStyle name="Normal 2 2 7 3 2 2" xfId="19161" xr:uid="{DEDDA237-102B-437F-994F-3B3A591A3D24}"/>
    <cellStyle name="Normal 2 2 7 3 2 2 2" xfId="19162" xr:uid="{2A5967C9-0597-412C-941D-D8EDCFA53622}"/>
    <cellStyle name="Normal 2 2 7 3 2 3" xfId="19163" xr:uid="{AEBA9C74-7AD8-4A20-8CFA-94684289037A}"/>
    <cellStyle name="Normal 2 2 7 3 3" xfId="19164" xr:uid="{FA9C9645-799D-4222-8529-9A473E644095}"/>
    <cellStyle name="Normal 2 2 7 3 3 2" xfId="19165" xr:uid="{AD31C236-6680-4480-8C1A-E33341C6B9C7}"/>
    <cellStyle name="Normal 2 2 7 3 3 2 2" xfId="19166" xr:uid="{04C1C9D8-9B8C-478B-AE85-64B7F2CF695A}"/>
    <cellStyle name="Normal 2 2 7 3 3 3" xfId="19167" xr:uid="{AA283904-3528-457E-BFD3-48919529BFDA}"/>
    <cellStyle name="Normal 2 2 7 3 4" xfId="19168" xr:uid="{F56611D2-D5F4-4C60-848E-7EDCB72A6A24}"/>
    <cellStyle name="Normal 2 2 7 3 4 2" xfId="19169" xr:uid="{BA0DD966-EC29-4906-B1F6-DDF6EAE7E5FC}"/>
    <cellStyle name="Normal 2 2 7 3 5" xfId="19170" xr:uid="{38D5514C-4D44-4733-A1A3-37AF0367C7FE}"/>
    <cellStyle name="Normal 2 2 7 4" xfId="19171" xr:uid="{E5E64969-907B-4F70-A80F-D7C118DAF8F0}"/>
    <cellStyle name="Normal 2 2 7 4 2" xfId="19172" xr:uid="{21BCB835-41A6-4EB3-A871-831319385767}"/>
    <cellStyle name="Normal 2 2 7 4 2 2" xfId="19173" xr:uid="{639F84EA-ED61-44FA-9FF1-2A3B930ACAEA}"/>
    <cellStyle name="Normal 2 2 7 4 2 2 2" xfId="19174" xr:uid="{4CA196C6-94F6-4EB2-BB2B-71895FD3D7B8}"/>
    <cellStyle name="Normal 2 2 7 4 2 3" xfId="19175" xr:uid="{87B4626E-75C6-46CB-AC93-C7F6EA05EBB9}"/>
    <cellStyle name="Normal 2 2 7 4 3" xfId="19176" xr:uid="{DC657E58-A540-42E2-8BBA-1D4F278BF1D1}"/>
    <cellStyle name="Normal 2 2 7 4 3 2" xfId="19177" xr:uid="{5F79D37F-64CE-4B64-A927-26246AF86FC7}"/>
    <cellStyle name="Normal 2 2 7 4 4" xfId="19178" xr:uid="{F2E8DD95-22A5-4583-BE02-B235B2487B46}"/>
    <cellStyle name="Normal 2 2 7 5" xfId="19179" xr:uid="{225A9EAA-1CE8-488F-905B-08F4BECD7A08}"/>
    <cellStyle name="Normal 2 2 7 6" xfId="19180" xr:uid="{58F71B8C-4EDD-456A-96D5-CACFE977C0C1}"/>
    <cellStyle name="Normal 2 2 7 6 2" xfId="19181" xr:uid="{7E0BC236-DDD7-4630-89AB-85B1BED7F87B}"/>
    <cellStyle name="Normal 2 2 7 7" xfId="19182" xr:uid="{E51181F4-B48C-48B0-A19E-AED213C35B4C}"/>
    <cellStyle name="Normal 2 2 8" xfId="2693" xr:uid="{00000000-0005-0000-0000-000019160000}"/>
    <cellStyle name="Normal 2 2 8 2" xfId="7501" xr:uid="{00000000-0005-0000-0000-00001A160000}"/>
    <cellStyle name="Normal 2 2 8 2 2" xfId="19184" xr:uid="{2E9EFDC4-841F-427C-ACD3-BB933DC8C36B}"/>
    <cellStyle name="Normal 2 2 8 2 2 2" xfId="19185" xr:uid="{63FC47C5-35FB-4B37-81E6-D7586630DB14}"/>
    <cellStyle name="Normal 2 2 8 2 2 2 2" xfId="19186" xr:uid="{BB336610-CAC0-407B-BD52-EFD85F3CCEF1}"/>
    <cellStyle name="Normal 2 2 8 2 2 2 2 2" xfId="19187" xr:uid="{130F02D6-5429-461B-9F5D-B72B36B9E71E}"/>
    <cellStyle name="Normal 2 2 8 2 2 2 3" xfId="19188" xr:uid="{391DA4BE-0944-4EAA-9719-CD52EC7AA4CA}"/>
    <cellStyle name="Normal 2 2 8 2 2 3" xfId="19189" xr:uid="{6BE4E82E-310A-46CC-81BC-70DD3766B3FB}"/>
    <cellStyle name="Normal 2 2 8 2 2 3 2" xfId="19190" xr:uid="{CEDB8713-21B0-4470-AFE6-7AE2BE6AD974}"/>
    <cellStyle name="Normal 2 2 8 2 2 3 2 2" xfId="19191" xr:uid="{0AA9929C-7772-4C41-93D0-61DEBE805BD9}"/>
    <cellStyle name="Normal 2 2 8 2 2 3 3" xfId="19192" xr:uid="{F593FC81-8072-497D-AA6B-1B7294831A81}"/>
    <cellStyle name="Normal 2 2 8 2 2 4" xfId="19193" xr:uid="{B7785793-65CB-4B79-AB98-3C26D7442047}"/>
    <cellStyle name="Normal 2 2 8 2 2 4 2" xfId="19194" xr:uid="{E8581043-70DF-4FAE-B523-1BEF2D5B074D}"/>
    <cellStyle name="Normal 2 2 8 2 2 5" xfId="19195" xr:uid="{756DBD3F-868D-43E6-8992-922890B16B98}"/>
    <cellStyle name="Normal 2 2 8 2 3" xfId="19196" xr:uid="{3B70A6B3-5F50-4DCF-90DB-67D7A0CDBB81}"/>
    <cellStyle name="Normal 2 2 8 2 3 2" xfId="19197" xr:uid="{C824DBF7-58CD-4A5F-8973-DFCAAF2C17F4}"/>
    <cellStyle name="Normal 2 2 8 2 3 2 2" xfId="19198" xr:uid="{0739A71E-CDD6-4C43-9934-6EC91673FFF2}"/>
    <cellStyle name="Normal 2 2 8 2 3 3" xfId="19199" xr:uid="{EC7E81A3-8799-45E5-AB0E-FE3626C9AAE3}"/>
    <cellStyle name="Normal 2 2 8 2 4" xfId="19200" xr:uid="{01548663-275A-4636-A942-A543E0298977}"/>
    <cellStyle name="Normal 2 2 8 2 4 2" xfId="19201" xr:uid="{BFE07956-4B3B-40B7-BA81-02518234C3A3}"/>
    <cellStyle name="Normal 2 2 8 2 4 2 2" xfId="19202" xr:uid="{A90BB4EA-0E04-48AE-AE4F-D79B23039CB6}"/>
    <cellStyle name="Normal 2 2 8 2 4 3" xfId="19203" xr:uid="{7A05BF10-7CC4-47E8-A16B-7ADF1D9FED2E}"/>
    <cellStyle name="Normal 2 2 8 2 5" xfId="19204" xr:uid="{681BBF06-E397-4936-B24F-AD234FC9E3A3}"/>
    <cellStyle name="Normal 2 2 8 2 5 2" xfId="19205" xr:uid="{B02B15FD-41C3-4F4B-AB5B-F7CC6A2F0B74}"/>
    <cellStyle name="Normal 2 2 8 2 6" xfId="19206" xr:uid="{B493E7D0-90E7-4CB9-9C17-35D3CF76D91B}"/>
    <cellStyle name="Normal 2 2 8 2 7" xfId="19183" xr:uid="{C68C4767-4A1E-4B5F-A009-9014C6FAFDAF}"/>
    <cellStyle name="Normal 2 2 8 3" xfId="19207" xr:uid="{FAF88F78-BAD7-4248-B979-3B87D780C320}"/>
    <cellStyle name="Normal 2 2 8 4" xfId="19208" xr:uid="{4ED41534-0362-44EC-B4B6-63AC9501DC79}"/>
    <cellStyle name="Normal 2 2 9" xfId="2694" xr:uid="{00000000-0005-0000-0000-00001B160000}"/>
    <cellStyle name="Normal 2 2 9 2" xfId="7502" xr:uid="{00000000-0005-0000-0000-00001C160000}"/>
    <cellStyle name="Normal 2 2 9 2 2" xfId="19210" xr:uid="{FEBE108D-383E-497C-A457-20BE41342630}"/>
    <cellStyle name="Normal 2 2 9 2 2 2" xfId="19211" xr:uid="{F2E4EC8C-B74E-4ECC-AD56-EC8F4CF9F8CF}"/>
    <cellStyle name="Normal 2 2 9 2 2 2 2" xfId="19212" xr:uid="{C3821BDB-3193-4C62-8DB3-9CA7F4C9BF72}"/>
    <cellStyle name="Normal 2 2 9 2 2 3" xfId="19213" xr:uid="{309BFCA5-7D0B-4396-BA96-34F64C0524A1}"/>
    <cellStyle name="Normal 2 2 9 2 3" xfId="19214" xr:uid="{BAD09930-1581-407C-BDB1-2060328D5550}"/>
    <cellStyle name="Normal 2 2 9 2 3 2" xfId="19215" xr:uid="{BC0960DD-0B0A-4740-BA03-F33AFE3E43BF}"/>
    <cellStyle name="Normal 2 2 9 2 3 2 2" xfId="19216" xr:uid="{090DFC72-7BF0-4912-A92E-A32259B4F3AA}"/>
    <cellStyle name="Normal 2 2 9 2 3 3" xfId="19217" xr:uid="{46DFDD53-594B-4D21-8B24-64617D25B999}"/>
    <cellStyle name="Normal 2 2 9 2 4" xfId="19218" xr:uid="{B8C9E8F3-70D4-4575-BB58-A352A9C44DEF}"/>
    <cellStyle name="Normal 2 2 9 2 4 2" xfId="19219" xr:uid="{C30421D4-9372-46C1-9F5A-4C8F9A1E5B2A}"/>
    <cellStyle name="Normal 2 2 9 2 5" xfId="19220" xr:uid="{4EA6FC62-604A-4C78-9F3B-E2C5D0FB97D9}"/>
    <cellStyle name="Normal 2 2 9 2 6" xfId="19209" xr:uid="{73A13C44-8838-4185-B6FE-41D822EEBB6F}"/>
    <cellStyle name="Normal 2 2 9 3" xfId="19221" xr:uid="{559D107A-8543-42BE-8370-D0C175EBA374}"/>
    <cellStyle name="Normal 2 2 9 3 2" xfId="19222" xr:uid="{86DAB636-364F-4D86-8CF8-DFC702F50516}"/>
    <cellStyle name="Normal 2 2 9 3 2 2" xfId="19223" xr:uid="{B6553238-CCE3-4C6E-BF05-6373E952BA2D}"/>
    <cellStyle name="Normal 2 2 9 3 2 2 2" xfId="19224" xr:uid="{5DD9647E-E955-41B8-B45F-BCDA00EF1539}"/>
    <cellStyle name="Normal 2 2 9 3 2 3" xfId="19225" xr:uid="{67E23BA1-342E-466D-8A11-0BE7E1494FA4}"/>
    <cellStyle name="Normal 2 2 9 3 3" xfId="19226" xr:uid="{15ECD051-6329-47ED-AE69-032C600EF83E}"/>
    <cellStyle name="Normal 2 2 9 3 3 2" xfId="19227" xr:uid="{17C6DCCF-E29A-43F2-BD3A-03C73D112AFC}"/>
    <cellStyle name="Normal 2 2 9 3 4" xfId="19228" xr:uid="{1D0B2067-44B1-4B5E-B2D6-C86C9A1608DE}"/>
    <cellStyle name="Normal 2 2 9 4" xfId="19229" xr:uid="{C69C40BF-A3A1-4A24-B086-A4A7EC42C1A4}"/>
    <cellStyle name="Normal 2 2 9 5" xfId="19230" xr:uid="{7FA5EA8A-7D90-4157-B0E5-D0664D55BF46}"/>
    <cellStyle name="Normal 2 2 9 5 2" xfId="19231" xr:uid="{F5425550-6B6A-4DD6-A5E1-5A44F86C0725}"/>
    <cellStyle name="Normal 2 2 9 6" xfId="19232" xr:uid="{3C958586-DF1B-4023-9587-169A9255D3E6}"/>
    <cellStyle name="Normal 2 2_Copy of Commissioning date correction" xfId="2695" xr:uid="{00000000-0005-0000-0000-00001D160000}"/>
    <cellStyle name="Normal 2 20" xfId="3637" xr:uid="{00000000-0005-0000-0000-00001E160000}"/>
    <cellStyle name="Normal 2 20 2" xfId="13670" xr:uid="{00000000-0005-0000-0000-0000B70B0000}"/>
    <cellStyle name="Normal 2 21" xfId="3668" xr:uid="{00000000-0005-0000-0000-00001F160000}"/>
    <cellStyle name="Normal 2 21 2" xfId="6450" xr:uid="{00000000-0005-0000-0000-000020160000}"/>
    <cellStyle name="Normal 2 21 3" xfId="10469" xr:uid="{00000000-0005-0000-0000-000051160000}"/>
    <cellStyle name="Normal 2 22" xfId="6569" xr:uid="{00000000-0005-0000-0000-000021160000}"/>
    <cellStyle name="Normal 2 22 2" xfId="13671" xr:uid="{00000000-0005-0000-0000-0000B90B0000}"/>
    <cellStyle name="Normal 2 23" xfId="6687" xr:uid="{00000000-0005-0000-0000-000022160000}"/>
    <cellStyle name="Normal 2 23 2" xfId="13672" xr:uid="{00000000-0005-0000-0000-0000BA0B0000}"/>
    <cellStyle name="Normal 2 24" xfId="7491" xr:uid="{00000000-0005-0000-0000-000023160000}"/>
    <cellStyle name="Normal 2 24 2" xfId="13673" xr:uid="{00000000-0005-0000-0000-0000BB0B0000}"/>
    <cellStyle name="Normal 2 25" xfId="8157" xr:uid="{00000000-0005-0000-0000-000024160000}"/>
    <cellStyle name="Normal 2 25 2" xfId="13674" xr:uid="{00000000-0005-0000-0000-0000BC0B0000}"/>
    <cellStyle name="Normal 2 26" xfId="8156" xr:uid="{00000000-0005-0000-0000-000025160000}"/>
    <cellStyle name="Normal 2 26 2" xfId="13675" xr:uid="{00000000-0005-0000-0000-0000BD0B0000}"/>
    <cellStyle name="Normal 2 27" xfId="8158" xr:uid="{00000000-0005-0000-0000-000026160000}"/>
    <cellStyle name="Normal 2 27 2" xfId="13676" xr:uid="{00000000-0005-0000-0000-0000BE0B0000}"/>
    <cellStyle name="Normal 2 28" xfId="8188" xr:uid="{00000000-0005-0000-0000-000027160000}"/>
    <cellStyle name="Normal 2 28 2" xfId="13677" xr:uid="{00000000-0005-0000-0000-0000BF0B0000}"/>
    <cellStyle name="Normal 2 29" xfId="8310" xr:uid="{00000000-0005-0000-0000-000028160000}"/>
    <cellStyle name="Normal 2 29 2" xfId="13678" xr:uid="{00000000-0005-0000-0000-0000C00B0000}"/>
    <cellStyle name="Normal 2 3" xfId="51" xr:uid="{00000000-0005-0000-0000-000029160000}"/>
    <cellStyle name="Normal 2 3 10" xfId="7503" xr:uid="{00000000-0005-0000-0000-00002A160000}"/>
    <cellStyle name="Normal 2 3 10 2" xfId="19234" xr:uid="{4818CD83-6CBA-4786-8129-F211721E5015}"/>
    <cellStyle name="Normal 2 3 10 2 2" xfId="19235" xr:uid="{12A80431-FD17-4B6D-865A-4104D0F03AB9}"/>
    <cellStyle name="Normal 2 3 10 2 2 2" xfId="19236" xr:uid="{74CD296F-5262-4C46-B1B3-BC42917A5D8A}"/>
    <cellStyle name="Normal 2 3 10 2 2 2 2" xfId="19237" xr:uid="{E371AEE4-DEBE-4C30-B1F8-0331BF3CC2A1}"/>
    <cellStyle name="Normal 2 3 10 2 2 3" xfId="19238" xr:uid="{EFB8C4FB-0FAD-45EB-B64B-E005B4DA5C25}"/>
    <cellStyle name="Normal 2 3 10 2 3" xfId="19239" xr:uid="{2221F1C0-118E-4105-8B44-FD005FC889A7}"/>
    <cellStyle name="Normal 2 3 10 2 3 2" xfId="19240" xr:uid="{91B5E221-150E-4252-88DE-9E225178E93E}"/>
    <cellStyle name="Normal 2 3 10 2 3 2 2" xfId="19241" xr:uid="{B532767E-E92B-48C3-9F3B-101D4FD04EFB}"/>
    <cellStyle name="Normal 2 3 10 2 3 3" xfId="19242" xr:uid="{88037C15-46F8-4624-A90A-F9425B5E97B6}"/>
    <cellStyle name="Normal 2 3 10 2 4" xfId="19243" xr:uid="{9202E3CA-F9A9-4B5E-A109-EA9B4D8699F2}"/>
    <cellStyle name="Normal 2 3 10 2 4 2" xfId="19244" xr:uid="{AC85620B-D147-4F14-A68B-6F920F4EF5A6}"/>
    <cellStyle name="Normal 2 3 10 2 5" xfId="19245" xr:uid="{FC36B4B4-0068-4244-883E-A9BAE23F1D78}"/>
    <cellStyle name="Normal 2 3 10 3" xfId="19246" xr:uid="{91C8CB7A-A004-4978-B958-1CEEE4B23B82}"/>
    <cellStyle name="Normal 2 3 10 3 2" xfId="19247" xr:uid="{1A481CC0-DE32-4040-A4C6-8CA60F689D40}"/>
    <cellStyle name="Normal 2 3 10 3 2 2" xfId="19248" xr:uid="{103B25F1-2F8F-4F68-BE3E-3D0D2F891473}"/>
    <cellStyle name="Normal 2 3 10 3 2 2 2" xfId="19249" xr:uid="{B497D4F7-A339-416B-968B-0BB7D5C1894C}"/>
    <cellStyle name="Normal 2 3 10 3 2 3" xfId="19250" xr:uid="{9820F2A4-1313-4F3E-BD49-622057B549D5}"/>
    <cellStyle name="Normal 2 3 10 3 3" xfId="19251" xr:uid="{E3BCA644-849F-4EB6-9287-93B4AA1072D9}"/>
    <cellStyle name="Normal 2 3 10 3 3 2" xfId="19252" xr:uid="{D6CD43E1-81DD-4E0A-83E4-2AA5B63A061C}"/>
    <cellStyle name="Normal 2 3 10 3 4" xfId="19253" xr:uid="{2AB64E0C-E9D1-4B2C-8DAC-8CC50D9975A2}"/>
    <cellStyle name="Normal 2 3 10 4" xfId="19254" xr:uid="{94637F94-42F9-4D1F-B8C6-CF55A022F0B8}"/>
    <cellStyle name="Normal 2 3 10 5" xfId="19255" xr:uid="{3A9C87E4-D66A-4ABF-8609-8F2C15132C72}"/>
    <cellStyle name="Normal 2 3 10 5 2" xfId="19256" xr:uid="{B7132E68-9629-4DF4-902D-6FEEA073B0A2}"/>
    <cellStyle name="Normal 2 3 10 6" xfId="19257" xr:uid="{8985AB5C-E6C6-4C8A-9BB6-2EB4088FFA2C}"/>
    <cellStyle name="Normal 2 3 10 7" xfId="19233" xr:uid="{681772C1-D191-4CC1-B322-894A54822E82}"/>
    <cellStyle name="Normal 2 3 11" xfId="7504" xr:uid="{00000000-0005-0000-0000-00002B160000}"/>
    <cellStyle name="Normal 2 3 11 2" xfId="19259" xr:uid="{6769CC59-936D-4017-8EFF-745D3320F905}"/>
    <cellStyle name="Normal 2 3 11 2 2" xfId="19260" xr:uid="{A0265D1C-7E20-48D8-8DFC-CA467B819A0F}"/>
    <cellStyle name="Normal 2 3 11 2 2 2" xfId="19261" xr:uid="{08481540-3129-4AC5-BF48-C4AF053CAD23}"/>
    <cellStyle name="Normal 2 3 11 2 2 2 2" xfId="19262" xr:uid="{86F25906-FD82-4587-8710-23321C64F16F}"/>
    <cellStyle name="Normal 2 3 11 2 2 3" xfId="19263" xr:uid="{644EEF6F-EF67-4314-92CC-6F3B5126A913}"/>
    <cellStyle name="Normal 2 3 11 2 3" xfId="19264" xr:uid="{4891F1A2-91D8-44F1-A33E-A270B4EA148F}"/>
    <cellStyle name="Normal 2 3 11 2 3 2" xfId="19265" xr:uid="{CB31E1AC-690F-44C6-BC77-4111156E0266}"/>
    <cellStyle name="Normal 2 3 11 2 3 2 2" xfId="19266" xr:uid="{4BB83FD6-7271-48AB-BD56-E09454E3DF92}"/>
    <cellStyle name="Normal 2 3 11 2 3 3" xfId="19267" xr:uid="{AD68FA5F-CEC7-4293-B16B-1001D4AC3CA6}"/>
    <cellStyle name="Normal 2 3 11 2 4" xfId="19268" xr:uid="{7C5C92BD-344F-43CA-9D68-115B783CD0A6}"/>
    <cellStyle name="Normal 2 3 11 2 4 2" xfId="19269" xr:uid="{189709B4-FFE8-4B7C-AD0F-61503CEFEF79}"/>
    <cellStyle name="Normal 2 3 11 2 5" xfId="19270" xr:uid="{6012D2CB-AC52-4039-A6C9-6B63A5734B85}"/>
    <cellStyle name="Normal 2 3 11 3" xfId="19271" xr:uid="{1C6ACAFC-4B03-4CC4-ADA2-75F07383FAE5}"/>
    <cellStyle name="Normal 2 3 11 3 2" xfId="19272" xr:uid="{8EBB0172-019D-4167-991C-F8C5AB1F82C2}"/>
    <cellStyle name="Normal 2 3 11 3 2 2" xfId="19273" xr:uid="{0C1E8A02-45AE-4062-A766-D1A864F5A58F}"/>
    <cellStyle name="Normal 2 3 11 3 2 2 2" xfId="19274" xr:uid="{453C65BF-C155-41B5-9966-6B00859D78D0}"/>
    <cellStyle name="Normal 2 3 11 3 2 3" xfId="19275" xr:uid="{1FCD5693-7C2E-4032-9EDE-BB8638A13589}"/>
    <cellStyle name="Normal 2 3 11 3 3" xfId="19276" xr:uid="{7A159E2E-B557-481D-AD20-CFC09AABA908}"/>
    <cellStyle name="Normal 2 3 11 3 3 2" xfId="19277" xr:uid="{BC5903AF-6CA8-49BD-911A-3D207210053E}"/>
    <cellStyle name="Normal 2 3 11 3 4" xfId="19278" xr:uid="{B3A7307A-3437-4761-BDF3-A31465A7341E}"/>
    <cellStyle name="Normal 2 3 11 4" xfId="19279" xr:uid="{7B2B3F16-581E-4D31-9B04-6CED2FDE8AD7}"/>
    <cellStyle name="Normal 2 3 11 5" xfId="19280" xr:uid="{B49510E9-CCB9-4D67-B38D-3819468C51B7}"/>
    <cellStyle name="Normal 2 3 11 5 2" xfId="19281" xr:uid="{71FE4E6E-B11F-452E-9473-6D28CDD707D1}"/>
    <cellStyle name="Normal 2 3 11 6" xfId="19282" xr:uid="{B8CFDB05-F211-4682-B514-FCC8E00A98F5}"/>
    <cellStyle name="Normal 2 3 11 7" xfId="19258" xr:uid="{F48335B2-EB48-4BFC-B82A-7AC22A8BEB6C}"/>
    <cellStyle name="Normal 2 3 12" xfId="7505" xr:uid="{00000000-0005-0000-0000-00002C160000}"/>
    <cellStyle name="Normal 2 3 12 2" xfId="19284" xr:uid="{2940E040-2BF2-4F26-ACED-2EC10F46D9AF}"/>
    <cellStyle name="Normal 2 3 12 2 2" xfId="19285" xr:uid="{EECE9EA3-3C0F-4FAB-A9ED-F5E239E6E7DE}"/>
    <cellStyle name="Normal 2 3 12 2 2 2" xfId="19286" xr:uid="{D08C61A4-2F4B-4910-B7C1-3B9B7C0D15D5}"/>
    <cellStyle name="Normal 2 3 12 2 2 2 2" xfId="19287" xr:uid="{77AC7B53-C15D-436D-89D0-CA0D44DFA9A2}"/>
    <cellStyle name="Normal 2 3 12 2 2 3" xfId="19288" xr:uid="{72E5B115-EA2F-4E63-8879-7E946AC0E1F9}"/>
    <cellStyle name="Normal 2 3 12 2 3" xfId="19289" xr:uid="{4E1286E1-880A-4278-909E-42E9CAECF5E3}"/>
    <cellStyle name="Normal 2 3 12 2 3 2" xfId="19290" xr:uid="{2A950441-37DA-4C4D-840B-BC748C33FE01}"/>
    <cellStyle name="Normal 2 3 12 2 3 2 2" xfId="19291" xr:uid="{DCBCD2F7-5BD8-48EC-B64A-EFF425CAD811}"/>
    <cellStyle name="Normal 2 3 12 2 3 3" xfId="19292" xr:uid="{BC701C38-1D9A-421C-9890-366A37D13D3F}"/>
    <cellStyle name="Normal 2 3 12 2 4" xfId="19293" xr:uid="{146C2C94-E513-4571-9A7B-FA4787FE62FE}"/>
    <cellStyle name="Normal 2 3 12 2 4 2" xfId="19294" xr:uid="{27DAA3E7-F9DF-4EDE-A2FC-AB2BFBC6C704}"/>
    <cellStyle name="Normal 2 3 12 2 5" xfId="19295" xr:uid="{2555D3AA-F075-4908-A426-1C65845491D7}"/>
    <cellStyle name="Normal 2 3 12 3" xfId="19296" xr:uid="{3DC08CC7-936D-42E7-9677-EE56F2037C16}"/>
    <cellStyle name="Normal 2 3 12 3 2" xfId="19297" xr:uid="{6915C16A-7B92-4271-AB27-D3CC441CDDD7}"/>
    <cellStyle name="Normal 2 3 12 3 2 2" xfId="19298" xr:uid="{E4042F6A-A624-4EF8-8D45-2DF3D255F37B}"/>
    <cellStyle name="Normal 2 3 12 3 2 2 2" xfId="19299" xr:uid="{ED4873CB-9360-45C9-8A64-A020EC5076F4}"/>
    <cellStyle name="Normal 2 3 12 3 2 3" xfId="19300" xr:uid="{9AC0FE24-F10F-4372-A20F-746BC1D168E6}"/>
    <cellStyle name="Normal 2 3 12 3 3" xfId="19301" xr:uid="{0FE6FCB1-8761-49B6-8870-141A15DE9EDF}"/>
    <cellStyle name="Normal 2 3 12 3 3 2" xfId="19302" xr:uid="{334D7484-4C91-4050-8F2A-15B398B7292B}"/>
    <cellStyle name="Normal 2 3 12 3 4" xfId="19303" xr:uid="{329FBD2C-77D7-495E-8070-BEE447F43CCA}"/>
    <cellStyle name="Normal 2 3 12 4" xfId="19304" xr:uid="{2C1ACE58-4526-4558-864C-727FEAFF4EDF}"/>
    <cellStyle name="Normal 2 3 12 5" xfId="19305" xr:uid="{EC595356-5EF4-4933-8A68-08061621AA70}"/>
    <cellStyle name="Normal 2 3 12 5 2" xfId="19306" xr:uid="{8DB16F2D-7D84-4223-BBCB-921FA46364C6}"/>
    <cellStyle name="Normal 2 3 12 6" xfId="19307" xr:uid="{77507D2E-0931-437A-8829-E11D8E86C19A}"/>
    <cellStyle name="Normal 2 3 12 7" xfId="19283" xr:uid="{2EA353B6-DC56-49BC-B9BC-8D95E3BB7D8C}"/>
    <cellStyle name="Normal 2 3 13" xfId="7506" xr:uid="{00000000-0005-0000-0000-00002D160000}"/>
    <cellStyle name="Normal 2 3 13 2" xfId="19309" xr:uid="{D09E43E7-6478-4E19-8974-EBFA387B25C4}"/>
    <cellStyle name="Normal 2 3 13 2 2" xfId="19310" xr:uid="{CD0FA376-9EDC-4BE0-94E6-88F31FEC7636}"/>
    <cellStyle name="Normal 2 3 13 2 2 2" xfId="19311" xr:uid="{9A264951-8204-4119-800F-59B26238CD8E}"/>
    <cellStyle name="Normal 2 3 13 2 2 2 2" xfId="19312" xr:uid="{11E3B825-40B7-4DCF-9689-010D8BAD0B6A}"/>
    <cellStyle name="Normal 2 3 13 2 2 3" xfId="19313" xr:uid="{E3A2FD8D-FEFF-4907-A158-3D1A8C03796D}"/>
    <cellStyle name="Normal 2 3 13 2 3" xfId="19314" xr:uid="{51ED7418-DB71-4B0B-9456-F1E90FFC57F6}"/>
    <cellStyle name="Normal 2 3 13 2 3 2" xfId="19315" xr:uid="{A08AAE09-1FE0-4DFD-9374-A59B19964077}"/>
    <cellStyle name="Normal 2 3 13 2 3 2 2" xfId="19316" xr:uid="{95CC2157-E20C-412E-9881-83B45245FFC6}"/>
    <cellStyle name="Normal 2 3 13 2 3 3" xfId="19317" xr:uid="{1F95DBC0-F7E4-4910-BC7A-77C2E24058DD}"/>
    <cellStyle name="Normal 2 3 13 2 4" xfId="19318" xr:uid="{FFF742BE-175B-4C1B-A295-EBAD8B6C2AE5}"/>
    <cellStyle name="Normal 2 3 13 2 4 2" xfId="19319" xr:uid="{88CDB2ED-308B-4775-8294-DD4279FF474E}"/>
    <cellStyle name="Normal 2 3 13 2 5" xfId="19320" xr:uid="{0653C0B4-B8FC-4BC7-95D6-C7C947A0DB88}"/>
    <cellStyle name="Normal 2 3 13 3" xfId="19321" xr:uid="{726D450B-0A02-4B7D-8A4A-E4FCDE6FC823}"/>
    <cellStyle name="Normal 2 3 13 3 2" xfId="19322" xr:uid="{EA5FED7E-923A-48EB-8108-381F690052AD}"/>
    <cellStyle name="Normal 2 3 13 3 2 2" xfId="19323" xr:uid="{B8FC503E-FAD2-405C-B5F5-4AD4AF7D34E7}"/>
    <cellStyle name="Normal 2 3 13 3 2 2 2" xfId="19324" xr:uid="{1850CDFB-1B8B-49E0-8F40-9C7CFBE757B4}"/>
    <cellStyle name="Normal 2 3 13 3 2 3" xfId="19325" xr:uid="{A2D3CCC9-EE2B-4856-A97C-A35EE6CD8121}"/>
    <cellStyle name="Normal 2 3 13 3 3" xfId="19326" xr:uid="{9A2063BA-182E-4A64-9A14-A727A7815504}"/>
    <cellStyle name="Normal 2 3 13 3 3 2" xfId="19327" xr:uid="{356B1CC0-172A-4A40-B4FA-93D73CB398CD}"/>
    <cellStyle name="Normal 2 3 13 3 4" xfId="19328" xr:uid="{FBB138C0-660D-4ED8-822F-EC3F07BE8116}"/>
    <cellStyle name="Normal 2 3 13 4" xfId="19329" xr:uid="{6A655F39-560F-4AF3-AB94-C1D59D292AF0}"/>
    <cellStyle name="Normal 2 3 13 5" xfId="19330" xr:uid="{5CCF8120-994C-4920-B06F-5427EE4BED46}"/>
    <cellStyle name="Normal 2 3 13 5 2" xfId="19331" xr:uid="{AF27F6AF-DB76-4790-A4A3-0BB99F8CD6B8}"/>
    <cellStyle name="Normal 2 3 13 6" xfId="19332" xr:uid="{B2AAE08B-3650-4111-A200-DA22DC91798F}"/>
    <cellStyle name="Normal 2 3 13 7" xfId="19308" xr:uid="{D777AACC-E2E6-49B0-A36A-0D4AF0792C7C}"/>
    <cellStyle name="Normal 2 3 14" xfId="8190" xr:uid="{00000000-0005-0000-0000-00002E160000}"/>
    <cellStyle name="Normal 2 3 14 2" xfId="11672" xr:uid="{00000000-0005-0000-0000-0000C72D0000}"/>
    <cellStyle name="Normal 2 3 15" xfId="8312" xr:uid="{00000000-0005-0000-0000-00002F160000}"/>
    <cellStyle name="Normal 2 3 16" xfId="8432" xr:uid="{00000000-0005-0000-0000-000030160000}"/>
    <cellStyle name="Normal 2 3 17" xfId="8553" xr:uid="{00000000-0005-0000-0000-000031160000}"/>
    <cellStyle name="Normal 2 3 18" xfId="8672" xr:uid="{00000000-0005-0000-0000-000032160000}"/>
    <cellStyle name="Normal 2 3 2" xfId="2696" xr:uid="{00000000-0005-0000-0000-000033160000}"/>
    <cellStyle name="Normal 2 3 2 10" xfId="19333" xr:uid="{044D6205-9654-4365-A6E2-2C08A8C5E043}"/>
    <cellStyle name="Normal 2 3 2 10 2" xfId="19334" xr:uid="{5EF85176-6922-4A59-B1A9-EE342CFBB73D}"/>
    <cellStyle name="Normal 2 3 2 11" xfId="19335" xr:uid="{F8F813F4-4405-4409-877D-6F009A264FE9}"/>
    <cellStyle name="Normal 2 3 2 2" xfId="2697" xr:uid="{00000000-0005-0000-0000-000034160000}"/>
    <cellStyle name="Normal 2 3 2 2 2" xfId="3696" xr:uid="{00000000-0005-0000-0000-000035160000}"/>
    <cellStyle name="Normal 2 3 2 2 2 2" xfId="19338" xr:uid="{72DDD05D-94DF-4221-B6ED-31E71BDE9D0E}"/>
    <cellStyle name="Normal 2 3 2 2 2 2 2" xfId="19339" xr:uid="{D61D10AB-9671-4414-BF65-10C7AE306F23}"/>
    <cellStyle name="Normal 2 3 2 2 2 2 2 2" xfId="19340" xr:uid="{96005695-FD05-4B3A-BAEB-F20F3959E93E}"/>
    <cellStyle name="Normal 2 3 2 2 2 2 2 2 2" xfId="19341" xr:uid="{18A415C2-B082-4B23-8EF3-F877E51B6804}"/>
    <cellStyle name="Normal 2 3 2 2 2 2 2 3" xfId="19342" xr:uid="{7C6AC8A1-EF6F-43CB-A764-99E12A1F8C45}"/>
    <cellStyle name="Normal 2 3 2 2 2 2 3" xfId="19343" xr:uid="{24BAB3AC-02CB-4648-A7C2-53DCFAB7DD10}"/>
    <cellStyle name="Normal 2 3 2 2 2 2 3 2" xfId="19344" xr:uid="{15BF1DE6-1B83-40AC-9B9C-105DCA371CF6}"/>
    <cellStyle name="Normal 2 3 2 2 2 2 3 2 2" xfId="19345" xr:uid="{F8CE0D64-153E-47E5-B393-56340906DEBC}"/>
    <cellStyle name="Normal 2 3 2 2 2 2 3 3" xfId="19346" xr:uid="{BEE5788A-8840-4858-86D8-2B0CDD17E27D}"/>
    <cellStyle name="Normal 2 3 2 2 2 2 4" xfId="19347" xr:uid="{0A6C25E5-E2F6-4A0D-BA3F-9DE36C2F5DF8}"/>
    <cellStyle name="Normal 2 3 2 2 2 2 4 2" xfId="19348" xr:uid="{BBDBAD94-BEBE-47EC-8340-86C459AFBDF5}"/>
    <cellStyle name="Normal 2 3 2 2 2 2 5" xfId="19349" xr:uid="{29B77C6C-5F04-43AE-8359-B01DFE432989}"/>
    <cellStyle name="Normal 2 3 2 2 2 3" xfId="19350" xr:uid="{98D706F8-4575-4445-97BA-C8B4B7E8E0ED}"/>
    <cellStyle name="Normal 2 3 2 2 2 3 2" xfId="19351" xr:uid="{1B315964-C23D-4688-87D2-676DD5E2764B}"/>
    <cellStyle name="Normal 2 3 2 2 2 3 2 2" xfId="19352" xr:uid="{DB513117-3E82-47DD-900D-D0F4C97F29BA}"/>
    <cellStyle name="Normal 2 3 2 2 2 3 3" xfId="19353" xr:uid="{025D96CC-5C2A-49D9-8C0C-85C97E49949E}"/>
    <cellStyle name="Normal 2 3 2 2 2 4" xfId="19354" xr:uid="{2ACA9165-5D64-4214-B257-C3F4DF1ED48E}"/>
    <cellStyle name="Normal 2 3 2 2 2 4 2" xfId="19355" xr:uid="{15D243B0-9B61-41F9-80B6-59EEA5D6F835}"/>
    <cellStyle name="Normal 2 3 2 2 2 4 2 2" xfId="19356" xr:uid="{BC96A242-AC4E-44CB-8F1B-1836A8BAB3E6}"/>
    <cellStyle name="Normal 2 3 2 2 2 4 3" xfId="19357" xr:uid="{B16D661F-2738-4347-A4C4-A04B11DF3F7F}"/>
    <cellStyle name="Normal 2 3 2 2 2 5" xfId="19358" xr:uid="{D39A8BEF-5E69-4D37-B87E-6B43CCDB06EE}"/>
    <cellStyle name="Normal 2 3 2 2 2 5 2" xfId="19359" xr:uid="{9F8A72AC-FF8C-4F2C-99A1-FBB29622B7CF}"/>
    <cellStyle name="Normal 2 3 2 2 2 6" xfId="19360" xr:uid="{0C9FC30D-DEC3-46C4-A9B7-F7E73BE56093}"/>
    <cellStyle name="Normal 2 3 2 2 2 7" xfId="19337" xr:uid="{506DE46E-9564-4F5F-802B-882253A8B0B3}"/>
    <cellStyle name="Normal 2 3 2 2 3" xfId="19361" xr:uid="{E3F87E40-39BC-4A29-8962-BBBA858557F7}"/>
    <cellStyle name="Normal 2 3 2 2 3 2" xfId="19362" xr:uid="{2383CDF4-5E1E-4A90-AC06-8E137DFA41A7}"/>
    <cellStyle name="Normal 2 3 2 2 3 2 2" xfId="19363" xr:uid="{F531DEC0-F06A-4275-B5A7-D3211BD2289F}"/>
    <cellStyle name="Normal 2 3 2 2 3 2 2 2" xfId="19364" xr:uid="{86C449CB-3763-4338-A15D-B91A769A2522}"/>
    <cellStyle name="Normal 2 3 2 2 3 2 2 2 2" xfId="19365" xr:uid="{13102AEE-17C8-4443-ADD5-49D0C4DE4A12}"/>
    <cellStyle name="Normal 2 3 2 2 3 2 2 3" xfId="19366" xr:uid="{D7F5DF60-DEC1-42E8-B4D2-D646DBA322E5}"/>
    <cellStyle name="Normal 2 3 2 2 3 2 3" xfId="19367" xr:uid="{02A335F6-B2ED-4FAA-88DC-C74C72BB6075}"/>
    <cellStyle name="Normal 2 3 2 2 3 2 3 2" xfId="19368" xr:uid="{D1CE3CBB-F344-46E9-9A51-18F9FC52C49E}"/>
    <cellStyle name="Normal 2 3 2 2 3 2 3 2 2" xfId="19369" xr:uid="{775F81E8-2E05-42E2-9424-0C9E4B296087}"/>
    <cellStyle name="Normal 2 3 2 2 3 2 3 3" xfId="19370" xr:uid="{169F8963-3499-4C68-81A8-BF5652A80E73}"/>
    <cellStyle name="Normal 2 3 2 2 3 2 4" xfId="19371" xr:uid="{4BF47969-0667-4F03-9135-3C2439BD7754}"/>
    <cellStyle name="Normal 2 3 2 2 3 2 4 2" xfId="19372" xr:uid="{F5449B1A-E687-4B12-A779-3D8B6533CC25}"/>
    <cellStyle name="Normal 2 3 2 2 3 2 5" xfId="19373" xr:uid="{62815014-5079-4EEA-B85A-1045DDDDCDE0}"/>
    <cellStyle name="Normal 2 3 2 2 3 3" xfId="19374" xr:uid="{AD2B7017-9D21-4006-B044-F2728397B4BE}"/>
    <cellStyle name="Normal 2 3 2 2 3 3 2" xfId="19375" xr:uid="{6CE5A33A-E9F5-4FB9-8330-32DB19F9DC7D}"/>
    <cellStyle name="Normal 2 3 2 2 3 3 2 2" xfId="19376" xr:uid="{5A14B62F-C43F-40E4-837D-343364C3F2D9}"/>
    <cellStyle name="Normal 2 3 2 2 3 3 3" xfId="19377" xr:uid="{1D00AB96-357A-465F-8A4F-761A248E184C}"/>
    <cellStyle name="Normal 2 3 2 2 3 4" xfId="19378" xr:uid="{A1096BEA-F1FC-4EC9-8709-2DE8A105FD4D}"/>
    <cellStyle name="Normal 2 3 2 2 3 4 2" xfId="19379" xr:uid="{26122C5F-D9A0-4506-AADE-916161DB93CB}"/>
    <cellStyle name="Normal 2 3 2 2 3 4 2 2" xfId="19380" xr:uid="{4ECE717F-421C-4F44-8C65-31F75B8AA4EA}"/>
    <cellStyle name="Normal 2 3 2 2 3 4 3" xfId="19381" xr:uid="{7B1728CD-5A04-4A45-8C7D-32EDA0D1347D}"/>
    <cellStyle name="Normal 2 3 2 2 3 5" xfId="19382" xr:uid="{4CE82C6E-C8BF-4A56-8868-A6F64E53BC48}"/>
    <cellStyle name="Normal 2 3 2 2 3 5 2" xfId="19383" xr:uid="{6116B72A-810D-4340-BE8D-1A0CB45BB3D9}"/>
    <cellStyle name="Normal 2 3 2 2 3 6" xfId="19384" xr:uid="{16D0CC1D-F947-4927-A510-BDBBA821AF7B}"/>
    <cellStyle name="Normal 2 3 2 2 4" xfId="19385" xr:uid="{77BCABED-925B-4266-95A6-CE8F0573D63B}"/>
    <cellStyle name="Normal 2 3 2 2 4 2" xfId="19386" xr:uid="{476E1CE7-F19D-4522-A595-80C59AFE39D3}"/>
    <cellStyle name="Normal 2 3 2 2 4 2 2" xfId="19387" xr:uid="{01A6BADC-3F8D-427F-A70B-477D4F84E19B}"/>
    <cellStyle name="Normal 2 3 2 2 4 2 2 2" xfId="19388" xr:uid="{BDFC4924-A515-40FD-9B4C-FC0465CC3241}"/>
    <cellStyle name="Normal 2 3 2 2 4 2 3" xfId="19389" xr:uid="{129E7F15-BE4D-419C-98D4-DD39B42BFA59}"/>
    <cellStyle name="Normal 2 3 2 2 4 3" xfId="19390" xr:uid="{4909AE23-BC84-45F2-A57A-9F9B246E7856}"/>
    <cellStyle name="Normal 2 3 2 2 4 3 2" xfId="19391" xr:uid="{417D0FAC-86E6-49EB-BBCA-4D108053BBE7}"/>
    <cellStyle name="Normal 2 3 2 2 4 3 2 2" xfId="19392" xr:uid="{AAC044C9-C082-4E30-B8BB-6EAB3A668040}"/>
    <cellStyle name="Normal 2 3 2 2 4 3 3" xfId="19393" xr:uid="{04870E99-4542-4713-A5AC-976DF86F689D}"/>
    <cellStyle name="Normal 2 3 2 2 4 4" xfId="19394" xr:uid="{0D546216-9F0A-4270-95CA-8F2A24E309CD}"/>
    <cellStyle name="Normal 2 3 2 2 4 4 2" xfId="19395" xr:uid="{C8A5A5A9-3EAE-433A-B555-FBFD6E0C864A}"/>
    <cellStyle name="Normal 2 3 2 2 4 5" xfId="19396" xr:uid="{BE3052D9-7581-446E-B78D-8BDF15079653}"/>
    <cellStyle name="Normal 2 3 2 2 5" xfId="19397" xr:uid="{622F464F-6DB6-428F-8BD9-A8BD0FE374E4}"/>
    <cellStyle name="Normal 2 3 2 2 5 2" xfId="19398" xr:uid="{DBA7857C-04BC-4195-B0DF-3ACD33ED07AC}"/>
    <cellStyle name="Normal 2 3 2 2 5 2 2" xfId="19399" xr:uid="{91A38541-CCEB-4EE4-BC05-9582C7792DD0}"/>
    <cellStyle name="Normal 2 3 2 2 5 3" xfId="19400" xr:uid="{A693C52A-D679-4580-8FF4-803BA851DA30}"/>
    <cellStyle name="Normal 2 3 2 2 6" xfId="19401" xr:uid="{E2113FCE-E81E-456C-A885-A956E2F9A8E3}"/>
    <cellStyle name="Normal 2 3 2 2 6 2" xfId="19402" xr:uid="{CAAC57D1-A449-41A4-9D0C-8A1A88CF606F}"/>
    <cellStyle name="Normal 2 3 2 2 6 2 2" xfId="19403" xr:uid="{16320558-DD1F-44DC-B357-DD0988764F46}"/>
    <cellStyle name="Normal 2 3 2 2 6 3" xfId="19404" xr:uid="{A9531DEC-8D0F-4757-BB48-17AAB2867207}"/>
    <cellStyle name="Normal 2 3 2 2 7" xfId="19405" xr:uid="{C3167A7C-4E30-4E57-B9E5-717E2C8FEF68}"/>
    <cellStyle name="Normal 2 3 2 2 7 2" xfId="19406" xr:uid="{B72578B8-0747-48BC-86C4-1AA44198A938}"/>
    <cellStyle name="Normal 2 3 2 2 8" xfId="19407" xr:uid="{3C9A37D8-75C4-4D4A-9DDA-9961D1F814E9}"/>
    <cellStyle name="Normal 2 3 2 2 9" xfId="19336" xr:uid="{ED0D7CDC-C5DC-440B-9E09-AB13E32355FA}"/>
    <cellStyle name="Normal 2 3 2 3" xfId="3659" xr:uid="{00000000-0005-0000-0000-000036160000}"/>
    <cellStyle name="Normal 2 3 2 3 2" xfId="19409" xr:uid="{F8A76215-32D4-43C6-BEFE-0C6254A190D5}"/>
    <cellStyle name="Normal 2 3 2 3 2 2" xfId="19410" xr:uid="{73CBC063-25D3-49CE-84F3-4F56B8F7D2BD}"/>
    <cellStyle name="Normal 2 3 2 3 2 2 2" xfId="19411" xr:uid="{4954C6A4-545C-47EF-BDBE-DB2C897B955F}"/>
    <cellStyle name="Normal 2 3 2 3 2 2 2 2" xfId="19412" xr:uid="{81B868FF-8BF6-4F9E-8E8F-553AA7C23647}"/>
    <cellStyle name="Normal 2 3 2 3 2 2 3" xfId="19413" xr:uid="{5E033283-1808-4E46-968B-95FCED340F73}"/>
    <cellStyle name="Normal 2 3 2 3 2 3" xfId="19414" xr:uid="{32D58957-896F-4316-9FF8-255F18B5980B}"/>
    <cellStyle name="Normal 2 3 2 3 2 3 2" xfId="19415" xr:uid="{3101402B-0160-4816-A917-DE1365823408}"/>
    <cellStyle name="Normal 2 3 2 3 2 3 2 2" xfId="19416" xr:uid="{67654387-97F5-4142-A683-E9A029D462B6}"/>
    <cellStyle name="Normal 2 3 2 3 2 3 3" xfId="19417" xr:uid="{E7E98E78-5773-4C8E-A28D-649E7B071054}"/>
    <cellStyle name="Normal 2 3 2 3 2 4" xfId="19418" xr:uid="{4A9289A4-03E6-45A0-BB5D-B6B5F48E53B6}"/>
    <cellStyle name="Normal 2 3 2 3 2 4 2" xfId="19419" xr:uid="{7B4F98D0-07A2-4E8F-B594-0D5602C56638}"/>
    <cellStyle name="Normal 2 3 2 3 2 5" xfId="19420" xr:uid="{AF9063F3-5ED9-40CB-8F01-46A4632A14A9}"/>
    <cellStyle name="Normal 2 3 2 3 3" xfId="19421" xr:uid="{59BCB902-B7C4-455A-A2BC-654C840EE40B}"/>
    <cellStyle name="Normal 2 3 2 3 3 2" xfId="19422" xr:uid="{AA6BE914-3292-473E-B56F-EF1BE0288C61}"/>
    <cellStyle name="Normal 2 3 2 3 3 2 2" xfId="19423" xr:uid="{633C4A45-ADCB-4362-829E-9F5C1ED9F478}"/>
    <cellStyle name="Normal 2 3 2 3 3 3" xfId="19424" xr:uid="{C2C8A2D7-2C81-4F90-B583-BD641DF9A386}"/>
    <cellStyle name="Normal 2 3 2 3 4" xfId="19425" xr:uid="{B3B235EE-7719-4292-8D0C-E714C3851521}"/>
    <cellStyle name="Normal 2 3 2 3 4 2" xfId="19426" xr:uid="{53EDE0EA-32F2-45EF-B2CE-50A5417A2CC3}"/>
    <cellStyle name="Normal 2 3 2 3 4 2 2" xfId="19427" xr:uid="{7C895C2A-D369-4538-A631-BE1C3DD9C950}"/>
    <cellStyle name="Normal 2 3 2 3 4 3" xfId="19428" xr:uid="{F135C035-B226-4DA8-BF5F-A5D68810A5CD}"/>
    <cellStyle name="Normal 2 3 2 3 5" xfId="19429" xr:uid="{D06F0EAC-4545-4E27-B446-5557687085DD}"/>
    <cellStyle name="Normal 2 3 2 3 5 2" xfId="19430" xr:uid="{ACCFE73D-0474-4A48-9709-3A62A4F42262}"/>
    <cellStyle name="Normal 2 3 2 3 6" xfId="19431" xr:uid="{C251B067-618C-4FE0-A393-FAB4620B6B42}"/>
    <cellStyle name="Normal 2 3 2 3 7" xfId="19408" xr:uid="{57C12C5B-DAAA-4A47-86B0-E160786099E9}"/>
    <cellStyle name="Normal 2 3 2 4" xfId="9382" xr:uid="{00000000-0005-0000-0000-000037160000}"/>
    <cellStyle name="Normal 2 3 2 4 2" xfId="19432" xr:uid="{F43D7DC4-B15D-4CDD-97B9-71F7DED3C905}"/>
    <cellStyle name="Normal 2 3 2 4 2 2" xfId="19433" xr:uid="{832282CA-3ADC-4959-95F9-4152EA259891}"/>
    <cellStyle name="Normal 2 3 2 4 2 2 2" xfId="19434" xr:uid="{C2386314-549C-4C5F-AF2D-F4416808FBF6}"/>
    <cellStyle name="Normal 2 3 2 4 2 2 2 2" xfId="19435" xr:uid="{63204AD6-FA4C-421E-90D9-8242DC605766}"/>
    <cellStyle name="Normal 2 3 2 4 2 2 3" xfId="19436" xr:uid="{49A9115E-C46B-42F0-9614-59BF423F2263}"/>
    <cellStyle name="Normal 2 3 2 4 2 3" xfId="19437" xr:uid="{E1577258-9F7E-401F-BCC4-824AC15BB5AD}"/>
    <cellStyle name="Normal 2 3 2 4 2 3 2" xfId="19438" xr:uid="{58F1959A-985F-411D-8BD1-5745550EAC74}"/>
    <cellStyle name="Normal 2 3 2 4 2 3 2 2" xfId="19439" xr:uid="{D1C22448-DBE0-4138-9B20-3617EB7EFE7E}"/>
    <cellStyle name="Normal 2 3 2 4 2 3 3" xfId="19440" xr:uid="{B519DB31-412A-4DB2-AE5C-90787EFB6BA6}"/>
    <cellStyle name="Normal 2 3 2 4 2 4" xfId="19441" xr:uid="{8C5394A7-1681-4627-897B-2D8911F7351C}"/>
    <cellStyle name="Normal 2 3 2 4 2 4 2" xfId="19442" xr:uid="{32CD32CE-8C18-4FAF-81CE-96649017966F}"/>
    <cellStyle name="Normal 2 3 2 4 2 5" xfId="19443" xr:uid="{BC5EF384-2AAC-4B20-A52E-64298E14C279}"/>
    <cellStyle name="Normal 2 3 2 4 3" xfId="19444" xr:uid="{A3FEE9BE-3679-4028-936B-0C231DCC5950}"/>
    <cellStyle name="Normal 2 3 2 4 3 2" xfId="19445" xr:uid="{3EF80BB4-E864-48CC-B608-BC61E7FC3FC5}"/>
    <cellStyle name="Normal 2 3 2 4 3 2 2" xfId="19446" xr:uid="{FE1577C5-C01C-433E-97EE-797620E8F4FE}"/>
    <cellStyle name="Normal 2 3 2 4 3 3" xfId="19447" xr:uid="{7BDD92D0-55C5-41E4-B7AB-827C6D0F629C}"/>
    <cellStyle name="Normal 2 3 2 4 4" xfId="19448" xr:uid="{41D20E9C-1BF2-4352-896C-E9B5936A3E69}"/>
    <cellStyle name="Normal 2 3 2 4 4 2" xfId="19449" xr:uid="{F3DAFBEE-CE2E-49B2-A126-71FA1C8CA6A6}"/>
    <cellStyle name="Normal 2 3 2 4 4 2 2" xfId="19450" xr:uid="{081166ED-CF88-4BC0-A90A-FC75D1ED346F}"/>
    <cellStyle name="Normal 2 3 2 4 4 3" xfId="19451" xr:uid="{2E2116FA-2420-42A1-A32A-8252E9CC866E}"/>
    <cellStyle name="Normal 2 3 2 4 5" xfId="19452" xr:uid="{E0C9F474-9879-443F-9D94-E2D8BDD5869C}"/>
    <cellStyle name="Normal 2 3 2 4 5 2" xfId="19453" xr:uid="{D6DF6765-AA39-474F-AE43-31D8F5B96C67}"/>
    <cellStyle name="Normal 2 3 2 4 6" xfId="19454" xr:uid="{F2288095-9E8D-46BD-B1FF-08EBE6D63BFD}"/>
    <cellStyle name="Normal 2 3 2 5" xfId="19455" xr:uid="{10326F4A-9A0E-40DC-81C2-92DDE190012D}"/>
    <cellStyle name="Normal 2 3 2 5 2" xfId="19456" xr:uid="{F75C2900-5D24-4CA0-AD96-6C0E74C0943E}"/>
    <cellStyle name="Normal 2 3 2 5 2 2" xfId="19457" xr:uid="{4EBB95C9-B753-4D3F-B322-214A4C2C7833}"/>
    <cellStyle name="Normal 2 3 2 5 2 2 2" xfId="19458" xr:uid="{BD977691-A093-42E3-9DAD-435AD799900C}"/>
    <cellStyle name="Normal 2 3 2 5 2 2 2 2" xfId="19459" xr:uid="{4519C055-AAFC-42AF-AC75-A21A93FA5408}"/>
    <cellStyle name="Normal 2 3 2 5 2 2 3" xfId="19460" xr:uid="{F60644A8-270D-4204-ABAA-CB8138008BF0}"/>
    <cellStyle name="Normal 2 3 2 5 2 3" xfId="19461" xr:uid="{93785E75-2939-4A67-831D-BF2E2E272EB4}"/>
    <cellStyle name="Normal 2 3 2 5 2 3 2" xfId="19462" xr:uid="{05435C5D-58B4-4260-A7B7-F459F7901A0A}"/>
    <cellStyle name="Normal 2 3 2 5 2 3 2 2" xfId="19463" xr:uid="{2921CFE4-A000-4034-BC8C-A47E60310EAD}"/>
    <cellStyle name="Normal 2 3 2 5 2 3 3" xfId="19464" xr:uid="{7CEB7970-C706-4E46-B7FA-12644B859D12}"/>
    <cellStyle name="Normal 2 3 2 5 2 4" xfId="19465" xr:uid="{C111169D-D7F0-4916-8B57-EB065DED2E92}"/>
    <cellStyle name="Normal 2 3 2 5 2 4 2" xfId="19466" xr:uid="{8810BFAB-D883-4E50-B62B-F6CD7323C7DE}"/>
    <cellStyle name="Normal 2 3 2 5 2 5" xfId="19467" xr:uid="{637D4394-8770-4704-8C59-431ED0C15826}"/>
    <cellStyle name="Normal 2 3 2 5 3" xfId="19468" xr:uid="{736C85B8-B6FC-450C-9745-011875A00F22}"/>
    <cellStyle name="Normal 2 3 2 5 3 2" xfId="19469" xr:uid="{2AAE2D2E-8BC3-431D-9A39-F22DCD20D746}"/>
    <cellStyle name="Normal 2 3 2 5 3 2 2" xfId="19470" xr:uid="{BEF2BE82-E75B-4633-A083-D6D8AD8B4639}"/>
    <cellStyle name="Normal 2 3 2 5 3 3" xfId="19471" xr:uid="{BEB7B308-B19B-4633-A060-54B6F18C276E}"/>
    <cellStyle name="Normal 2 3 2 5 4" xfId="19472" xr:uid="{63FE4927-7A8C-4D64-AD4E-60B92723545F}"/>
    <cellStyle name="Normal 2 3 2 5 4 2" xfId="19473" xr:uid="{9DBA16AB-13C0-4B3C-8464-D702F21F0A23}"/>
    <cellStyle name="Normal 2 3 2 5 4 2 2" xfId="19474" xr:uid="{5DB53F50-B5AD-436C-93BD-742541A5E451}"/>
    <cellStyle name="Normal 2 3 2 5 4 3" xfId="19475" xr:uid="{C2D6268B-C96A-4B13-AAC5-297B5814A2DF}"/>
    <cellStyle name="Normal 2 3 2 5 5" xfId="19476" xr:uid="{03FAE648-4BA1-4880-B60D-05E60E4C9096}"/>
    <cellStyle name="Normal 2 3 2 5 5 2" xfId="19477" xr:uid="{681D4E65-B3D6-44F5-8009-07DE32648F38}"/>
    <cellStyle name="Normal 2 3 2 5 6" xfId="19478" xr:uid="{6804879F-05EE-44F7-95EC-FDC97B63349F}"/>
    <cellStyle name="Normal 2 3 2 6" xfId="19479" xr:uid="{39C6A290-7C52-4C0A-8D0C-52521D205486}"/>
    <cellStyle name="Normal 2 3 2 6 2" xfId="19480" xr:uid="{9EBD10E1-047C-4F31-AFDD-289B22658629}"/>
    <cellStyle name="Normal 2 3 2 6 2 2" xfId="19481" xr:uid="{63BAB130-CAD7-4079-A1B8-4955A8230804}"/>
    <cellStyle name="Normal 2 3 2 6 2 2 2" xfId="19482" xr:uid="{90AB0D18-8E8D-4F46-8BDB-8BF5F5A3D087}"/>
    <cellStyle name="Normal 2 3 2 6 2 2 2 2" xfId="19483" xr:uid="{E73E7D85-9859-4333-82EF-CD546AA551F7}"/>
    <cellStyle name="Normal 2 3 2 6 2 2 3" xfId="19484" xr:uid="{1A1FBA02-6889-4138-B138-3CBD8F300BDE}"/>
    <cellStyle name="Normal 2 3 2 6 2 3" xfId="19485" xr:uid="{29703453-D741-47A3-BF55-6D10E716C09D}"/>
    <cellStyle name="Normal 2 3 2 6 2 3 2" xfId="19486" xr:uid="{0346F470-3322-4DB0-94EA-053F4A1C6FAA}"/>
    <cellStyle name="Normal 2 3 2 6 2 3 2 2" xfId="19487" xr:uid="{C206AEDF-7B18-4D98-97C3-97DB3D86F6E6}"/>
    <cellStyle name="Normal 2 3 2 6 2 3 3" xfId="19488" xr:uid="{ADE96260-C2F8-4B7A-8043-81048C559834}"/>
    <cellStyle name="Normal 2 3 2 6 2 4" xfId="19489" xr:uid="{1F26203B-F32C-47E6-BD1A-FA1845AFB48D}"/>
    <cellStyle name="Normal 2 3 2 6 2 4 2" xfId="19490" xr:uid="{0831E723-873A-4385-B137-3BC4695ABAEA}"/>
    <cellStyle name="Normal 2 3 2 6 2 5" xfId="19491" xr:uid="{D8956644-629D-4A07-8D14-EC725F7E4B65}"/>
    <cellStyle name="Normal 2 3 2 6 3" xfId="19492" xr:uid="{CA455266-8208-453A-BA60-CFAEBF184AA2}"/>
    <cellStyle name="Normal 2 3 2 6 3 2" xfId="19493" xr:uid="{22B49AA2-466D-423E-B0B4-BDF2B610BFEB}"/>
    <cellStyle name="Normal 2 3 2 6 3 2 2" xfId="19494" xr:uid="{08A67376-EEB0-429B-9D8E-E3E051EC4CAA}"/>
    <cellStyle name="Normal 2 3 2 6 3 3" xfId="19495" xr:uid="{CE4BD809-F8F0-4092-A09D-4E55D87ECB6D}"/>
    <cellStyle name="Normal 2 3 2 6 4" xfId="19496" xr:uid="{D36BA0BE-83FC-4E88-8198-3F50F8F0BE8A}"/>
    <cellStyle name="Normal 2 3 2 6 4 2" xfId="19497" xr:uid="{1F4FC48B-B373-4B73-BFD5-F91233504C6C}"/>
    <cellStyle name="Normal 2 3 2 6 4 2 2" xfId="19498" xr:uid="{F3242164-E72F-41F9-ACE1-DC9DD9B0E553}"/>
    <cellStyle name="Normal 2 3 2 6 4 3" xfId="19499" xr:uid="{8D647C6B-005D-41DF-8FE7-21B9E5D1FA58}"/>
    <cellStyle name="Normal 2 3 2 6 5" xfId="19500" xr:uid="{4A7D16AF-6619-463B-85A4-EB88F0A77A87}"/>
    <cellStyle name="Normal 2 3 2 6 5 2" xfId="19501" xr:uid="{FC953FBF-4A7A-41F8-88DB-EFFDECBF9689}"/>
    <cellStyle name="Normal 2 3 2 6 6" xfId="19502" xr:uid="{F0C15E0F-14F1-4B30-8E6A-70AD7E06B2B3}"/>
    <cellStyle name="Normal 2 3 2 7" xfId="19503" xr:uid="{70638FFD-95CE-4D10-A02F-E93055BC86EE}"/>
    <cellStyle name="Normal 2 3 2 7 2" xfId="19504" xr:uid="{FF1FA5F4-64E6-4B99-AC54-1D88B2CF6EF5}"/>
    <cellStyle name="Normal 2 3 2 7 2 2" xfId="19505" xr:uid="{60E86082-9E82-4563-9003-47A19305CD8E}"/>
    <cellStyle name="Normal 2 3 2 7 2 2 2" xfId="19506" xr:uid="{69D75DEB-82A9-40FF-9948-6F9662EF7802}"/>
    <cellStyle name="Normal 2 3 2 7 2 3" xfId="19507" xr:uid="{4743A3EE-A525-4FE0-AD60-FE83E03BDFA8}"/>
    <cellStyle name="Normal 2 3 2 7 3" xfId="19508" xr:uid="{17864D6A-4DDE-4BCE-A9F5-5F578D79F316}"/>
    <cellStyle name="Normal 2 3 2 7 3 2" xfId="19509" xr:uid="{41B143CA-009E-4245-8280-AAEBBDB8D4CF}"/>
    <cellStyle name="Normal 2 3 2 7 3 2 2" xfId="19510" xr:uid="{6EE3BF28-2224-4725-8325-10DC04162743}"/>
    <cellStyle name="Normal 2 3 2 7 3 3" xfId="19511" xr:uid="{76EA12E1-A81A-45AB-80BF-76A4C37FEA01}"/>
    <cellStyle name="Normal 2 3 2 7 4" xfId="19512" xr:uid="{25E03581-5A29-4018-A244-16DF4CA543FC}"/>
    <cellStyle name="Normal 2 3 2 7 4 2" xfId="19513" xr:uid="{14B27370-2059-40CB-B637-C0B9E5E0A984}"/>
    <cellStyle name="Normal 2 3 2 7 5" xfId="19514" xr:uid="{43A4677F-E29E-45E7-ADC6-ED33A14722E4}"/>
    <cellStyle name="Normal 2 3 2 8" xfId="19515" xr:uid="{16B19162-DCBE-43C5-A9FD-C652A96D067A}"/>
    <cellStyle name="Normal 2 3 2 8 2" xfId="19516" xr:uid="{069CB314-EB4E-48E8-9B20-A881E91D7661}"/>
    <cellStyle name="Normal 2 3 2 8 2 2" xfId="19517" xr:uid="{58C9E2A6-4D7D-4B8E-AD13-3FE7917401F1}"/>
    <cellStyle name="Normal 2 3 2 8 2 2 2" xfId="19518" xr:uid="{B5D99C0A-26BF-455E-A8E8-5E3422E5B314}"/>
    <cellStyle name="Normal 2 3 2 8 2 3" xfId="19519" xr:uid="{4DBB21DF-66F6-4546-BF5D-5781B93312AF}"/>
    <cellStyle name="Normal 2 3 2 8 3" xfId="19520" xr:uid="{7D7965F0-4551-45D0-B043-41BB8D22EB83}"/>
    <cellStyle name="Normal 2 3 2 8 3 2" xfId="19521" xr:uid="{F192B7B4-DF8C-4370-AB74-803F516C6E53}"/>
    <cellStyle name="Normal 2 3 2 8 4" xfId="19522" xr:uid="{ACE6A1BA-9363-4C45-8913-CF4B94079395}"/>
    <cellStyle name="Normal 2 3 2 9" xfId="19523" xr:uid="{40A07BEF-608B-4350-A9DB-BD17E15B8965}"/>
    <cellStyle name="Normal 2 3 3" xfId="2698" xr:uid="{00000000-0005-0000-0000-000038160000}"/>
    <cellStyle name="Normal 2 3 3 2" xfId="7507" xr:uid="{00000000-0005-0000-0000-000039160000}"/>
    <cellStyle name="Normal 2 3 3 2 2" xfId="19525" xr:uid="{C823F36F-7C31-46A4-871B-F4E29D1AA76A}"/>
    <cellStyle name="Normal 2 3 3 2 2 2" xfId="19526" xr:uid="{3F86E40E-825C-4269-8078-ED5E0BDB9D43}"/>
    <cellStyle name="Normal 2 3 3 2 2 2 2" xfId="19527" xr:uid="{2FE04257-E594-4352-9D24-605616FD217B}"/>
    <cellStyle name="Normal 2 3 3 2 2 2 2 2" xfId="19528" xr:uid="{0E4D24B9-A471-4D20-945C-5562D4A6EF3D}"/>
    <cellStyle name="Normal 2 3 3 2 2 2 3" xfId="19529" xr:uid="{386E26E8-B51C-42FF-926C-5BBF0E14A5CD}"/>
    <cellStyle name="Normal 2 3 3 2 2 3" xfId="19530" xr:uid="{F23243E6-D7C5-4910-B268-E653446ECDEE}"/>
    <cellStyle name="Normal 2 3 3 2 2 3 2" xfId="19531" xr:uid="{3501E8EF-6907-4800-AABA-0887A9D3F665}"/>
    <cellStyle name="Normal 2 3 3 2 2 3 2 2" xfId="19532" xr:uid="{1FA1BCF5-3BA8-4C72-8294-A1679FF0A1BB}"/>
    <cellStyle name="Normal 2 3 3 2 2 3 3" xfId="19533" xr:uid="{CEEF1526-B0E6-4938-8AFE-D421B19879CE}"/>
    <cellStyle name="Normal 2 3 3 2 2 4" xfId="19534" xr:uid="{D3ED6F14-A8CD-4B2F-9E31-6033DEFEDAEC}"/>
    <cellStyle name="Normal 2 3 3 2 2 4 2" xfId="19535" xr:uid="{0D5965C9-085C-40C1-B072-9900CA5225C8}"/>
    <cellStyle name="Normal 2 3 3 2 2 5" xfId="19536" xr:uid="{4408FDD9-4E2B-44EB-8D9F-608F251AEFB4}"/>
    <cellStyle name="Normal 2 3 3 2 3" xfId="19537" xr:uid="{2D8EA23A-0DF1-42DD-A8B4-D6ADC577424A}"/>
    <cellStyle name="Normal 2 3 3 2 3 2" xfId="19538" xr:uid="{3DAF6AEF-B567-4607-9A0D-C1516F643BA7}"/>
    <cellStyle name="Normal 2 3 3 2 3 2 2" xfId="19539" xr:uid="{B6F3927E-27E8-43E9-96D3-133CFCA7B9FE}"/>
    <cellStyle name="Normal 2 3 3 2 3 3" xfId="19540" xr:uid="{C91747B8-B349-4857-8A30-3867A4D06E16}"/>
    <cellStyle name="Normal 2 3 3 2 4" xfId="19541" xr:uid="{2B3033CD-016F-4196-97BD-F7750BD428D2}"/>
    <cellStyle name="Normal 2 3 3 2 4 2" xfId="19542" xr:uid="{6824F4CE-03D3-43F1-BF32-D75BBFE867A2}"/>
    <cellStyle name="Normal 2 3 3 2 4 2 2" xfId="19543" xr:uid="{CAE62B88-3818-4571-A0C6-43CC02F64BBA}"/>
    <cellStyle name="Normal 2 3 3 2 4 3" xfId="19544" xr:uid="{6B47D618-2DE0-44D5-9DC8-B0F94E84F4A0}"/>
    <cellStyle name="Normal 2 3 3 2 5" xfId="19545" xr:uid="{4DBACB39-1613-45FF-B500-879455BF79FE}"/>
    <cellStyle name="Normal 2 3 3 2 5 2" xfId="19546" xr:uid="{D6720A91-0D85-4503-A886-749F36475D91}"/>
    <cellStyle name="Normal 2 3 3 2 6" xfId="19547" xr:uid="{602055D1-A9F3-463D-8969-CABA783E84D0}"/>
    <cellStyle name="Normal 2 3 3 2 7" xfId="19524" xr:uid="{AEB7FFCA-B8F8-4539-983F-38D57E5AC580}"/>
    <cellStyle name="Normal 2 3 3 3" xfId="19548" xr:uid="{884D68CA-D2AF-4002-AA41-2B1BEC964DA0}"/>
    <cellStyle name="Normal 2 3 3 4" xfId="19549" xr:uid="{9CD83946-06CC-441C-98E6-B82C3C84D372}"/>
    <cellStyle name="Normal 2 3 3 5" xfId="19550" xr:uid="{CB6483E0-1452-404A-B88A-E5AD5BB0EC89}"/>
    <cellStyle name="Normal 2 3 4" xfId="2699" xr:uid="{00000000-0005-0000-0000-00003A160000}"/>
    <cellStyle name="Normal 2 3 4 10" xfId="19552" xr:uid="{3DD44637-17C8-44A0-8B38-BBE5A0957B33}"/>
    <cellStyle name="Normal 2 3 4 11" xfId="19551" xr:uid="{1DC5AFB7-85E9-4558-84A2-757EB9A56982}"/>
    <cellStyle name="Normal 2 3 4 2" xfId="3695" xr:uid="{00000000-0005-0000-0000-00003B160000}"/>
    <cellStyle name="Normal 2 3 4 2 2" xfId="19554" xr:uid="{0385B6B0-CAF6-48E9-A129-7D90D4070D3A}"/>
    <cellStyle name="Normal 2 3 4 2 2 2" xfId="19555" xr:uid="{0E080C5E-7517-4C66-9015-8E50C4DBBFF8}"/>
    <cellStyle name="Normal 2 3 4 2 2 2 2" xfId="19556" xr:uid="{4ECC791A-B7F6-42AD-9C77-035390CD798D}"/>
    <cellStyle name="Normal 2 3 4 2 2 2 2 2" xfId="19557" xr:uid="{A038260F-0932-462C-88A8-87C785F5ED63}"/>
    <cellStyle name="Normal 2 3 4 2 2 2 2 2 2" xfId="19558" xr:uid="{102D9FB0-3626-42E0-ABE9-5693B2BD3328}"/>
    <cellStyle name="Normal 2 3 4 2 2 2 2 3" xfId="19559" xr:uid="{07B322FE-FA4B-4BAB-9D51-C43022042CA5}"/>
    <cellStyle name="Normal 2 3 4 2 2 2 3" xfId="19560" xr:uid="{4B31BEA2-3F8C-431F-BBB4-DE71292B3C6C}"/>
    <cellStyle name="Normal 2 3 4 2 2 2 3 2" xfId="19561" xr:uid="{E24538DE-4313-440F-A236-F7B45BAD9402}"/>
    <cellStyle name="Normal 2 3 4 2 2 2 3 2 2" xfId="19562" xr:uid="{75E4C521-6F19-4A1A-9991-BCA3175A2CFF}"/>
    <cellStyle name="Normal 2 3 4 2 2 2 3 3" xfId="19563" xr:uid="{F6583254-85CF-47BF-AE53-134DA0A24BC5}"/>
    <cellStyle name="Normal 2 3 4 2 2 2 4" xfId="19564" xr:uid="{38F5D249-A78D-44F4-8C9C-459845DA58CE}"/>
    <cellStyle name="Normal 2 3 4 2 2 2 4 2" xfId="19565" xr:uid="{8E6777FD-DB2B-4C0B-BD86-B5E321E10B9B}"/>
    <cellStyle name="Normal 2 3 4 2 2 2 5" xfId="19566" xr:uid="{BC8028EC-80C5-4A3F-9151-2B76098C480B}"/>
    <cellStyle name="Normal 2 3 4 2 2 3" xfId="19567" xr:uid="{B90B79AC-44FF-442C-8312-9117176D29F9}"/>
    <cellStyle name="Normal 2 3 4 2 2 3 2" xfId="19568" xr:uid="{CE2108D3-872F-487F-9187-CBA1EA884B0A}"/>
    <cellStyle name="Normal 2 3 4 2 2 3 2 2" xfId="19569" xr:uid="{2C36EBEF-537F-4F45-9C76-6FFCE92975A6}"/>
    <cellStyle name="Normal 2 3 4 2 2 3 3" xfId="19570" xr:uid="{7587A0D5-8A84-43F5-9476-04D1E3D7BBCD}"/>
    <cellStyle name="Normal 2 3 4 2 2 4" xfId="19571" xr:uid="{5136260F-9405-44CA-8952-D90D80B7797E}"/>
    <cellStyle name="Normal 2 3 4 2 2 4 2" xfId="19572" xr:uid="{C471518F-A39E-42A9-A6A7-B28A509E8C85}"/>
    <cellStyle name="Normal 2 3 4 2 2 4 2 2" xfId="19573" xr:uid="{88E6C2B8-B3A0-41E4-9352-679FF1E722BB}"/>
    <cellStyle name="Normal 2 3 4 2 2 4 3" xfId="19574" xr:uid="{B4D93F7E-E42D-4365-9F84-7E5D81D3F668}"/>
    <cellStyle name="Normal 2 3 4 2 2 5" xfId="19575" xr:uid="{DA1EF8B0-B7C7-4B40-A986-7C4979994807}"/>
    <cellStyle name="Normal 2 3 4 2 2 5 2" xfId="19576" xr:uid="{CC6E208B-A36D-4B9C-91E1-F750D59F70A5}"/>
    <cellStyle name="Normal 2 3 4 2 2 6" xfId="19577" xr:uid="{11DA0B0F-BF5E-452B-A2B3-9ACC7F30265B}"/>
    <cellStyle name="Normal 2 3 4 2 3" xfId="19578" xr:uid="{577F18A4-7C9F-4DBF-BF81-B3AC33303697}"/>
    <cellStyle name="Normal 2 3 4 2 3 2" xfId="19579" xr:uid="{7ADBFD2E-CF37-489D-AB60-13DB85BF91BF}"/>
    <cellStyle name="Normal 2 3 4 2 3 2 2" xfId="19580" xr:uid="{FF61A80D-352A-4DBA-9959-1CA605808EB3}"/>
    <cellStyle name="Normal 2 3 4 2 3 2 2 2" xfId="19581" xr:uid="{8D33D03A-2D8D-445F-B605-6EBCBC874B3B}"/>
    <cellStyle name="Normal 2 3 4 2 3 2 3" xfId="19582" xr:uid="{D28A7D50-A412-46FD-809D-7817AE1875FE}"/>
    <cellStyle name="Normal 2 3 4 2 3 3" xfId="19583" xr:uid="{017FC360-F2E9-4D04-B7AF-E5E62EA6108A}"/>
    <cellStyle name="Normal 2 3 4 2 3 3 2" xfId="19584" xr:uid="{E5431BC7-8889-44D6-9028-8F875125340E}"/>
    <cellStyle name="Normal 2 3 4 2 3 3 2 2" xfId="19585" xr:uid="{AAEB5C71-59A3-4208-B9E7-E31C82C23A8A}"/>
    <cellStyle name="Normal 2 3 4 2 3 3 3" xfId="19586" xr:uid="{B18F4E23-742F-4E55-88DB-9FF88CF40631}"/>
    <cellStyle name="Normal 2 3 4 2 3 4" xfId="19587" xr:uid="{4C85E48C-B33C-4B38-A0F7-660DD7C56720}"/>
    <cellStyle name="Normal 2 3 4 2 3 4 2" xfId="19588" xr:uid="{601E59EE-ED5B-474B-8F75-7D5C7FBA5FAA}"/>
    <cellStyle name="Normal 2 3 4 2 3 5" xfId="19589" xr:uid="{BE99AAF2-E4FA-45C5-B208-BBC0847F2ED3}"/>
    <cellStyle name="Normal 2 3 4 2 4" xfId="19590" xr:uid="{6E424399-0243-427C-ACDF-3E9A9A5FB8F8}"/>
    <cellStyle name="Normal 2 3 4 2 4 2" xfId="19591" xr:uid="{F5C84854-A1D5-4013-8FC1-00B691CA9B4E}"/>
    <cellStyle name="Normal 2 3 4 2 4 2 2" xfId="19592" xr:uid="{CC988112-C362-4028-AC7C-A01B40AD6410}"/>
    <cellStyle name="Normal 2 3 4 2 4 3" xfId="19593" xr:uid="{EEC2BDA3-B3AA-4605-A231-15397AD7EE3A}"/>
    <cellStyle name="Normal 2 3 4 2 5" xfId="19594" xr:uid="{4A826354-B5D9-4700-96A0-00D95845FC00}"/>
    <cellStyle name="Normal 2 3 4 2 5 2" xfId="19595" xr:uid="{2A7F6D57-4CBE-416A-A47C-58FC8FF7D799}"/>
    <cellStyle name="Normal 2 3 4 2 5 2 2" xfId="19596" xr:uid="{B11F10B3-31E1-4180-831F-6574E4DAD46C}"/>
    <cellStyle name="Normal 2 3 4 2 5 3" xfId="19597" xr:uid="{7F658163-5839-486A-8A0C-CCFC3C8822CB}"/>
    <cellStyle name="Normal 2 3 4 2 6" xfId="19598" xr:uid="{6EE868FC-1E66-4900-B8BF-DE0423B951BC}"/>
    <cellStyle name="Normal 2 3 4 2 6 2" xfId="19599" xr:uid="{190D21CE-40F8-40B5-893C-A97BA9263F2A}"/>
    <cellStyle name="Normal 2 3 4 2 7" xfId="19600" xr:uid="{81985752-0EFE-424A-AE13-629BC56A4355}"/>
    <cellStyle name="Normal 2 3 4 2 8" xfId="19553" xr:uid="{954E25FB-8BAA-4E48-9B99-15F7C16D5750}"/>
    <cellStyle name="Normal 2 3 4 3" xfId="7508" xr:uid="{00000000-0005-0000-0000-00003C160000}"/>
    <cellStyle name="Normal 2 3 4 3 2" xfId="19602" xr:uid="{27ECA736-3FD9-487D-BDAD-FD6B71C9529C}"/>
    <cellStyle name="Normal 2 3 4 3 2 2" xfId="19603" xr:uid="{44EFDCD6-BD1F-47CE-A70C-5E69D30905CD}"/>
    <cellStyle name="Normal 2 3 4 3 2 2 2" xfId="19604" xr:uid="{8B3F98C0-C769-4467-B363-F67D797CEB38}"/>
    <cellStyle name="Normal 2 3 4 3 2 2 2 2" xfId="19605" xr:uid="{C5893EC2-3E87-4E22-AAD6-D676D9F5362D}"/>
    <cellStyle name="Normal 2 3 4 3 2 2 3" xfId="19606" xr:uid="{4D5E346F-5FA0-413B-9D8A-7619F78CF982}"/>
    <cellStyle name="Normal 2 3 4 3 2 3" xfId="19607" xr:uid="{4C78697D-8CB7-4862-AFFD-89E53D3D447E}"/>
    <cellStyle name="Normal 2 3 4 3 2 3 2" xfId="19608" xr:uid="{A2B6264C-8F56-4B28-9CDD-3E3D3BF0C2E7}"/>
    <cellStyle name="Normal 2 3 4 3 2 3 2 2" xfId="19609" xr:uid="{E8BBC7F0-6C1F-4D4C-B120-30D6FBACDDFE}"/>
    <cellStyle name="Normal 2 3 4 3 2 3 3" xfId="19610" xr:uid="{D183ED2B-66FE-42D2-9C0A-2A0063BA9920}"/>
    <cellStyle name="Normal 2 3 4 3 2 4" xfId="19611" xr:uid="{C0F24D6A-4887-4336-9A3B-24027E358154}"/>
    <cellStyle name="Normal 2 3 4 3 2 4 2" xfId="19612" xr:uid="{33F2AD86-FFA1-4990-967C-D5484BDA9D79}"/>
    <cellStyle name="Normal 2 3 4 3 2 5" xfId="19613" xr:uid="{8F51E256-C168-4248-A2C0-B0A620357D4D}"/>
    <cellStyle name="Normal 2 3 4 3 3" xfId="19614" xr:uid="{03F28D9D-5C60-4B0A-BC66-F0823596D50A}"/>
    <cellStyle name="Normal 2 3 4 3 3 2" xfId="19615" xr:uid="{FAE40A12-6C83-4FF7-9B5D-34FE900FE1E1}"/>
    <cellStyle name="Normal 2 3 4 3 3 2 2" xfId="19616" xr:uid="{B980FFC3-F67D-4B57-B0FE-5B91633759C7}"/>
    <cellStyle name="Normal 2 3 4 3 3 3" xfId="19617" xr:uid="{9CF5CDF2-8241-446F-A956-8217A133998F}"/>
    <cellStyle name="Normal 2 3 4 3 4" xfId="19618" xr:uid="{C9ACC21C-1FEB-469A-AAE4-B59D6F23DB3A}"/>
    <cellStyle name="Normal 2 3 4 3 4 2" xfId="19619" xr:uid="{9FAF6364-DC5A-4BC9-87EF-5F33DF3F71CE}"/>
    <cellStyle name="Normal 2 3 4 3 4 2 2" xfId="19620" xr:uid="{4FE7EEE6-46B6-42BF-8E7D-05364FAF80CA}"/>
    <cellStyle name="Normal 2 3 4 3 4 3" xfId="19621" xr:uid="{DC686A68-422F-44CA-867E-00E98AC763AC}"/>
    <cellStyle name="Normal 2 3 4 3 5" xfId="19622" xr:uid="{5D0D58A3-F7FD-4288-B8EA-078A829CAAAE}"/>
    <cellStyle name="Normal 2 3 4 3 5 2" xfId="19623" xr:uid="{E222A093-2429-4F2E-917A-87D58EDC7884}"/>
    <cellStyle name="Normal 2 3 4 3 6" xfId="19624" xr:uid="{E90E3E11-01EE-4508-BB82-AE94F43753C3}"/>
    <cellStyle name="Normal 2 3 4 3 7" xfId="19601" xr:uid="{30503551-5DA6-47E8-BE53-774C7D233090}"/>
    <cellStyle name="Normal 2 3 4 4" xfId="19625" xr:uid="{DD093891-F500-4B37-BECE-6CA0AF9E53CF}"/>
    <cellStyle name="Normal 2 3 4 4 2" xfId="19626" xr:uid="{DEDFC16F-92E2-42EE-9166-F445930FE593}"/>
    <cellStyle name="Normal 2 3 4 4 2 2" xfId="19627" xr:uid="{F9067EA1-E50B-474C-B2C3-9B60756FA4B9}"/>
    <cellStyle name="Normal 2 3 4 4 2 2 2" xfId="19628" xr:uid="{B766282B-C124-4262-9775-2A2F2541517C}"/>
    <cellStyle name="Normal 2 3 4 4 2 2 2 2" xfId="19629" xr:uid="{B55A3D8B-63D7-4BB0-871A-3941A93CB317}"/>
    <cellStyle name="Normal 2 3 4 4 2 2 3" xfId="19630" xr:uid="{62D3F9F9-2F09-455A-8FAE-ECC3F9C4164E}"/>
    <cellStyle name="Normal 2 3 4 4 2 3" xfId="19631" xr:uid="{7F169951-AA06-4CD4-AEFE-1C18030BE688}"/>
    <cellStyle name="Normal 2 3 4 4 2 3 2" xfId="19632" xr:uid="{631E5962-C412-4259-806F-98F0AFC8E63E}"/>
    <cellStyle name="Normal 2 3 4 4 2 3 2 2" xfId="19633" xr:uid="{D82BAA26-4A46-4788-A2AE-C1D27AD047B2}"/>
    <cellStyle name="Normal 2 3 4 4 2 3 3" xfId="19634" xr:uid="{3CDD6A54-3D90-4D83-AF65-0493F0676CBD}"/>
    <cellStyle name="Normal 2 3 4 4 2 4" xfId="19635" xr:uid="{83D18A13-A01F-4597-89D5-597A257640DC}"/>
    <cellStyle name="Normal 2 3 4 4 2 4 2" xfId="19636" xr:uid="{A219B286-ABCC-4A44-93F0-5C1F5BB0CE57}"/>
    <cellStyle name="Normal 2 3 4 4 2 5" xfId="19637" xr:uid="{A484F22D-2B60-40C8-B0B9-ED99DE0DB5B0}"/>
    <cellStyle name="Normal 2 3 4 4 3" xfId="19638" xr:uid="{694B46CE-B8BE-49EF-A91B-7857C32C8CF2}"/>
    <cellStyle name="Normal 2 3 4 4 3 2" xfId="19639" xr:uid="{D4A2CD75-7500-4D90-BA35-FA11A7CD404E}"/>
    <cellStyle name="Normal 2 3 4 4 3 2 2" xfId="19640" xr:uid="{69DBFD2F-0B17-440D-AB4D-566595A2C3C8}"/>
    <cellStyle name="Normal 2 3 4 4 3 3" xfId="19641" xr:uid="{AB4C9F91-0551-4C93-AD95-164E5A5E304D}"/>
    <cellStyle name="Normal 2 3 4 4 4" xfId="19642" xr:uid="{387D9671-1694-451F-A9B1-68EB236D67F2}"/>
    <cellStyle name="Normal 2 3 4 4 4 2" xfId="19643" xr:uid="{9958FFE2-C1EE-46F3-B1FA-58301BE5322A}"/>
    <cellStyle name="Normal 2 3 4 4 4 2 2" xfId="19644" xr:uid="{25365680-55CB-4CF8-B744-B7AB3E9401C1}"/>
    <cellStyle name="Normal 2 3 4 4 4 3" xfId="19645" xr:uid="{D0B97C07-79AB-460C-9E3D-85920E509473}"/>
    <cellStyle name="Normal 2 3 4 4 5" xfId="19646" xr:uid="{52EFE937-A60D-42CB-8278-5641D6190C4E}"/>
    <cellStyle name="Normal 2 3 4 4 5 2" xfId="19647" xr:uid="{826B3602-0243-4BBB-B48E-3D13118DB8C3}"/>
    <cellStyle name="Normal 2 3 4 4 6" xfId="19648" xr:uid="{ED350D6E-53DB-4C99-9CF3-8D00E6F7925F}"/>
    <cellStyle name="Normal 2 3 4 5" xfId="19649" xr:uid="{84BAE921-E6DD-4BE5-A050-EBBF6E46D2BB}"/>
    <cellStyle name="Normal 2 3 4 5 2" xfId="19650" xr:uid="{6F6DF1E3-6FD3-41D1-8264-801146D8BF03}"/>
    <cellStyle name="Normal 2 3 4 5 2 2" xfId="19651" xr:uid="{C5BDE7BC-2F68-4BE6-AD88-C914135D7478}"/>
    <cellStyle name="Normal 2 3 4 5 2 2 2" xfId="19652" xr:uid="{3A893171-92ED-457F-812E-A7D1B3A34784}"/>
    <cellStyle name="Normal 2 3 4 5 2 2 2 2" xfId="19653" xr:uid="{3CB0DF96-CB36-4EBB-97D6-EAF691046DE8}"/>
    <cellStyle name="Normal 2 3 4 5 2 2 3" xfId="19654" xr:uid="{75835613-081F-49CC-BB8C-F04E01AF9AE0}"/>
    <cellStyle name="Normal 2 3 4 5 2 3" xfId="19655" xr:uid="{8E9FADAE-66B1-487B-A1D1-20B1140A1C74}"/>
    <cellStyle name="Normal 2 3 4 5 2 3 2" xfId="19656" xr:uid="{78DA3400-6009-4F5B-90FF-AFA0F9997384}"/>
    <cellStyle name="Normal 2 3 4 5 2 3 2 2" xfId="19657" xr:uid="{F4FE4C30-5552-46FC-BE89-A96D30301892}"/>
    <cellStyle name="Normal 2 3 4 5 2 3 3" xfId="19658" xr:uid="{E99F52AC-7373-45AB-B07B-B8799FFF54BE}"/>
    <cellStyle name="Normal 2 3 4 5 2 4" xfId="19659" xr:uid="{5754D926-E5E8-4883-89E3-52205893FC79}"/>
    <cellStyle name="Normal 2 3 4 5 2 4 2" xfId="19660" xr:uid="{FD349995-66BD-48A7-9BAD-500DA0296340}"/>
    <cellStyle name="Normal 2 3 4 5 2 5" xfId="19661" xr:uid="{0977053A-6C13-487D-9647-BEF989952F1E}"/>
    <cellStyle name="Normal 2 3 4 5 3" xfId="19662" xr:uid="{23C1AD8D-65C9-444C-80D5-F2C85AD55088}"/>
    <cellStyle name="Normal 2 3 4 5 3 2" xfId="19663" xr:uid="{6EC336BA-817E-49A5-82D2-164981E12B08}"/>
    <cellStyle name="Normal 2 3 4 5 3 2 2" xfId="19664" xr:uid="{73EBE6B3-E7E8-49A8-B4D8-746725AD8A0C}"/>
    <cellStyle name="Normal 2 3 4 5 3 3" xfId="19665" xr:uid="{16963666-73FD-435C-BD01-D97D266D1C42}"/>
    <cellStyle name="Normal 2 3 4 5 4" xfId="19666" xr:uid="{0A88D1F9-1446-4F54-B8B6-F91C90420C1C}"/>
    <cellStyle name="Normal 2 3 4 5 4 2" xfId="19667" xr:uid="{46FCCE98-78FD-472B-913D-825EC2F87A9B}"/>
    <cellStyle name="Normal 2 3 4 5 4 2 2" xfId="19668" xr:uid="{B36D698A-924A-4639-BCA6-0821F6FA990F}"/>
    <cellStyle name="Normal 2 3 4 5 4 3" xfId="19669" xr:uid="{57976BDE-69FD-4D9F-9963-DC5D41978A94}"/>
    <cellStyle name="Normal 2 3 4 5 5" xfId="19670" xr:uid="{04325831-19AD-4717-9CDB-D5417708424F}"/>
    <cellStyle name="Normal 2 3 4 5 5 2" xfId="19671" xr:uid="{53B38008-6897-4BD7-85DB-C4C14E052059}"/>
    <cellStyle name="Normal 2 3 4 5 6" xfId="19672" xr:uid="{58EF433B-4FD4-43D9-9098-4294C04915E5}"/>
    <cellStyle name="Normal 2 3 4 6" xfId="19673" xr:uid="{2C6DC622-419C-410B-A7E2-D8028B19E5D9}"/>
    <cellStyle name="Normal 2 3 4 6 2" xfId="19674" xr:uid="{708747F8-8336-405B-B96B-52FD279EBAC7}"/>
    <cellStyle name="Normal 2 3 4 6 2 2" xfId="19675" xr:uid="{F3116ED2-D7A8-44A3-89E2-9FF94612851F}"/>
    <cellStyle name="Normal 2 3 4 6 2 2 2" xfId="19676" xr:uid="{9BD3888D-F165-41E0-9625-A71D1963B7CC}"/>
    <cellStyle name="Normal 2 3 4 6 2 3" xfId="19677" xr:uid="{F18FA774-0F2F-49A7-807A-EC429DF516C0}"/>
    <cellStyle name="Normal 2 3 4 6 3" xfId="19678" xr:uid="{1B55169E-477F-40F4-A132-05C8787A848F}"/>
    <cellStyle name="Normal 2 3 4 6 3 2" xfId="19679" xr:uid="{D1DE3002-64A4-4B16-B09A-FB9671B8E535}"/>
    <cellStyle name="Normal 2 3 4 6 3 2 2" xfId="19680" xr:uid="{64F4D7B1-D59C-466E-8086-D010199480DC}"/>
    <cellStyle name="Normal 2 3 4 6 3 3" xfId="19681" xr:uid="{6842F336-A880-4450-BAE2-29E90DA028D1}"/>
    <cellStyle name="Normal 2 3 4 6 4" xfId="19682" xr:uid="{FFB20325-773E-4F58-8B69-2FECC6E36E1B}"/>
    <cellStyle name="Normal 2 3 4 6 4 2" xfId="19683" xr:uid="{29FD9345-1638-434C-91A0-7F715AB1917D}"/>
    <cellStyle name="Normal 2 3 4 6 5" xfId="19684" xr:uid="{E7473E87-B5F3-46BB-8026-89691FD3A131}"/>
    <cellStyle name="Normal 2 3 4 7" xfId="19685" xr:uid="{FAF3B3FF-F556-40E9-9471-75453E299740}"/>
    <cellStyle name="Normal 2 3 4 7 2" xfId="19686" xr:uid="{6FB0EA85-2F3E-4955-9158-6B40DEAC6DE0}"/>
    <cellStyle name="Normal 2 3 4 7 2 2" xfId="19687" xr:uid="{A4846831-5A71-40A0-B4A7-CA387B9FD186}"/>
    <cellStyle name="Normal 2 3 4 7 2 2 2" xfId="19688" xr:uid="{677C4651-9AE5-4931-B0BF-382016067EAD}"/>
    <cellStyle name="Normal 2 3 4 7 2 3" xfId="19689" xr:uid="{F1D42E83-32EA-4FFA-AF39-7AF7E6C1FD20}"/>
    <cellStyle name="Normal 2 3 4 7 3" xfId="19690" xr:uid="{1C5E29F4-4BAA-47C7-AD9D-72DE841AD0EA}"/>
    <cellStyle name="Normal 2 3 4 7 3 2" xfId="19691" xr:uid="{D44BA88A-0182-434F-B852-590DD76C6B58}"/>
    <cellStyle name="Normal 2 3 4 7 4" xfId="19692" xr:uid="{7C2EC0B4-766A-467C-920F-EAD1B13267C4}"/>
    <cellStyle name="Normal 2 3 4 8" xfId="19693" xr:uid="{BE789634-6A25-4338-8EB0-B60A7424F75C}"/>
    <cellStyle name="Normal 2 3 4 9" xfId="19694" xr:uid="{D58DAEEE-3430-4F72-BA25-E8F342B42EB8}"/>
    <cellStyle name="Normal 2 3 4 9 2" xfId="19695" xr:uid="{9570756A-B79E-4D4F-A673-0EA2A52FC32C}"/>
    <cellStyle name="Normal 2 3 5" xfId="3658" xr:uid="{00000000-0005-0000-0000-00003D160000}"/>
    <cellStyle name="Normal 2 3 5 2" xfId="7509" xr:uid="{00000000-0005-0000-0000-00003E160000}"/>
    <cellStyle name="Normal 2 3 5 2 2" xfId="19698" xr:uid="{7479F680-DD85-4D5B-8411-B1FF8CAABED9}"/>
    <cellStyle name="Normal 2 3 5 2 2 2" xfId="19699" xr:uid="{C4A3C195-4979-4041-8EC7-08EE63B5F700}"/>
    <cellStyle name="Normal 2 3 5 2 2 2 2" xfId="19700" xr:uid="{08DFE01E-921E-42EE-B79E-F56924395C08}"/>
    <cellStyle name="Normal 2 3 5 2 2 2 2 2" xfId="19701" xr:uid="{D9A8346E-055C-466D-B76F-AB3AA24BC1E7}"/>
    <cellStyle name="Normal 2 3 5 2 2 2 3" xfId="19702" xr:uid="{CBBEC5E5-FEE6-4B6C-8EE9-21D4044E42CB}"/>
    <cellStyle name="Normal 2 3 5 2 2 3" xfId="19703" xr:uid="{466C7F74-A6E1-4EF6-9D43-5169D246C5A9}"/>
    <cellStyle name="Normal 2 3 5 2 2 3 2" xfId="19704" xr:uid="{1E2C4526-2B50-4D79-8E9A-471484F17F69}"/>
    <cellStyle name="Normal 2 3 5 2 2 3 2 2" xfId="19705" xr:uid="{7E89AA67-2897-4C0E-9506-78024BD62AE0}"/>
    <cellStyle name="Normal 2 3 5 2 2 3 3" xfId="19706" xr:uid="{04069D56-60C3-40A8-B38C-797DC90B9600}"/>
    <cellStyle name="Normal 2 3 5 2 2 4" xfId="19707" xr:uid="{7BF94613-9D0F-4935-8BF2-8978AEB2C92E}"/>
    <cellStyle name="Normal 2 3 5 2 2 4 2" xfId="19708" xr:uid="{92E7CDA7-FF99-4075-8FD0-331A95BD3E03}"/>
    <cellStyle name="Normal 2 3 5 2 2 5" xfId="19709" xr:uid="{A1D4943A-CFBC-45B4-B9E8-7AE3AEF2970D}"/>
    <cellStyle name="Normal 2 3 5 2 3" xfId="19710" xr:uid="{8A96653C-C339-459F-B27B-BB9E81697C82}"/>
    <cellStyle name="Normal 2 3 5 2 3 2" xfId="19711" xr:uid="{48210BD2-6D03-4D58-A70E-C3028AF24069}"/>
    <cellStyle name="Normal 2 3 5 2 3 2 2" xfId="19712" xr:uid="{993384FD-36EB-423D-B739-5BEF59404E79}"/>
    <cellStyle name="Normal 2 3 5 2 3 3" xfId="19713" xr:uid="{71D5D16C-AFCA-4B6B-878C-68EF1C3592D6}"/>
    <cellStyle name="Normal 2 3 5 2 4" xfId="19714" xr:uid="{9E291E6D-37F8-49D7-8CB3-E50F3952FCE1}"/>
    <cellStyle name="Normal 2 3 5 2 4 2" xfId="19715" xr:uid="{19128788-2106-4E68-AFE2-8B623B7D304C}"/>
    <cellStyle name="Normal 2 3 5 2 4 2 2" xfId="19716" xr:uid="{90F5574A-3770-4CE6-8D69-66B364F34131}"/>
    <cellStyle name="Normal 2 3 5 2 4 3" xfId="19717" xr:uid="{5A6FB590-0DE9-40A4-A65A-35B05C620E5E}"/>
    <cellStyle name="Normal 2 3 5 2 5" xfId="19718" xr:uid="{27133CD9-F12A-418A-8774-A5DBDF94058A}"/>
    <cellStyle name="Normal 2 3 5 2 5 2" xfId="19719" xr:uid="{E2ED09EE-E047-4A34-88CE-5DCDB50CE71C}"/>
    <cellStyle name="Normal 2 3 5 2 6" xfId="19720" xr:uid="{F885FC9E-C703-4DF2-8B5F-C2895892276B}"/>
    <cellStyle name="Normal 2 3 5 2 7" xfId="19697" xr:uid="{49858670-64E4-4EA3-91C4-F5BE43F52589}"/>
    <cellStyle name="Normal 2 3 5 3" xfId="19721" xr:uid="{1F8D699B-7908-44CD-85D2-9136D5C6DD8F}"/>
    <cellStyle name="Normal 2 3 5 3 2" xfId="19722" xr:uid="{C506B14E-5ABF-4348-8770-91CBE9625FFE}"/>
    <cellStyle name="Normal 2 3 5 3 2 2" xfId="19723" xr:uid="{7EDEB50A-D120-4C65-B64C-360F9B16DF8A}"/>
    <cellStyle name="Normal 2 3 5 3 2 2 2" xfId="19724" xr:uid="{1EF6952C-5587-4C39-B412-21CC9248EC0A}"/>
    <cellStyle name="Normal 2 3 5 3 2 2 2 2" xfId="19725" xr:uid="{3121F2C8-EE1D-42C3-87E4-4EF9320B2DCA}"/>
    <cellStyle name="Normal 2 3 5 3 2 2 3" xfId="19726" xr:uid="{B9C3F382-9E85-43A4-A3F6-E8643A6EA18C}"/>
    <cellStyle name="Normal 2 3 5 3 2 3" xfId="19727" xr:uid="{076C44E4-1EB4-4A0B-A5A5-91DC86FE1F64}"/>
    <cellStyle name="Normal 2 3 5 3 2 3 2" xfId="19728" xr:uid="{01FBD554-89B6-456B-894C-894309BE52A0}"/>
    <cellStyle name="Normal 2 3 5 3 2 3 2 2" xfId="19729" xr:uid="{AEC38770-DE75-46FD-A7D8-B1ED59383A1C}"/>
    <cellStyle name="Normal 2 3 5 3 2 3 3" xfId="19730" xr:uid="{7A60876A-4D9E-4FC3-9A35-38E5DD6287FC}"/>
    <cellStyle name="Normal 2 3 5 3 2 4" xfId="19731" xr:uid="{E593058D-F9B2-42E7-B5FD-BAF374E9A4E4}"/>
    <cellStyle name="Normal 2 3 5 3 2 4 2" xfId="19732" xr:uid="{DAC7AA67-D882-479F-9239-311072000BEE}"/>
    <cellStyle name="Normal 2 3 5 3 2 5" xfId="19733" xr:uid="{EA3EEA4B-AC8B-45B9-A33F-8E1B61A9786E}"/>
    <cellStyle name="Normal 2 3 5 3 3" xfId="19734" xr:uid="{254176B8-B3DB-4107-80BC-46E23A7F8B53}"/>
    <cellStyle name="Normal 2 3 5 3 3 2" xfId="19735" xr:uid="{CE384086-AEBF-42CC-B8C4-BF2331AEA68D}"/>
    <cellStyle name="Normal 2 3 5 3 3 2 2" xfId="19736" xr:uid="{3498208F-8931-4DB3-AF12-3A23CBA3C4B0}"/>
    <cellStyle name="Normal 2 3 5 3 3 3" xfId="19737" xr:uid="{F5F1D204-21C4-4A55-8A65-F7D5E0842259}"/>
    <cellStyle name="Normal 2 3 5 3 4" xfId="19738" xr:uid="{4D917151-A772-41A8-9DF3-7518F420021E}"/>
    <cellStyle name="Normal 2 3 5 3 4 2" xfId="19739" xr:uid="{422B8A96-A282-4BB0-B808-D64CC14A9869}"/>
    <cellStyle name="Normal 2 3 5 3 4 2 2" xfId="19740" xr:uid="{E1660363-8554-4037-B54B-F47633FA8102}"/>
    <cellStyle name="Normal 2 3 5 3 4 3" xfId="19741" xr:uid="{2CB023CC-592E-414C-80CB-4A0857D3162B}"/>
    <cellStyle name="Normal 2 3 5 3 5" xfId="19742" xr:uid="{D55C24F9-68F5-416E-A9DE-AFB1842B339A}"/>
    <cellStyle name="Normal 2 3 5 3 5 2" xfId="19743" xr:uid="{454CEB03-766A-48F8-A7E1-86611365705F}"/>
    <cellStyle name="Normal 2 3 5 3 6" xfId="19744" xr:uid="{12C533CF-39F1-447A-ADFF-9FE5F8AE5C75}"/>
    <cellStyle name="Normal 2 3 5 4" xfId="19745" xr:uid="{1AF390D0-DDBD-415F-B0DA-40E109B53DDC}"/>
    <cellStyle name="Normal 2 3 5 4 2" xfId="19746" xr:uid="{53E555EE-1F95-4490-8B44-9FD12FB07D98}"/>
    <cellStyle name="Normal 2 3 5 4 2 2" xfId="19747" xr:uid="{63CCD17C-3BBD-45AB-B95D-0D94C6790E2A}"/>
    <cellStyle name="Normal 2 3 5 4 2 2 2" xfId="19748" xr:uid="{A8F358A9-D6B0-4627-A8E5-EFC513630E91}"/>
    <cellStyle name="Normal 2 3 5 4 2 3" xfId="19749" xr:uid="{37DA1D39-27CC-4B8E-AB83-0E91C0D4DBD2}"/>
    <cellStyle name="Normal 2 3 5 4 3" xfId="19750" xr:uid="{A12A2E93-16A6-46C3-A4B9-4A45965A0D5C}"/>
    <cellStyle name="Normal 2 3 5 4 3 2" xfId="19751" xr:uid="{4535784C-5432-46BC-80B2-21F595341C87}"/>
    <cellStyle name="Normal 2 3 5 4 3 2 2" xfId="19752" xr:uid="{07627207-263A-4737-9F29-DB7FCB63EBDD}"/>
    <cellStyle name="Normal 2 3 5 4 3 3" xfId="19753" xr:uid="{E12135BA-4CE4-44B0-9BD3-6970B64A15C0}"/>
    <cellStyle name="Normal 2 3 5 4 4" xfId="19754" xr:uid="{6B6C1F9A-6F4B-4E55-8242-00D329831644}"/>
    <cellStyle name="Normal 2 3 5 4 4 2" xfId="19755" xr:uid="{550E17C2-14FD-4B28-AED5-3873C4D663B8}"/>
    <cellStyle name="Normal 2 3 5 4 5" xfId="19756" xr:uid="{88C8ED63-CDE9-447B-B94E-D3D2A0362CA1}"/>
    <cellStyle name="Normal 2 3 5 5" xfId="19757" xr:uid="{8BBDF328-2249-4B13-948F-40A328FB1955}"/>
    <cellStyle name="Normal 2 3 5 5 2" xfId="19758" xr:uid="{B0A8D917-512A-456E-9EFC-841597A10423}"/>
    <cellStyle name="Normal 2 3 5 5 2 2" xfId="19759" xr:uid="{A0D9994B-CF98-4F5C-BBD9-C51D5DCA93ED}"/>
    <cellStyle name="Normal 2 3 5 5 2 2 2" xfId="19760" xr:uid="{0F61023E-F0C6-4ECC-BA98-F706E01AF2A5}"/>
    <cellStyle name="Normal 2 3 5 5 2 3" xfId="19761" xr:uid="{D99B1C3D-7269-4C95-B7E5-C7BC6FCB432B}"/>
    <cellStyle name="Normal 2 3 5 5 3" xfId="19762" xr:uid="{2EE71FDA-E50C-4C7A-A190-DCD833D40C4C}"/>
    <cellStyle name="Normal 2 3 5 5 3 2" xfId="19763" xr:uid="{62591387-86F1-4226-9876-404B1CE6DB1B}"/>
    <cellStyle name="Normal 2 3 5 5 4" xfId="19764" xr:uid="{901B4E4D-AB5B-4C36-AC67-DBD1F01A08A2}"/>
    <cellStyle name="Normal 2 3 5 6" xfId="19765" xr:uid="{08045C0B-BBA3-4114-AB39-8B984BECACC3}"/>
    <cellStyle name="Normal 2 3 5 7" xfId="19766" xr:uid="{52F7B9C6-092D-4E7A-B9A7-D2694AA52ECA}"/>
    <cellStyle name="Normal 2 3 5 7 2" xfId="19767" xr:uid="{A429E167-6CD9-463D-B7B8-EE01FEE9A7A7}"/>
    <cellStyle name="Normal 2 3 5 8" xfId="19768" xr:uid="{C9238B2B-7844-4519-A436-FD1154F9A8E3}"/>
    <cellStyle name="Normal 2 3 5 9" xfId="19696" xr:uid="{70BF252E-0EE4-4157-80A3-CF3E3A77D7BE}"/>
    <cellStyle name="Normal 2 3 6" xfId="6452" xr:uid="{00000000-0005-0000-0000-00003F160000}"/>
    <cellStyle name="Normal 2 3 6 2" xfId="7510" xr:uid="{00000000-0005-0000-0000-000040160000}"/>
    <cellStyle name="Normal 2 3 6 2 2" xfId="19770" xr:uid="{FA80743B-D549-40AD-B490-B30E4A326D0B}"/>
    <cellStyle name="Normal 2 3 6 3" xfId="19771" xr:uid="{FE498926-6098-41CD-8D69-2287F0CEBD7E}"/>
    <cellStyle name="Normal 2 3 6 3 2" xfId="19772" xr:uid="{867A8386-2F66-40AE-BF66-AE726BAE623A}"/>
    <cellStyle name="Normal 2 3 6 3 2 2" xfId="19773" xr:uid="{E539176F-C58C-4362-922D-5235B28FD613}"/>
    <cellStyle name="Normal 2 3 6 3 2 2 2" xfId="19774" xr:uid="{D775C88A-BC36-446C-9FD2-92DE426F9F7A}"/>
    <cellStyle name="Normal 2 3 6 3 2 2 2 2" xfId="19775" xr:uid="{8655CEFB-397C-439C-ACF1-2A065856C6A1}"/>
    <cellStyle name="Normal 2 3 6 3 2 2 3" xfId="19776" xr:uid="{50F995E8-BDD6-4C41-90D3-687A785A376D}"/>
    <cellStyle name="Normal 2 3 6 3 2 3" xfId="19777" xr:uid="{45543E02-A4FE-4A7B-BC04-3056B953EAED}"/>
    <cellStyle name="Normal 2 3 6 3 2 3 2" xfId="19778" xr:uid="{CC4EAD5C-53F5-45F0-821C-6267378477F5}"/>
    <cellStyle name="Normal 2 3 6 3 2 3 2 2" xfId="19779" xr:uid="{8AD7C673-5253-47F6-8A64-0BD64CA2405D}"/>
    <cellStyle name="Normal 2 3 6 3 2 3 3" xfId="19780" xr:uid="{500F548F-E780-4F21-8A0A-0EF23C81D1F1}"/>
    <cellStyle name="Normal 2 3 6 3 2 4" xfId="19781" xr:uid="{511A025A-E368-40C5-BF2F-F2EC7ABF73C7}"/>
    <cellStyle name="Normal 2 3 6 3 2 4 2" xfId="19782" xr:uid="{F5D2432C-00E4-4E59-80A1-C0FAE64F7372}"/>
    <cellStyle name="Normal 2 3 6 3 2 5" xfId="19783" xr:uid="{C9D3C55C-93D5-47FF-AA85-A5583D120466}"/>
    <cellStyle name="Normal 2 3 6 3 3" xfId="19784" xr:uid="{9F1D967E-9736-422E-A04C-12C64C7CB35C}"/>
    <cellStyle name="Normal 2 3 6 3 3 2" xfId="19785" xr:uid="{C729DCBC-615D-4990-9431-CD0535E1741F}"/>
    <cellStyle name="Normal 2 3 6 3 3 2 2" xfId="19786" xr:uid="{A9DFACAB-9DDE-477A-B251-E33E73F1A5EE}"/>
    <cellStyle name="Normal 2 3 6 3 3 3" xfId="19787" xr:uid="{FFFCFC27-DF6C-4779-B221-9C57E0F10457}"/>
    <cellStyle name="Normal 2 3 6 3 4" xfId="19788" xr:uid="{D3988D7D-781C-43E0-830C-9F2DC8304425}"/>
    <cellStyle name="Normal 2 3 6 3 4 2" xfId="19789" xr:uid="{BC386511-5E64-4337-8127-7EFBB45F3A30}"/>
    <cellStyle name="Normal 2 3 6 3 4 2 2" xfId="19790" xr:uid="{D7F51B45-1820-4559-9E86-1BBF2276EF87}"/>
    <cellStyle name="Normal 2 3 6 3 4 3" xfId="19791" xr:uid="{F9D582AD-D53D-4985-8084-496539D3AD61}"/>
    <cellStyle name="Normal 2 3 6 3 5" xfId="19792" xr:uid="{D9B32688-E2FC-4138-84A3-1B9C5B63C382}"/>
    <cellStyle name="Normal 2 3 6 3 5 2" xfId="19793" xr:uid="{6A865AF0-B73A-429D-8993-4C8F0535DEC3}"/>
    <cellStyle name="Normal 2 3 6 3 6" xfId="19794" xr:uid="{8256ABF2-6716-40A3-BE4B-6CDF8A767A60}"/>
    <cellStyle name="Normal 2 3 6 4" xfId="19795" xr:uid="{33B259D0-6060-40C1-958F-54960B146EFA}"/>
    <cellStyle name="Normal 2 3 6 4 2" xfId="19796" xr:uid="{F9B133FE-8C13-44B5-A611-EA0F9400C208}"/>
    <cellStyle name="Normal 2 3 6 4 2 2" xfId="19797" xr:uid="{F8AC130F-E9D8-40A0-82D8-2ABEFF09F93B}"/>
    <cellStyle name="Normal 2 3 6 4 2 2 2" xfId="19798" xr:uid="{36D0927E-9F7C-49F6-902D-7F447923831E}"/>
    <cellStyle name="Normal 2 3 6 4 2 3" xfId="19799" xr:uid="{DF12B658-0522-4001-AADE-BD0D9C9BB8CF}"/>
    <cellStyle name="Normal 2 3 6 4 3" xfId="19800" xr:uid="{E4E73285-A22A-47D8-8202-EE7D028ECD04}"/>
    <cellStyle name="Normal 2 3 6 4 3 2" xfId="19801" xr:uid="{C4015D93-05B6-4374-A14E-0204E91C208A}"/>
    <cellStyle name="Normal 2 3 6 4 3 2 2" xfId="19802" xr:uid="{27A245EA-37F5-4918-A43D-3B7FECBE7BF2}"/>
    <cellStyle name="Normal 2 3 6 4 3 3" xfId="19803" xr:uid="{B979DFB5-8197-4BFF-B26C-E0A8ECBAAD4A}"/>
    <cellStyle name="Normal 2 3 6 4 4" xfId="19804" xr:uid="{8DF9E2DE-9D15-428E-AB5E-0CBD2626FAF9}"/>
    <cellStyle name="Normal 2 3 6 4 4 2" xfId="19805" xr:uid="{5506BBA7-879B-4060-B1C8-71BFA32BDABF}"/>
    <cellStyle name="Normal 2 3 6 4 5" xfId="19806" xr:uid="{7B96FBB5-5422-40AD-989F-F59446FD7046}"/>
    <cellStyle name="Normal 2 3 6 5" xfId="19807" xr:uid="{9F1457CF-163C-4808-8298-190B8123F6AE}"/>
    <cellStyle name="Normal 2 3 6 5 2" xfId="19808" xr:uid="{13B7BC5E-2A1E-40AD-8239-766B0EEC350F}"/>
    <cellStyle name="Normal 2 3 6 5 2 2" xfId="19809" xr:uid="{EFD09F39-1C08-47D9-B51E-4AF1155C1327}"/>
    <cellStyle name="Normal 2 3 6 5 2 2 2" xfId="19810" xr:uid="{1DACD4DA-CA3B-4F76-9683-E77F3075EAC6}"/>
    <cellStyle name="Normal 2 3 6 5 2 3" xfId="19811" xr:uid="{C310CC92-7EE4-41CA-A228-D760C2EE93CB}"/>
    <cellStyle name="Normal 2 3 6 5 3" xfId="19812" xr:uid="{0B6F3AEF-CDF9-4A2B-BA54-737DBA31EAB7}"/>
    <cellStyle name="Normal 2 3 6 5 3 2" xfId="19813" xr:uid="{DCEDBA03-6A81-4B6D-A128-011B0EE6607F}"/>
    <cellStyle name="Normal 2 3 6 5 4" xfId="19814" xr:uid="{9F5B5946-5C4F-4FA8-86B3-B804F2A17E3C}"/>
    <cellStyle name="Normal 2 3 6 6" xfId="19815" xr:uid="{B2E29BF9-6AED-434E-80A1-864A86A27E17}"/>
    <cellStyle name="Normal 2 3 6 6 2" xfId="19816" xr:uid="{971126DB-AF6B-48A8-8FB6-CD370CD0C4C3}"/>
    <cellStyle name="Normal 2 3 6 7" xfId="19817" xr:uid="{DB14712D-648A-4CC1-B6B0-084DB87CE95C}"/>
    <cellStyle name="Normal 2 3 6 8" xfId="19769" xr:uid="{4944B870-8A6F-4278-9730-4A36FC08890F}"/>
    <cellStyle name="Normal 2 3 7" xfId="6571" xr:uid="{00000000-0005-0000-0000-000041160000}"/>
    <cellStyle name="Normal 2 3 7 2" xfId="7511" xr:uid="{00000000-0005-0000-0000-000042160000}"/>
    <cellStyle name="Normal 2 3 7 2 2" xfId="19820" xr:uid="{85E79EEF-1155-4669-9A03-70C1EAC1605C}"/>
    <cellStyle name="Normal 2 3 7 2 2 2" xfId="19821" xr:uid="{BBE87AD7-5861-4ACB-B68F-64BD49D3F600}"/>
    <cellStyle name="Normal 2 3 7 2 2 2 2" xfId="19822" xr:uid="{3DF8489F-9782-4649-BD25-142309E9155B}"/>
    <cellStyle name="Normal 2 3 7 2 2 3" xfId="19823" xr:uid="{A52355B7-06C2-402C-B3E4-99F6A0AD7476}"/>
    <cellStyle name="Normal 2 3 7 2 3" xfId="19824" xr:uid="{50B6E7DA-DCA6-4B85-A644-6706BE7AA655}"/>
    <cellStyle name="Normal 2 3 7 2 3 2" xfId="19825" xr:uid="{C2945726-F212-4C20-A412-FDC9CC9021A1}"/>
    <cellStyle name="Normal 2 3 7 2 3 2 2" xfId="19826" xr:uid="{5F5D2F85-6A2D-4B9D-9061-C757689E2F3E}"/>
    <cellStyle name="Normal 2 3 7 2 3 3" xfId="19827" xr:uid="{3300C609-2AD4-418F-81D6-3BC65A0B6EBC}"/>
    <cellStyle name="Normal 2 3 7 2 4" xfId="19828" xr:uid="{E77332FF-FEF7-430C-95AE-F3AD34B7E95D}"/>
    <cellStyle name="Normal 2 3 7 2 4 2" xfId="19829" xr:uid="{B43F7F8B-F053-4486-8D56-8472F6BC7D89}"/>
    <cellStyle name="Normal 2 3 7 2 5" xfId="19830" xr:uid="{0687A61E-ACF2-4486-B844-2EC03792B0F5}"/>
    <cellStyle name="Normal 2 3 7 2 6" xfId="19819" xr:uid="{D4209CF8-29C4-43F6-B8B1-65750BCC7237}"/>
    <cellStyle name="Normal 2 3 7 3" xfId="19831" xr:uid="{4DA22C00-663B-444B-A0CD-29403AF31C0D}"/>
    <cellStyle name="Normal 2 3 7 3 2" xfId="19832" xr:uid="{3AA60BE0-2213-4B07-8D70-A330A5907AF4}"/>
    <cellStyle name="Normal 2 3 7 3 2 2" xfId="19833" xr:uid="{D50E6D2C-A02E-4A50-AC3D-E64ACC196688}"/>
    <cellStyle name="Normal 2 3 7 3 2 2 2" xfId="19834" xr:uid="{035F52C7-C7F1-4CC3-8B85-C0D77219F16D}"/>
    <cellStyle name="Normal 2 3 7 3 2 3" xfId="19835" xr:uid="{6CD789E1-AA20-48AC-A289-D92811FB80A8}"/>
    <cellStyle name="Normal 2 3 7 3 3" xfId="19836" xr:uid="{CB1A56CB-6B16-4C33-A56E-63D27CC59CF2}"/>
    <cellStyle name="Normal 2 3 7 3 3 2" xfId="19837" xr:uid="{B12A7C50-73BD-44D5-BA1A-9604D05E34D1}"/>
    <cellStyle name="Normal 2 3 7 3 4" xfId="19838" xr:uid="{48E55299-FD76-44E0-A111-8495B394141B}"/>
    <cellStyle name="Normal 2 3 7 4" xfId="19839" xr:uid="{2FF78E9B-9F37-4F4B-8A8F-1A05B3736CD1}"/>
    <cellStyle name="Normal 2 3 7 5" xfId="19840" xr:uid="{6E22036F-7230-4AA3-8129-AC75DA3EE761}"/>
    <cellStyle name="Normal 2 3 7 5 2" xfId="19841" xr:uid="{639AF84E-B594-433C-8295-8FC6FC23ED2D}"/>
    <cellStyle name="Normal 2 3 7 6" xfId="19842" xr:uid="{A5D59D3C-AF1B-40BA-8DF3-077C8E12610B}"/>
    <cellStyle name="Normal 2 3 7 7" xfId="19818" xr:uid="{99529DF1-3474-48BB-812B-8C728666F6B0}"/>
    <cellStyle name="Normal 2 3 8" xfId="6689" xr:uid="{00000000-0005-0000-0000-000043160000}"/>
    <cellStyle name="Normal 2 3 8 2" xfId="7512" xr:uid="{00000000-0005-0000-0000-000044160000}"/>
    <cellStyle name="Normal 2 3 8 2 2" xfId="19845" xr:uid="{ECD86CC3-40F1-498A-BD8C-A6B5C7B43601}"/>
    <cellStyle name="Normal 2 3 8 2 2 2" xfId="19846" xr:uid="{3931A103-5F67-4BB8-A086-F3ADC34DA12D}"/>
    <cellStyle name="Normal 2 3 8 2 2 2 2" xfId="19847" xr:uid="{D4AA7041-ACE7-408F-ADB9-7EEAEDE659D7}"/>
    <cellStyle name="Normal 2 3 8 2 2 3" xfId="19848" xr:uid="{CAF9F106-A768-47CA-A2A1-A929C290F66D}"/>
    <cellStyle name="Normal 2 3 8 2 3" xfId="19849" xr:uid="{4156ED09-5808-44B6-BF6A-EF460E2FC311}"/>
    <cellStyle name="Normal 2 3 8 2 3 2" xfId="19850" xr:uid="{B6CA7B49-8166-4305-A053-2EA31D63A002}"/>
    <cellStyle name="Normal 2 3 8 2 3 2 2" xfId="19851" xr:uid="{C991793C-EA18-490A-A8F3-2B39E7864F80}"/>
    <cellStyle name="Normal 2 3 8 2 3 3" xfId="19852" xr:uid="{C61E9784-5DC2-4075-9564-310ADA11BAE5}"/>
    <cellStyle name="Normal 2 3 8 2 4" xfId="19853" xr:uid="{3169D660-1129-452F-92D3-F67B772B49B7}"/>
    <cellStyle name="Normal 2 3 8 2 4 2" xfId="19854" xr:uid="{10AF8C4C-8EAF-4567-BCC2-AA47A0A7C2A8}"/>
    <cellStyle name="Normal 2 3 8 2 5" xfId="19855" xr:uid="{C87E64EF-878D-4D56-BF5A-39FA320C95B9}"/>
    <cellStyle name="Normal 2 3 8 2 6" xfId="19844" xr:uid="{DD9C6629-420B-4499-B3A0-23EBAFB170A1}"/>
    <cellStyle name="Normal 2 3 8 3" xfId="19856" xr:uid="{6EFF71B0-6B9C-464F-B51D-FC93F92BF7A5}"/>
    <cellStyle name="Normal 2 3 8 3 2" xfId="19857" xr:uid="{B9B8B1D8-8397-4E19-96F1-D565F85F6B78}"/>
    <cellStyle name="Normal 2 3 8 3 2 2" xfId="19858" xr:uid="{BB6DF078-7AC2-4CE0-A21A-129427793264}"/>
    <cellStyle name="Normal 2 3 8 3 2 2 2" xfId="19859" xr:uid="{93ED0589-3722-4C58-8075-558E3D54E8C5}"/>
    <cellStyle name="Normal 2 3 8 3 2 3" xfId="19860" xr:uid="{D660C86F-1F0A-42D5-AFE3-E095F057A46C}"/>
    <cellStyle name="Normal 2 3 8 3 3" xfId="19861" xr:uid="{147A0B13-6127-45A9-9C6A-7462F8BF0D6A}"/>
    <cellStyle name="Normal 2 3 8 3 3 2" xfId="19862" xr:uid="{EEC5A40E-3EAF-417B-BD65-890F9350D18C}"/>
    <cellStyle name="Normal 2 3 8 3 4" xfId="19863" xr:uid="{1CF9A059-FAE8-41C9-9C43-2BDA091F19FC}"/>
    <cellStyle name="Normal 2 3 8 4" xfId="19864" xr:uid="{B81C3DAA-CC5C-4C02-A66A-ECECD9E1FC2F}"/>
    <cellStyle name="Normal 2 3 8 5" xfId="19865" xr:uid="{E9E84D45-CC23-4B0F-9FBA-E817F4F2DF1C}"/>
    <cellStyle name="Normal 2 3 8 5 2" xfId="19866" xr:uid="{D13B728E-783F-40D2-B409-F3A63029A66A}"/>
    <cellStyle name="Normal 2 3 8 6" xfId="19867" xr:uid="{D2391F4F-C739-4145-A797-8315356D9848}"/>
    <cellStyle name="Normal 2 3 8 7" xfId="19843" xr:uid="{261E1842-0144-40EC-BCD7-7F251A9F1BE5}"/>
    <cellStyle name="Normal 2 3 9" xfId="7513" xr:uid="{00000000-0005-0000-0000-000045160000}"/>
    <cellStyle name="Normal 2 3 9 2" xfId="19869" xr:uid="{7048225B-1A15-48F5-A93E-76C862645D98}"/>
    <cellStyle name="Normal 2 3 9 2 2" xfId="19870" xr:uid="{3FFBA788-09DE-447C-8037-B2337E7E3773}"/>
    <cellStyle name="Normal 2 3 9 2 2 2" xfId="19871" xr:uid="{17C7C4D8-DC66-4093-953B-9554A9030DC1}"/>
    <cellStyle name="Normal 2 3 9 2 2 2 2" xfId="19872" xr:uid="{9AAB7970-FF99-44FC-80AC-08E70F5A1A02}"/>
    <cellStyle name="Normal 2 3 9 2 2 3" xfId="19873" xr:uid="{44389887-D91C-4F6D-A6F5-8F3FA87E1180}"/>
    <cellStyle name="Normal 2 3 9 2 3" xfId="19874" xr:uid="{ABA68410-8A49-4BA3-B2B0-95556A58C286}"/>
    <cellStyle name="Normal 2 3 9 2 3 2" xfId="19875" xr:uid="{4376990A-9BC9-4119-83C2-EB6F5D5444B5}"/>
    <cellStyle name="Normal 2 3 9 2 3 2 2" xfId="19876" xr:uid="{8ED84599-EF9B-4170-BABE-9074C6702C8C}"/>
    <cellStyle name="Normal 2 3 9 2 3 3" xfId="19877" xr:uid="{2E3CDB93-C841-4AF2-AB3C-762D3C7555E2}"/>
    <cellStyle name="Normal 2 3 9 2 4" xfId="19878" xr:uid="{3993D11E-7940-4444-B8A3-ADC692C6D8C5}"/>
    <cellStyle name="Normal 2 3 9 2 4 2" xfId="19879" xr:uid="{F5330702-E632-4271-AEDF-DB603378453B}"/>
    <cellStyle name="Normal 2 3 9 2 5" xfId="19880" xr:uid="{1C4AA996-2EC7-454D-A51A-E6A6DB93E4C7}"/>
    <cellStyle name="Normal 2 3 9 3" xfId="19881" xr:uid="{C72BF33C-3FAE-4708-B13C-93B092332727}"/>
    <cellStyle name="Normal 2 3 9 3 2" xfId="19882" xr:uid="{F102B6D5-6F64-4035-A716-7E4C3C5E7D2E}"/>
    <cellStyle name="Normal 2 3 9 3 2 2" xfId="19883" xr:uid="{34136E2B-F18F-4026-B73E-33E7ED078C44}"/>
    <cellStyle name="Normal 2 3 9 3 2 2 2" xfId="19884" xr:uid="{E93A609F-97FE-491D-A82A-A998FF4E0CC1}"/>
    <cellStyle name="Normal 2 3 9 3 2 3" xfId="19885" xr:uid="{7F37EF99-8C88-4F65-BD7E-32954168B7EA}"/>
    <cellStyle name="Normal 2 3 9 3 3" xfId="19886" xr:uid="{2B5DE40F-F4F0-42DC-9BC3-3BC237D7B194}"/>
    <cellStyle name="Normal 2 3 9 3 3 2" xfId="19887" xr:uid="{3E9E27FD-AEF2-462C-9E41-8B0B5326BDB6}"/>
    <cellStyle name="Normal 2 3 9 3 4" xfId="19888" xr:uid="{BB9CCEFF-C606-491D-B10B-6AD8E7B4CB1E}"/>
    <cellStyle name="Normal 2 3 9 4" xfId="19889" xr:uid="{86E01BF5-654F-4057-9DDE-9CD40DDA0233}"/>
    <cellStyle name="Normal 2 3 9 5" xfId="19890" xr:uid="{A509DD51-5607-4A89-BA3A-8464D5CAD78F}"/>
    <cellStyle name="Normal 2 3 9 5 2" xfId="19891" xr:uid="{4CF94CF3-F206-45F6-A820-EA23B0E5CEAE}"/>
    <cellStyle name="Normal 2 3 9 6" xfId="19892" xr:uid="{DC0538A5-2CD2-443A-8239-3DB31C246725}"/>
    <cellStyle name="Normal 2 3 9 7" xfId="19868" xr:uid="{83A1D489-C622-4AE3-82CC-0FDF88A9583E}"/>
    <cellStyle name="Normal 2 30" xfId="8430" xr:uid="{00000000-0005-0000-0000-000046160000}"/>
    <cellStyle name="Normal 2 30 2" xfId="13679" xr:uid="{00000000-0005-0000-0000-0000CE0B0000}"/>
    <cellStyle name="Normal 2 31" xfId="8551" xr:uid="{00000000-0005-0000-0000-000047160000}"/>
    <cellStyle name="Normal 2 31 2" xfId="13680" xr:uid="{00000000-0005-0000-0000-0000CF0B0000}"/>
    <cellStyle name="Normal 2 32" xfId="8670" xr:uid="{00000000-0005-0000-0000-000048160000}"/>
    <cellStyle name="Normal 2 32 2" xfId="13681" xr:uid="{00000000-0005-0000-0000-0000D00B0000}"/>
    <cellStyle name="Normal 2 33" xfId="5574" xr:uid="{00000000-0005-0000-0000-000049160000}"/>
    <cellStyle name="Normal 2 33 2" xfId="13682" xr:uid="{00000000-0005-0000-0000-0000D10B0000}"/>
    <cellStyle name="Normal 2 34" xfId="5536" xr:uid="{00000000-0005-0000-0000-00004A160000}"/>
    <cellStyle name="Normal 2 34 2" xfId="13683" xr:uid="{00000000-0005-0000-0000-0000D20B0000}"/>
    <cellStyle name="Normal 2 35" xfId="8879" xr:uid="{00000000-0005-0000-0000-00004B160000}"/>
    <cellStyle name="Normal 2 35 2" xfId="10582" xr:uid="{00000000-0005-0000-0000-00007C160000}"/>
    <cellStyle name="Normal 2 36" xfId="10218" xr:uid="{00000000-0005-0000-0000-00007D160000}"/>
    <cellStyle name="Normal 2 37" xfId="11374" xr:uid="{00000000-0005-0000-0000-00007E160000}"/>
    <cellStyle name="Normal 2 38" xfId="9469" xr:uid="{00000000-0005-0000-0000-0000CB150000}"/>
    <cellStyle name="Normal 2 38 2" xfId="13684" xr:uid="{00000000-0005-0000-0000-0000D60B0000}"/>
    <cellStyle name="Normal 2 39" xfId="11669" xr:uid="{00000000-0005-0000-0000-0000C42D0000}"/>
    <cellStyle name="Normal 2 39 2" xfId="13685" xr:uid="{00000000-0005-0000-0000-0000D70B0000}"/>
    <cellStyle name="Normal 2 4" xfId="2700" xr:uid="{00000000-0005-0000-0000-00004C160000}"/>
    <cellStyle name="Normal 2 4 10" xfId="7514" xr:uid="{00000000-0005-0000-0000-00004D160000}"/>
    <cellStyle name="Normal 2 4 10 2" xfId="19894" xr:uid="{CCC9309C-33F8-48EF-9924-E74FFA3BED0C}"/>
    <cellStyle name="Normal 2 4 10 2 2" xfId="19895" xr:uid="{09837CBC-D98B-4841-9B60-78C27A9207BF}"/>
    <cellStyle name="Normal 2 4 10 2 2 2" xfId="19896" xr:uid="{6F7CE586-6F6C-45AA-A2B4-895D9B7DE4D5}"/>
    <cellStyle name="Normal 2 4 10 2 2 2 2" xfId="19897" xr:uid="{F03E1B92-0BBB-4ACB-AD3D-56B6603A8CDE}"/>
    <cellStyle name="Normal 2 4 10 2 2 3" xfId="19898" xr:uid="{18192EC1-9BE9-408D-AB22-51A3AA62EF53}"/>
    <cellStyle name="Normal 2 4 10 2 3" xfId="19899" xr:uid="{BFF2FBB1-6E9B-4324-9BF1-B239B10C447C}"/>
    <cellStyle name="Normal 2 4 10 2 3 2" xfId="19900" xr:uid="{CFA05EFB-BCF4-4978-B2A1-AA0D61514B3E}"/>
    <cellStyle name="Normal 2 4 10 2 3 2 2" xfId="19901" xr:uid="{A450868A-4DD5-4D31-9429-9F42748E67F3}"/>
    <cellStyle name="Normal 2 4 10 2 3 3" xfId="19902" xr:uid="{6E70685A-DB76-4263-9034-2E51BD882DF2}"/>
    <cellStyle name="Normal 2 4 10 2 4" xfId="19903" xr:uid="{4CB84F4A-896E-4B9F-879F-EE9F5F65279F}"/>
    <cellStyle name="Normal 2 4 10 2 4 2" xfId="19904" xr:uid="{5A93F91F-F930-4A3E-A6DD-8133DC890BC8}"/>
    <cellStyle name="Normal 2 4 10 2 5" xfId="19905" xr:uid="{ACD80817-A6BE-46FB-90D4-6E68BBC404D1}"/>
    <cellStyle name="Normal 2 4 10 3" xfId="19906" xr:uid="{2FEA4887-38B0-45FD-A65B-8CFA7D85BF30}"/>
    <cellStyle name="Normal 2 4 10 3 2" xfId="19907" xr:uid="{91BD2FD1-2692-4CFA-BD3C-50EB89332E06}"/>
    <cellStyle name="Normal 2 4 10 3 2 2" xfId="19908" xr:uid="{228572F8-81F1-4E9E-B32D-96AF851ADA33}"/>
    <cellStyle name="Normal 2 4 10 3 2 2 2" xfId="19909" xr:uid="{0CF3B2AD-D6B4-4ED0-BD95-97B6CBE9FC9F}"/>
    <cellStyle name="Normal 2 4 10 3 2 3" xfId="19910" xr:uid="{C3E95F32-5148-4DD9-9F44-225E39DCC4FC}"/>
    <cellStyle name="Normal 2 4 10 3 3" xfId="19911" xr:uid="{74F035A0-F265-42C1-8657-530FBCF5B02E}"/>
    <cellStyle name="Normal 2 4 10 3 3 2" xfId="19912" xr:uid="{802920CE-FEAA-433F-BB9C-6D95C995283B}"/>
    <cellStyle name="Normal 2 4 10 3 4" xfId="19913" xr:uid="{8998E8EC-A9D1-47BE-9F66-384B4F2B3195}"/>
    <cellStyle name="Normal 2 4 10 4" xfId="19914" xr:uid="{7882A2F1-909E-40B9-832C-515DFDE6FFEE}"/>
    <cellStyle name="Normal 2 4 10 5" xfId="19915" xr:uid="{06C0574A-847A-49B0-8828-A3C998BB3060}"/>
    <cellStyle name="Normal 2 4 10 5 2" xfId="19916" xr:uid="{97D3574C-1004-45DC-A267-B39FBABD1DCA}"/>
    <cellStyle name="Normal 2 4 10 6" xfId="19917" xr:uid="{AFCC5F94-C4B1-4056-9C13-E71F0156254B}"/>
    <cellStyle name="Normal 2 4 10 7" xfId="19893" xr:uid="{680DFBE5-84B5-4540-8194-24BBB3852785}"/>
    <cellStyle name="Normal 2 4 11" xfId="7515" xr:uid="{00000000-0005-0000-0000-00004E160000}"/>
    <cellStyle name="Normal 2 4 11 2" xfId="19919" xr:uid="{77BB3926-0A7F-4941-823A-8ABDBF8C0851}"/>
    <cellStyle name="Normal 2 4 11 2 2" xfId="19920" xr:uid="{EF60ED8E-4653-47B0-BDB2-995CBB2BBA64}"/>
    <cellStyle name="Normal 2 4 11 2 2 2" xfId="19921" xr:uid="{BD26AA28-E0DC-454D-987B-92C393C45068}"/>
    <cellStyle name="Normal 2 4 11 2 2 2 2" xfId="19922" xr:uid="{47E89398-0252-4BC7-AA6D-EC99EA5AC7A5}"/>
    <cellStyle name="Normal 2 4 11 2 2 3" xfId="19923" xr:uid="{40FF3B1C-2218-412B-A4A0-BCE58AADB288}"/>
    <cellStyle name="Normal 2 4 11 2 3" xfId="19924" xr:uid="{E36BF8C2-3BE9-4BF3-9301-76E2AC46125A}"/>
    <cellStyle name="Normal 2 4 11 2 3 2" xfId="19925" xr:uid="{7A4F94DB-A9B9-4AA2-AEA0-15D1C74E790A}"/>
    <cellStyle name="Normal 2 4 11 2 3 2 2" xfId="19926" xr:uid="{4DBFF0A7-083A-4FE1-A5B3-F41CE57E9F2D}"/>
    <cellStyle name="Normal 2 4 11 2 3 3" xfId="19927" xr:uid="{0912184C-C6E5-470E-ABB5-7EC2081FB788}"/>
    <cellStyle name="Normal 2 4 11 2 4" xfId="19928" xr:uid="{6AD70D49-60E4-41DD-B546-97130EC0043D}"/>
    <cellStyle name="Normal 2 4 11 2 4 2" xfId="19929" xr:uid="{A68AF142-A130-4291-A1E3-CEC74AB773E1}"/>
    <cellStyle name="Normal 2 4 11 2 5" xfId="19930" xr:uid="{A4BA45FF-9217-4C1B-8D9B-C7B251A86803}"/>
    <cellStyle name="Normal 2 4 11 3" xfId="19931" xr:uid="{16304DAE-4870-4C8A-8620-562E75CB48D5}"/>
    <cellStyle name="Normal 2 4 11 3 2" xfId="19932" xr:uid="{CA4F53A2-A0FE-4312-9DB8-6567709F8CE0}"/>
    <cellStyle name="Normal 2 4 11 3 2 2" xfId="19933" xr:uid="{236DAC1A-9B0E-4D38-A3EE-86B3B1E3FE09}"/>
    <cellStyle name="Normal 2 4 11 3 2 2 2" xfId="19934" xr:uid="{49808585-BB54-409B-8B77-EE1102DCD085}"/>
    <cellStyle name="Normal 2 4 11 3 2 3" xfId="19935" xr:uid="{ABEB117E-E3F0-46B4-8174-A69E9823EAA1}"/>
    <cellStyle name="Normal 2 4 11 3 3" xfId="19936" xr:uid="{5F434D46-303C-4022-8FF3-7F82D0A0194F}"/>
    <cellStyle name="Normal 2 4 11 3 3 2" xfId="19937" xr:uid="{F05B1CEC-8CDC-46BA-92D8-ACB32E32D664}"/>
    <cellStyle name="Normal 2 4 11 3 4" xfId="19938" xr:uid="{C4E8BDCB-5CCF-4789-AB00-91DF1FE224B7}"/>
    <cellStyle name="Normal 2 4 11 4" xfId="19939" xr:uid="{AE0B51EF-67BB-4665-B5FE-0D73FE157239}"/>
    <cellStyle name="Normal 2 4 11 5" xfId="19940" xr:uid="{145F6DB4-40A4-4D09-8F31-24AE321AF2D2}"/>
    <cellStyle name="Normal 2 4 11 5 2" xfId="19941" xr:uid="{51241B32-8C8E-448C-B87B-4907A2040817}"/>
    <cellStyle name="Normal 2 4 11 6" xfId="19942" xr:uid="{22D13F10-386F-4CE0-AD86-DBBE369AB830}"/>
    <cellStyle name="Normal 2 4 11 7" xfId="19918" xr:uid="{02CA583D-FBF6-41D2-A0D8-353556CBEB3E}"/>
    <cellStyle name="Normal 2 4 12" xfId="7516" xr:uid="{00000000-0005-0000-0000-00004F160000}"/>
    <cellStyle name="Normal 2 4 12 2" xfId="19944" xr:uid="{D72C0A3C-ADEA-4631-9AAF-ECAAB116B621}"/>
    <cellStyle name="Normal 2 4 12 2 2" xfId="19945" xr:uid="{AEF7E507-720D-4278-BEF9-A453DC5D5553}"/>
    <cellStyle name="Normal 2 4 12 2 2 2" xfId="19946" xr:uid="{C435E34D-5812-4D8C-AF28-5D5657546309}"/>
    <cellStyle name="Normal 2 4 12 2 2 2 2" xfId="19947" xr:uid="{2BDB1B5F-F6BD-4648-98B3-EEA26DD95E1B}"/>
    <cellStyle name="Normal 2 4 12 2 2 3" xfId="19948" xr:uid="{9E1990F5-77F8-4AE1-9E63-E1CEA3DE9280}"/>
    <cellStyle name="Normal 2 4 12 2 3" xfId="19949" xr:uid="{D616154F-67AA-4C6A-8E93-97789AFC8641}"/>
    <cellStyle name="Normal 2 4 12 2 3 2" xfId="19950" xr:uid="{C79AF911-23A9-4C45-8F00-942B68AA04D4}"/>
    <cellStyle name="Normal 2 4 12 2 3 2 2" xfId="19951" xr:uid="{3E1B4171-F8C5-4E15-BF84-0F6CA284799B}"/>
    <cellStyle name="Normal 2 4 12 2 3 3" xfId="19952" xr:uid="{6CA1913E-EA80-49E1-B05F-ECB2D6B3251A}"/>
    <cellStyle name="Normal 2 4 12 2 4" xfId="19953" xr:uid="{83323FE0-0960-48C2-AE4D-CE66739D28D5}"/>
    <cellStyle name="Normal 2 4 12 2 4 2" xfId="19954" xr:uid="{5E51BD84-DF33-4C78-873A-6296EF4CA826}"/>
    <cellStyle name="Normal 2 4 12 2 5" xfId="19955" xr:uid="{6DC9D872-2B90-4D41-A480-1B0FAA499851}"/>
    <cellStyle name="Normal 2 4 12 3" xfId="19956" xr:uid="{B37ADDB2-C066-40E4-8B08-B3E4AF7FD575}"/>
    <cellStyle name="Normal 2 4 12 3 2" xfId="19957" xr:uid="{1D43DF97-A96A-48F4-AB52-AE13B7BD111F}"/>
    <cellStyle name="Normal 2 4 12 3 2 2" xfId="19958" xr:uid="{C2004360-666E-47E0-B468-DF66EE64D2E3}"/>
    <cellStyle name="Normal 2 4 12 3 2 2 2" xfId="19959" xr:uid="{2FE30D8B-5D69-4DF9-BE1F-8415E62E4845}"/>
    <cellStyle name="Normal 2 4 12 3 2 3" xfId="19960" xr:uid="{68776C45-EB82-4BFF-A6E6-021519B584D5}"/>
    <cellStyle name="Normal 2 4 12 3 3" xfId="19961" xr:uid="{477D2BF0-010D-49B5-B03C-0FE7C7A7A164}"/>
    <cellStyle name="Normal 2 4 12 3 3 2" xfId="19962" xr:uid="{C6786497-154F-4338-9029-C9F71930A877}"/>
    <cellStyle name="Normal 2 4 12 3 4" xfId="19963" xr:uid="{0A8467EF-B051-4CEB-9AE7-73074CC30B9D}"/>
    <cellStyle name="Normal 2 4 12 4" xfId="19964" xr:uid="{569CD061-8F26-4ABE-94DF-8FD7AC9F8948}"/>
    <cellStyle name="Normal 2 4 12 5" xfId="19965" xr:uid="{98447485-AE35-4B98-8798-04227B9DC405}"/>
    <cellStyle name="Normal 2 4 12 5 2" xfId="19966" xr:uid="{FBDED5ED-94DA-41BB-BCF5-EBCD23E533B9}"/>
    <cellStyle name="Normal 2 4 12 6" xfId="19967" xr:uid="{EB9D03BF-54BF-4310-8DBC-3555CE278C46}"/>
    <cellStyle name="Normal 2 4 12 7" xfId="19943" xr:uid="{5C9F8B4A-7489-45DC-8959-EAE6C117AA14}"/>
    <cellStyle name="Normal 2 4 13" xfId="7517" xr:uid="{00000000-0005-0000-0000-000050160000}"/>
    <cellStyle name="Normal 2 4 13 2" xfId="19969" xr:uid="{882C64B7-A8BF-4652-A937-673DD2A505DF}"/>
    <cellStyle name="Normal 2 4 13 2 2" xfId="19970" xr:uid="{E4FA8446-1418-4594-A517-30FFF0EB8944}"/>
    <cellStyle name="Normal 2 4 13 2 2 2" xfId="19971" xr:uid="{1957420F-A5E4-437F-ABF1-10626D98AFDB}"/>
    <cellStyle name="Normal 2 4 13 2 2 2 2" xfId="19972" xr:uid="{168BC0FE-F7A1-4042-B3B1-EE5ECFBA076E}"/>
    <cellStyle name="Normal 2 4 13 2 2 3" xfId="19973" xr:uid="{B6119058-C646-44C5-A154-342DB0BEDA2C}"/>
    <cellStyle name="Normal 2 4 13 2 3" xfId="19974" xr:uid="{224F053B-6A50-4992-9B77-2892E2B315E7}"/>
    <cellStyle name="Normal 2 4 13 2 3 2" xfId="19975" xr:uid="{D6204F3D-2BF2-4D9C-BD72-F7B360F7A243}"/>
    <cellStyle name="Normal 2 4 13 2 3 2 2" xfId="19976" xr:uid="{BE127144-A27B-4D31-B99E-BF674B32AC85}"/>
    <cellStyle name="Normal 2 4 13 2 3 3" xfId="19977" xr:uid="{E0203046-E387-4137-9A8E-98FE456C2235}"/>
    <cellStyle name="Normal 2 4 13 2 4" xfId="19978" xr:uid="{21D055D5-5C75-4DEC-8DE1-46FA7CF80BA2}"/>
    <cellStyle name="Normal 2 4 13 2 4 2" xfId="19979" xr:uid="{09823900-1C5A-4E9F-A0BE-AF1DF5DD9D7E}"/>
    <cellStyle name="Normal 2 4 13 2 5" xfId="19980" xr:uid="{B26949B3-A1DE-4258-94B6-2CFF1E122EBA}"/>
    <cellStyle name="Normal 2 4 13 3" xfId="19981" xr:uid="{AC4872E8-6575-44F6-8423-B40229920645}"/>
    <cellStyle name="Normal 2 4 13 3 2" xfId="19982" xr:uid="{8F8A09B3-826F-4765-B8D3-E4350432D9F2}"/>
    <cellStyle name="Normal 2 4 13 3 2 2" xfId="19983" xr:uid="{6CE2FE81-255F-4A56-A3A8-D47445C6714A}"/>
    <cellStyle name="Normal 2 4 13 3 2 2 2" xfId="19984" xr:uid="{EAFA1A18-D1F3-42D0-A6DC-4D16EFD9B60A}"/>
    <cellStyle name="Normal 2 4 13 3 2 3" xfId="19985" xr:uid="{32FEC996-4C35-4A76-BAB1-72EDF52595A6}"/>
    <cellStyle name="Normal 2 4 13 3 3" xfId="19986" xr:uid="{929CBB19-1D9A-4270-9B1A-7E517CEE2958}"/>
    <cellStyle name="Normal 2 4 13 3 3 2" xfId="19987" xr:uid="{B53C92BC-0205-4298-9DC3-5127B1C44967}"/>
    <cellStyle name="Normal 2 4 13 3 4" xfId="19988" xr:uid="{92C7932B-6EA5-4AFA-8CEF-E7EEF16E32CF}"/>
    <cellStyle name="Normal 2 4 13 4" xfId="19989" xr:uid="{E5EA9613-07B2-4C2F-A25E-708DB3C00BFD}"/>
    <cellStyle name="Normal 2 4 13 5" xfId="19990" xr:uid="{DB1141E1-ED90-4DDA-9518-D252692D4E70}"/>
    <cellStyle name="Normal 2 4 13 5 2" xfId="19991" xr:uid="{2520E33D-FB77-4257-B5B5-D66C70CFA14A}"/>
    <cellStyle name="Normal 2 4 13 6" xfId="19992" xr:uid="{EAA46E91-9E96-4667-845D-85C526403057}"/>
    <cellStyle name="Normal 2 4 13 7" xfId="19968" xr:uid="{E8908C1F-CC09-4BCE-8E64-FECB54415C2D}"/>
    <cellStyle name="Normal 2 4 14" xfId="19993" xr:uid="{F0D323E3-4A4C-42F6-A6C7-596110B97ED6}"/>
    <cellStyle name="Normal 2 4 2" xfId="2701" xr:uid="{00000000-0005-0000-0000-000051160000}"/>
    <cellStyle name="Normal 2 4 2 2" xfId="5422" xr:uid="{00000000-0005-0000-0000-000052160000}"/>
    <cellStyle name="Normal 2 4 2 2 2" xfId="19995" xr:uid="{5B89E160-E19A-42DA-BDBC-3E3BC04ADAD0}"/>
    <cellStyle name="Normal 2 4 2 2 2 2" xfId="19996" xr:uid="{3F4F1587-C180-48D8-BBF9-92481649E358}"/>
    <cellStyle name="Normal 2 4 2 2 2 2 2" xfId="19997" xr:uid="{C446FE48-1B7F-4818-AF08-38BBC4073810}"/>
    <cellStyle name="Normal 2 4 2 2 2 2 2 2" xfId="19998" xr:uid="{20475BF5-7AEC-4D8B-8AA8-083883901AD2}"/>
    <cellStyle name="Normal 2 4 2 2 2 2 3" xfId="19999" xr:uid="{B5F4FAEE-069B-4FAE-A4D4-99795C0AEEAF}"/>
    <cellStyle name="Normal 2 4 2 2 2 3" xfId="20000" xr:uid="{B3955253-D7BA-4233-8D5F-42FC2AB27B49}"/>
    <cellStyle name="Normal 2 4 2 2 2 3 2" xfId="20001" xr:uid="{DD81FC3A-DE3A-4EE9-AEB2-DA2D01E722B7}"/>
    <cellStyle name="Normal 2 4 2 2 2 3 2 2" xfId="20002" xr:uid="{F7D6C364-C7B5-4688-9A27-B4CC61684700}"/>
    <cellStyle name="Normal 2 4 2 2 2 3 3" xfId="20003" xr:uid="{F145791C-A9DF-4911-8BAD-498A21547C33}"/>
    <cellStyle name="Normal 2 4 2 2 2 4" xfId="20004" xr:uid="{324D7AF8-0A6B-456A-9D31-FA9F078EFC68}"/>
    <cellStyle name="Normal 2 4 2 2 2 4 2" xfId="20005" xr:uid="{15B624ED-BEF6-4FD5-81D8-146AAAEAC2B7}"/>
    <cellStyle name="Normal 2 4 2 2 2 5" xfId="20006" xr:uid="{E297CC69-17BC-4C32-A153-C96C0C8A496F}"/>
    <cellStyle name="Normal 2 4 2 2 3" xfId="20007" xr:uid="{4D75A659-DDAB-436F-A525-0090945CA94E}"/>
    <cellStyle name="Normal 2 4 2 2 3 2" xfId="20008" xr:uid="{A0B9DE49-7FD2-40FE-90AD-5F10C139D7B5}"/>
    <cellStyle name="Normal 2 4 2 2 3 2 2" xfId="20009" xr:uid="{F8119613-32EA-4661-8CE0-C1A415A224E9}"/>
    <cellStyle name="Normal 2 4 2 2 3 3" xfId="20010" xr:uid="{682E7A6C-28F3-4EBA-9AFF-E0F9069AF331}"/>
    <cellStyle name="Normal 2 4 2 2 4" xfId="20011" xr:uid="{CA7B42AF-75F1-45ED-9733-06E0E2FE0847}"/>
    <cellStyle name="Normal 2 4 2 2 4 2" xfId="20012" xr:uid="{28C9A3A8-7077-4E97-A957-65367A1DF4A5}"/>
    <cellStyle name="Normal 2 4 2 2 4 2 2" xfId="20013" xr:uid="{9824374D-5627-4EFF-B002-C202DF267AF1}"/>
    <cellStyle name="Normal 2 4 2 2 4 3" xfId="20014" xr:uid="{57918175-C01F-4609-BD0B-5DF03CCBDB8E}"/>
    <cellStyle name="Normal 2 4 2 2 5" xfId="20015" xr:uid="{27CAC8F5-6F88-4D28-AB16-013FACFA53D7}"/>
    <cellStyle name="Normal 2 4 2 2 5 2" xfId="20016" xr:uid="{652F75BC-B9CF-483C-AA5E-5C472210C60A}"/>
    <cellStyle name="Normal 2 4 2 2 6" xfId="20017" xr:uid="{3FDB8943-ED35-4694-9429-D46A89EB829F}"/>
    <cellStyle name="Normal 2 4 2 2 7" xfId="19994" xr:uid="{DF203608-82E9-4F10-A7CD-CAB436897386}"/>
    <cellStyle name="Normal 2 4 2 3" xfId="7518" xr:uid="{00000000-0005-0000-0000-000053160000}"/>
    <cellStyle name="Normal 2 4 2 3 2" xfId="20018" xr:uid="{58D5DA24-7E3B-48E7-A30B-523AC5B91411}"/>
    <cellStyle name="Normal 2 4 2 4" xfId="20019" xr:uid="{A433EFCA-A4BE-4DD6-8A75-DF41606C429A}"/>
    <cellStyle name="Normal 2 4 3" xfId="2702" xr:uid="{00000000-0005-0000-0000-000054160000}"/>
    <cellStyle name="Normal 2 4 3 2" xfId="7519" xr:uid="{00000000-0005-0000-0000-000055160000}"/>
    <cellStyle name="Normal 2 4 3 2 2" xfId="20021" xr:uid="{0B073B77-DFAB-4F7C-A7A5-0AEC1D8999E4}"/>
    <cellStyle name="Normal 2 4 3 2 2 2" xfId="20022" xr:uid="{9F01A444-09F5-454F-9CC7-255D7B8E0175}"/>
    <cellStyle name="Normal 2 4 3 2 2 2 2" xfId="20023" xr:uid="{DB44F72F-F834-4EE5-BB5D-FB4BCFD85E8C}"/>
    <cellStyle name="Normal 2 4 3 2 2 2 2 2" xfId="20024" xr:uid="{2786BCFE-E081-4260-8D2E-DC192D432A0C}"/>
    <cellStyle name="Normal 2 4 3 2 2 2 3" xfId="20025" xr:uid="{ACBD5EE7-28DC-4DDE-87F4-CD09042D7B41}"/>
    <cellStyle name="Normal 2 4 3 2 2 3" xfId="20026" xr:uid="{FDDDAE08-2BF1-4189-B8AC-713A21D14173}"/>
    <cellStyle name="Normal 2 4 3 2 2 3 2" xfId="20027" xr:uid="{ABF66F27-B3D6-4BF7-B1D0-A8557620BCE6}"/>
    <cellStyle name="Normal 2 4 3 2 2 3 2 2" xfId="20028" xr:uid="{587EFC19-3BC3-435F-A810-2D6AFDA92CC3}"/>
    <cellStyle name="Normal 2 4 3 2 2 3 3" xfId="20029" xr:uid="{3BE402BA-804E-40B4-8C79-BE3559BA735B}"/>
    <cellStyle name="Normal 2 4 3 2 2 4" xfId="20030" xr:uid="{E4436685-F3C5-4389-A344-79E933339566}"/>
    <cellStyle name="Normal 2 4 3 2 2 4 2" xfId="20031" xr:uid="{155ADB9D-C551-4118-ADBD-924E3C7DF6D2}"/>
    <cellStyle name="Normal 2 4 3 2 2 5" xfId="20032" xr:uid="{606BFB4F-BADC-47A1-8DAA-11740615E937}"/>
    <cellStyle name="Normal 2 4 3 2 3" xfId="20033" xr:uid="{A8D30EFD-EA9E-464C-87E2-5441EF9443E9}"/>
    <cellStyle name="Normal 2 4 3 2 3 2" xfId="20034" xr:uid="{CCF3C7C3-F15C-4C95-9BFB-3B03CCB28177}"/>
    <cellStyle name="Normal 2 4 3 2 3 2 2" xfId="20035" xr:uid="{0799D1F5-2113-455C-8738-2BB8242ED099}"/>
    <cellStyle name="Normal 2 4 3 2 3 3" xfId="20036" xr:uid="{A6CB5F8E-72E9-4785-900D-1F48122CE4A4}"/>
    <cellStyle name="Normal 2 4 3 2 4" xfId="20037" xr:uid="{2F447285-45DB-4240-A2F0-63962C07021D}"/>
    <cellStyle name="Normal 2 4 3 2 4 2" xfId="20038" xr:uid="{E4770B56-C6E6-4434-8D83-5D7918A3E709}"/>
    <cellStyle name="Normal 2 4 3 2 4 2 2" xfId="20039" xr:uid="{9C0936FF-9A22-402B-8942-A1DF93396393}"/>
    <cellStyle name="Normal 2 4 3 2 4 3" xfId="20040" xr:uid="{9E7DE787-2561-4BB9-9154-1EE2604CD7EB}"/>
    <cellStyle name="Normal 2 4 3 2 5" xfId="20041" xr:uid="{049F0F61-3BE5-49DA-A3A3-51CC1CE68A5A}"/>
    <cellStyle name="Normal 2 4 3 2 5 2" xfId="20042" xr:uid="{57CF6D10-2DFF-43EF-91D1-37342699C35E}"/>
    <cellStyle name="Normal 2 4 3 2 6" xfId="20043" xr:uid="{B720AA5A-C2EF-4B47-8A36-6814D3D6AF35}"/>
    <cellStyle name="Normal 2 4 3 2 7" xfId="20020" xr:uid="{7A79A117-FC7D-490C-9F29-B940F6C9F2D5}"/>
    <cellStyle name="Normal 2 4 3 3" xfId="20044" xr:uid="{63ED11E2-073E-41E2-8871-4C78167576E3}"/>
    <cellStyle name="Normal 2 4 3 4" xfId="20045" xr:uid="{776C1D9C-8BF1-40C9-8732-76813550BAE7}"/>
    <cellStyle name="Normal 2 4 3 5" xfId="20046" xr:uid="{058C1E78-3E54-4859-9915-1DE3A4AEB7BC}"/>
    <cellStyle name="Normal 2 4 4" xfId="2703" xr:uid="{00000000-0005-0000-0000-000056160000}"/>
    <cellStyle name="Normal 2 4 4 2" xfId="4912" xr:uid="{00000000-0005-0000-0000-000057160000}"/>
    <cellStyle name="Normal 2 4 4 2 2" xfId="7520" xr:uid="{00000000-0005-0000-0000-000058160000}"/>
    <cellStyle name="Normal 2 4 4 2 2 2" xfId="20048" xr:uid="{3FDECB4A-FFBD-4B1A-96F1-A6003961DE20}"/>
    <cellStyle name="Normal 2 4 4 2 2 2 2" xfId="20049" xr:uid="{EBAB8FC7-2F3D-45F7-9E11-6A79A9F23CC9}"/>
    <cellStyle name="Normal 2 4 4 2 2 2 2 2" xfId="20050" xr:uid="{476EC0C5-931A-42EB-9010-BA413CA823F1}"/>
    <cellStyle name="Normal 2 4 4 2 2 2 3" xfId="20051" xr:uid="{A078E21D-CFC6-4704-98B0-3DEB210E3A08}"/>
    <cellStyle name="Normal 2 4 4 2 2 3" xfId="20052" xr:uid="{82420271-D26B-4BB7-A99B-842CC10647FD}"/>
    <cellStyle name="Normal 2 4 4 2 2 3 2" xfId="20053" xr:uid="{E8FF335C-A18A-43D8-8F29-115F866E3469}"/>
    <cellStyle name="Normal 2 4 4 2 2 3 2 2" xfId="20054" xr:uid="{00E6C20A-FECD-4F27-B373-009EDC831347}"/>
    <cellStyle name="Normal 2 4 4 2 2 3 3" xfId="20055" xr:uid="{2DF5397A-5C8E-426C-9BE6-FA7F8EE413BC}"/>
    <cellStyle name="Normal 2 4 4 2 2 4" xfId="20056" xr:uid="{CDA255AE-AA65-40C4-989A-1C56D19995A7}"/>
    <cellStyle name="Normal 2 4 4 2 2 4 2" xfId="20057" xr:uid="{768AA8A3-1FE2-424B-B3DF-DB60D1E6D9B2}"/>
    <cellStyle name="Normal 2 4 4 2 2 5" xfId="20058" xr:uid="{31F19458-72AC-4490-B18B-776D486F0983}"/>
    <cellStyle name="Normal 2 4 4 2 2 6" xfId="20047" xr:uid="{19263BF5-B118-4FB3-A433-6601122674F2}"/>
    <cellStyle name="Normal 2 4 4 2 3" xfId="10573" xr:uid="{00000000-0005-0000-0000-00008C160000}"/>
    <cellStyle name="Normal 2 4 4 2 3 2" xfId="20059" xr:uid="{2CCD9749-4D5B-441C-8500-7E5D5D9E6ADA}"/>
    <cellStyle name="Normal 2 4 4 2 3 2 2" xfId="20060" xr:uid="{5F0352FE-057C-4736-A467-DA378201EAAE}"/>
    <cellStyle name="Normal 2 4 4 2 3 3" xfId="20061" xr:uid="{5E9DA57E-B563-4C2E-9745-CFAE6E4FECF2}"/>
    <cellStyle name="Normal 2 4 4 2 4" xfId="20062" xr:uid="{A8B0F212-E443-4BE6-AE09-C61AD26C2806}"/>
    <cellStyle name="Normal 2 4 4 2 4 2" xfId="20063" xr:uid="{85164AC5-3461-4BA3-972F-F6B8F4BB92BF}"/>
    <cellStyle name="Normal 2 4 4 2 4 2 2" xfId="20064" xr:uid="{30FD0B09-8B0C-4901-A791-634E36F4A916}"/>
    <cellStyle name="Normal 2 4 4 2 4 3" xfId="20065" xr:uid="{09D0AA75-5477-4DFD-A135-82DCDCFE2AEB}"/>
    <cellStyle name="Normal 2 4 4 2 5" xfId="20066" xr:uid="{1C6B9385-6048-45DB-9925-7C20347BB922}"/>
    <cellStyle name="Normal 2 4 4 2 5 2" xfId="20067" xr:uid="{F874B15C-9CF4-4836-9272-8F61EFF7B0C5}"/>
    <cellStyle name="Normal 2 4 4 2 6" xfId="20068" xr:uid="{208BCDBB-563C-49F7-816B-AC23353786A7}"/>
    <cellStyle name="Normal 2 4 4 3" xfId="20069" xr:uid="{90820D15-D728-4122-B27B-7ED481253B55}"/>
    <cellStyle name="Normal 2 4 4 4" xfId="20070" xr:uid="{29F6A796-7461-4FFC-87A6-3ECA40845A3C}"/>
    <cellStyle name="Normal 2 4 4 5" xfId="20071" xr:uid="{9FF6662E-B85C-4B65-8E9E-3588C89D9F37}"/>
    <cellStyle name="Normal 2 4 5" xfId="2704" xr:uid="{00000000-0005-0000-0000-000059160000}"/>
    <cellStyle name="Normal 2 4 5 2" xfId="4913" xr:uid="{00000000-0005-0000-0000-00005A160000}"/>
    <cellStyle name="Normal 2 4 5 2 2" xfId="7521" xr:uid="{00000000-0005-0000-0000-00005B160000}"/>
    <cellStyle name="Normal 2 4 5 2 2 2" xfId="20073" xr:uid="{3F70D62C-45DD-4780-8F0D-926F304E5717}"/>
    <cellStyle name="Normal 2 4 5 2 2 2 2" xfId="20074" xr:uid="{FA219C34-ACBE-486C-B678-6BF2E9A5EF35}"/>
    <cellStyle name="Normal 2 4 5 2 2 2 2 2" xfId="20075" xr:uid="{F3ABD7E9-EE92-409E-901B-F2D4A048F737}"/>
    <cellStyle name="Normal 2 4 5 2 2 2 3" xfId="20076" xr:uid="{E11ED519-9D51-4236-B747-44FBEFE6739C}"/>
    <cellStyle name="Normal 2 4 5 2 2 3" xfId="20077" xr:uid="{942FE180-E373-4E60-8852-FE328B027B96}"/>
    <cellStyle name="Normal 2 4 5 2 2 3 2" xfId="20078" xr:uid="{D7E56F3C-EF46-46B8-A695-D3E8AE190070}"/>
    <cellStyle name="Normal 2 4 5 2 2 3 2 2" xfId="20079" xr:uid="{E34DCBE1-F469-4909-B8F7-C9C677B6EDAE}"/>
    <cellStyle name="Normal 2 4 5 2 2 3 3" xfId="20080" xr:uid="{F66646DB-A737-4C84-B14F-C21AD7456111}"/>
    <cellStyle name="Normal 2 4 5 2 2 4" xfId="20081" xr:uid="{E35ECB91-A18D-4401-A927-43C43BBE96B0}"/>
    <cellStyle name="Normal 2 4 5 2 2 4 2" xfId="20082" xr:uid="{70CA2F3D-98DF-4509-A48F-228A4B28C59B}"/>
    <cellStyle name="Normal 2 4 5 2 2 5" xfId="20083" xr:uid="{5E6E12AC-2DE6-474E-8F47-319036931BC0}"/>
    <cellStyle name="Normal 2 4 5 2 2 6" xfId="20072" xr:uid="{871CC510-AFC2-4D04-9E2D-8B0976210B6F}"/>
    <cellStyle name="Normal 2 4 5 2 3" xfId="10574" xr:uid="{00000000-0005-0000-0000-000090160000}"/>
    <cellStyle name="Normal 2 4 5 2 3 2" xfId="20084" xr:uid="{6C75FADC-1BED-4298-A698-E55943F8D443}"/>
    <cellStyle name="Normal 2 4 5 2 3 2 2" xfId="20085" xr:uid="{0B91E8FF-B62F-4CBC-A896-6F68EE2C6C63}"/>
    <cellStyle name="Normal 2 4 5 2 3 3" xfId="20086" xr:uid="{55536944-E8DA-415D-83C3-1B2AD30AE0A5}"/>
    <cellStyle name="Normal 2 4 5 2 4" xfId="20087" xr:uid="{9B2458A7-1E59-4DC1-99E5-262863278060}"/>
    <cellStyle name="Normal 2 4 5 2 4 2" xfId="20088" xr:uid="{99BD8AC0-A2A7-4D55-94FC-1D12545C9E7F}"/>
    <cellStyle name="Normal 2 4 5 2 4 2 2" xfId="20089" xr:uid="{E5BFA069-D5AC-46CD-8CBE-C53F530E7A91}"/>
    <cellStyle name="Normal 2 4 5 2 4 3" xfId="20090" xr:uid="{97CBE4D4-C3D9-4B25-AE36-A0E66FFD2D1F}"/>
    <cellStyle name="Normal 2 4 5 2 5" xfId="20091" xr:uid="{95BD8923-5A31-4D1C-A45F-4BECB92D6571}"/>
    <cellStyle name="Normal 2 4 5 2 5 2" xfId="20092" xr:uid="{3538B8B8-CCFC-4518-B51C-787EE3634A5F}"/>
    <cellStyle name="Normal 2 4 5 2 6" xfId="20093" xr:uid="{1F753EEF-035A-4115-9C0C-914E61FEA5F2}"/>
    <cellStyle name="Normal 2 4 5 3" xfId="20094" xr:uid="{2B6157AB-6F3F-426C-BC86-D1F4981804E2}"/>
    <cellStyle name="Normal 2 4 5 3 2" xfId="20095" xr:uid="{ABFC52A4-311B-4DAA-9BC1-E455D296432A}"/>
    <cellStyle name="Normal 2 4 5 3 2 2" xfId="20096" xr:uid="{D365CCD3-D447-466E-9C69-7DB30C7ED40E}"/>
    <cellStyle name="Normal 2 4 5 3 2 2 2" xfId="20097" xr:uid="{277233AB-8C29-47C5-8194-EA14026E4EA6}"/>
    <cellStyle name="Normal 2 4 5 3 2 3" xfId="20098" xr:uid="{1DEB7BEF-6B19-40DE-9C3D-AEC7FC00BF8F}"/>
    <cellStyle name="Normal 2 4 5 3 3" xfId="20099" xr:uid="{98A8F18C-DD8D-4E17-853C-D1F56BCEE3A0}"/>
    <cellStyle name="Normal 2 4 5 3 3 2" xfId="20100" xr:uid="{46ED8C40-75D4-43AC-9554-D3930D68D8F3}"/>
    <cellStyle name="Normal 2 4 5 3 3 2 2" xfId="20101" xr:uid="{6136637C-E00B-4E46-9B9E-101DFE680AF2}"/>
    <cellStyle name="Normal 2 4 5 3 3 3" xfId="20102" xr:uid="{6C94C50D-5A4A-4538-89F9-77CA5088F559}"/>
    <cellStyle name="Normal 2 4 5 3 4" xfId="20103" xr:uid="{7A01DA24-CF52-4851-817F-CC540C771761}"/>
    <cellStyle name="Normal 2 4 5 3 4 2" xfId="20104" xr:uid="{FE8F1B04-463B-4526-A2D9-B553E9D49776}"/>
    <cellStyle name="Normal 2 4 5 3 5" xfId="20105" xr:uid="{B67C2BF6-FB70-4A45-919E-49143F3A14DB}"/>
    <cellStyle name="Normal 2 4 5 4" xfId="20106" xr:uid="{3250A9EB-D84B-4B07-A3E9-03343757BEBB}"/>
    <cellStyle name="Normal 2 4 5 4 2" xfId="20107" xr:uid="{879ED63F-3D35-442A-8B54-4DDBEE9D992E}"/>
    <cellStyle name="Normal 2 4 5 4 2 2" xfId="20108" xr:uid="{1EBC923A-8A26-47F2-ACBC-E78465E562EB}"/>
    <cellStyle name="Normal 2 4 5 4 2 2 2" xfId="20109" xr:uid="{71F2152E-C932-4C3D-A5AA-A3C0729306E4}"/>
    <cellStyle name="Normal 2 4 5 4 2 3" xfId="20110" xr:uid="{82ABC33F-4BF9-4A53-BC57-0E14514701F5}"/>
    <cellStyle name="Normal 2 4 5 4 3" xfId="20111" xr:uid="{C43EEBD6-B812-46F9-91BA-3630DF9A6AD6}"/>
    <cellStyle name="Normal 2 4 5 4 3 2" xfId="20112" xr:uid="{F4077A35-62C6-46B7-9929-FA45C34F6A6B}"/>
    <cellStyle name="Normal 2 4 5 4 4" xfId="20113" xr:uid="{4C5EA2D1-D23F-4984-914A-6BFA749596A5}"/>
    <cellStyle name="Normal 2 4 5 5" xfId="20114" xr:uid="{887BC9E1-BC1C-4157-8E32-9057D6B95C8D}"/>
    <cellStyle name="Normal 2 4 5 6" xfId="20115" xr:uid="{FBDF18D8-6A52-409C-85DB-8428121D1882}"/>
    <cellStyle name="Normal 2 4 5 6 2" xfId="20116" xr:uid="{C7001AF6-DEDD-493D-93E2-755BB52A9E75}"/>
    <cellStyle name="Normal 2 4 5 7" xfId="20117" xr:uid="{99138538-73BA-477D-A65F-96071D058621}"/>
    <cellStyle name="Normal 2 4 6" xfId="2705" xr:uid="{00000000-0005-0000-0000-00005C160000}"/>
    <cellStyle name="Normal 2 4 6 2" xfId="4914" xr:uid="{00000000-0005-0000-0000-00005D160000}"/>
    <cellStyle name="Normal 2 4 6 2 2" xfId="7522" xr:uid="{00000000-0005-0000-0000-00005E160000}"/>
    <cellStyle name="Normal 2 4 6 2 2 2" xfId="20119" xr:uid="{625C112E-8E34-4E89-A4DF-24386909C5F7}"/>
    <cellStyle name="Normal 2 4 6 2 2 2 2" xfId="20120" xr:uid="{A1B46E8E-19E5-4FE6-AE46-735D0799EF77}"/>
    <cellStyle name="Normal 2 4 6 2 2 3" xfId="20121" xr:uid="{DE5D403E-900D-4A37-8B99-C40A06480E60}"/>
    <cellStyle name="Normal 2 4 6 2 2 4" xfId="20118" xr:uid="{6101C674-7CFA-4CCE-8F70-A18BF9DB0B59}"/>
    <cellStyle name="Normal 2 4 6 2 3" xfId="10575" xr:uid="{00000000-0005-0000-0000-000094160000}"/>
    <cellStyle name="Normal 2 4 6 2 3 2" xfId="20122" xr:uid="{B3CE366C-F6CB-4E80-85F6-1FC72288BFED}"/>
    <cellStyle name="Normal 2 4 6 2 3 2 2" xfId="20123" xr:uid="{2A3EF036-E2B7-4E75-8745-20381E68F4CD}"/>
    <cellStyle name="Normal 2 4 6 2 3 3" xfId="20124" xr:uid="{C49E6849-5932-4244-803F-3B8BA340DA4A}"/>
    <cellStyle name="Normal 2 4 6 2 4" xfId="20125" xr:uid="{6A06032E-5B2A-4FDF-A454-61794244DF6B}"/>
    <cellStyle name="Normal 2 4 6 2 4 2" xfId="20126" xr:uid="{B741B565-92C3-4153-8CC2-F405EE5BF985}"/>
    <cellStyle name="Normal 2 4 6 2 5" xfId="20127" xr:uid="{300CF945-0552-4906-A0C2-6DC8B2F18A89}"/>
    <cellStyle name="Normal 2 4 6 3" xfId="20128" xr:uid="{14E61BC5-0BC1-4D53-A347-0B54404A0711}"/>
    <cellStyle name="Normal 2 4 6 3 2" xfId="20129" xr:uid="{9730EA7D-9035-4198-81E9-316762DDFC1C}"/>
    <cellStyle name="Normal 2 4 6 3 2 2" xfId="20130" xr:uid="{203C1F7A-8DEF-4CE4-93CB-5648AB3BD368}"/>
    <cellStyle name="Normal 2 4 6 3 2 2 2" xfId="20131" xr:uid="{28A08660-D83A-489E-B2B5-560B739C6A66}"/>
    <cellStyle name="Normal 2 4 6 3 2 3" xfId="20132" xr:uid="{A1DDE288-9585-43E0-9D47-697FCA833134}"/>
    <cellStyle name="Normal 2 4 6 3 3" xfId="20133" xr:uid="{9BDB93CE-95FE-43ED-9F31-016CE08DBDC6}"/>
    <cellStyle name="Normal 2 4 6 3 3 2" xfId="20134" xr:uid="{4D12F67C-5CB6-4397-A7AD-B927F4DD3A78}"/>
    <cellStyle name="Normal 2 4 6 3 4" xfId="20135" xr:uid="{4249802E-7659-4BCF-9083-B614B66D1366}"/>
    <cellStyle name="Normal 2 4 6 4" xfId="20136" xr:uid="{B1D627C7-622E-4A4D-932F-F9E5B6BFCC1C}"/>
    <cellStyle name="Normal 2 4 6 5" xfId="20137" xr:uid="{A4A3AE23-A0C2-43A1-AFE6-4B90155BAC2F}"/>
    <cellStyle name="Normal 2 4 6 5 2" xfId="20138" xr:uid="{ED3D5B1B-7694-4D66-B488-D59A2975CFD3}"/>
    <cellStyle name="Normal 2 4 6 6" xfId="20139" xr:uid="{09606387-9D62-4FAD-AAC1-D02BB6FDA23B}"/>
    <cellStyle name="Normal 2 4 7" xfId="4546" xr:uid="{00000000-0005-0000-0000-00005F160000}"/>
    <cellStyle name="Normal 2 4 7 2" xfId="7523" xr:uid="{00000000-0005-0000-0000-000060160000}"/>
    <cellStyle name="Normal 2 4 7 2 2" xfId="20141" xr:uid="{91127FC1-64D9-4394-B88C-30158EE96376}"/>
    <cellStyle name="Normal 2 4 7 2 2 2" xfId="20142" xr:uid="{9653EE80-CB91-4027-B9A3-75310D6B1F7B}"/>
    <cellStyle name="Normal 2 4 7 2 2 2 2" xfId="20143" xr:uid="{97905792-047D-4A0B-8FB5-3067D3A2D3BC}"/>
    <cellStyle name="Normal 2 4 7 2 2 3" xfId="20144" xr:uid="{A85E6AAA-5E7E-4865-9712-8D339BD7247D}"/>
    <cellStyle name="Normal 2 4 7 2 3" xfId="20145" xr:uid="{E05B6523-02C6-4294-BDD9-038DD2C4F32E}"/>
    <cellStyle name="Normal 2 4 7 2 3 2" xfId="20146" xr:uid="{78F43AA7-D24A-4939-9A93-6A4A21F1154D}"/>
    <cellStyle name="Normal 2 4 7 2 3 2 2" xfId="20147" xr:uid="{315792B6-8FFE-45D0-B322-81CDB39B1CD5}"/>
    <cellStyle name="Normal 2 4 7 2 3 3" xfId="20148" xr:uid="{1D1A9C4A-E2CB-46BC-92A8-BCD4889A5CB5}"/>
    <cellStyle name="Normal 2 4 7 2 4" xfId="20149" xr:uid="{4E2241BE-C242-4027-B549-BDBCAC0A98E1}"/>
    <cellStyle name="Normal 2 4 7 2 4 2" xfId="20150" xr:uid="{C5277746-444E-4DEB-897F-9D5AEE454F42}"/>
    <cellStyle name="Normal 2 4 7 2 5" xfId="20151" xr:uid="{68393419-5550-4F37-9E19-22285C1839D0}"/>
    <cellStyle name="Normal 2 4 7 2 6" xfId="20140" xr:uid="{B2E24369-528A-4B89-AE57-49786D12382D}"/>
    <cellStyle name="Normal 2 4 7 3" xfId="20152" xr:uid="{6B2C5F39-5CAC-4572-8764-BE6E7D9C803E}"/>
    <cellStyle name="Normal 2 4 7 3 2" xfId="20153" xr:uid="{27C316F4-047D-4B93-A5E5-33403F59246F}"/>
    <cellStyle name="Normal 2 4 7 3 2 2" xfId="20154" xr:uid="{ED5BA557-7571-490B-91AC-774B6C53DE4C}"/>
    <cellStyle name="Normal 2 4 7 3 2 2 2" xfId="20155" xr:uid="{9EB7B701-C2B7-453A-968E-1EFAA28F80E3}"/>
    <cellStyle name="Normal 2 4 7 3 2 3" xfId="20156" xr:uid="{566AF350-ECD9-461C-8F0E-DCD014A2644F}"/>
    <cellStyle name="Normal 2 4 7 3 3" xfId="20157" xr:uid="{5E80F767-2854-4EF3-BF10-D855DECBF3CC}"/>
    <cellStyle name="Normal 2 4 7 3 3 2" xfId="20158" xr:uid="{9721DC1B-243A-4F08-A47B-E97CF5969D2F}"/>
    <cellStyle name="Normal 2 4 7 3 4" xfId="20159" xr:uid="{FAED2B25-3757-4438-BCA4-BAD3621E9A42}"/>
    <cellStyle name="Normal 2 4 7 4" xfId="20160" xr:uid="{8F6A2327-AFAC-430B-BB3C-A47260567E23}"/>
    <cellStyle name="Normal 2 4 7 5" xfId="20161" xr:uid="{621F3268-278C-45E6-95BC-DCF65031B6CF}"/>
    <cellStyle name="Normal 2 4 7 5 2" xfId="20162" xr:uid="{A21EB963-B8EE-47F5-A5A6-A9517F40B961}"/>
    <cellStyle name="Normal 2 4 7 6" xfId="20163" xr:uid="{BA866B49-1BB1-40A7-9FF0-DC7D4035504B}"/>
    <cellStyle name="Normal 2 4 8" xfId="5423" xr:uid="{00000000-0005-0000-0000-000061160000}"/>
    <cellStyle name="Normal 2 4 8 2" xfId="7524" xr:uid="{00000000-0005-0000-0000-000062160000}"/>
    <cellStyle name="Normal 2 4 8 2 2" xfId="20166" xr:uid="{1CF6779C-8229-46AF-90DC-F9FD355D3024}"/>
    <cellStyle name="Normal 2 4 8 2 2 2" xfId="20167" xr:uid="{537ACBA2-5400-4A53-BFA6-517F4DB06005}"/>
    <cellStyle name="Normal 2 4 8 2 2 2 2" xfId="20168" xr:uid="{88556B8F-FD21-43BF-9E01-95ABED66B0E2}"/>
    <cellStyle name="Normal 2 4 8 2 2 3" xfId="20169" xr:uid="{5713DD38-7111-4ECB-89E6-234861E5DDD7}"/>
    <cellStyle name="Normal 2 4 8 2 3" xfId="20170" xr:uid="{B4F9C515-36DB-444A-850E-0FEEC02167EB}"/>
    <cellStyle name="Normal 2 4 8 2 3 2" xfId="20171" xr:uid="{21218DC8-F002-4D95-BBEE-A4C963F04597}"/>
    <cellStyle name="Normal 2 4 8 2 3 2 2" xfId="20172" xr:uid="{F6B0F42D-1643-4CC3-8125-020D5048F98E}"/>
    <cellStyle name="Normal 2 4 8 2 3 3" xfId="20173" xr:uid="{D12F3667-DE9A-4B62-BD12-CCB36BB14AFA}"/>
    <cellStyle name="Normal 2 4 8 2 4" xfId="20174" xr:uid="{8FA4009A-08CA-4120-8383-233ED75DF5AA}"/>
    <cellStyle name="Normal 2 4 8 2 4 2" xfId="20175" xr:uid="{B89FC900-1B37-4010-9C69-5EC7C62497DB}"/>
    <cellStyle name="Normal 2 4 8 2 5" xfId="20176" xr:uid="{A9A3E5C3-7104-43FB-B9B3-D1EA5BCE1BE2}"/>
    <cellStyle name="Normal 2 4 8 2 6" xfId="20165" xr:uid="{AAB14B08-B5D3-409E-B2FF-DA70D8A04FD9}"/>
    <cellStyle name="Normal 2 4 8 3" xfId="20177" xr:uid="{E2AF9A20-C504-45E7-A10D-DD6203DCE576}"/>
    <cellStyle name="Normal 2 4 8 3 2" xfId="20178" xr:uid="{6C89B15F-7BEC-4DFF-A216-A411A05FBC03}"/>
    <cellStyle name="Normal 2 4 8 3 2 2" xfId="20179" xr:uid="{782274F1-1F2D-4C1E-8F96-D83C7F9BE77E}"/>
    <cellStyle name="Normal 2 4 8 3 2 2 2" xfId="20180" xr:uid="{C72F1896-6123-4B33-9F72-BCE96964B2FD}"/>
    <cellStyle name="Normal 2 4 8 3 2 3" xfId="20181" xr:uid="{A5964348-A8A6-4AA7-B18D-03EC14EBC5DF}"/>
    <cellStyle name="Normal 2 4 8 3 3" xfId="20182" xr:uid="{3FE70673-AE4E-456D-A722-C4E19542CC0A}"/>
    <cellStyle name="Normal 2 4 8 3 3 2" xfId="20183" xr:uid="{5175028A-DB2F-4E2C-A1AB-0BE5EC5E2EA2}"/>
    <cellStyle name="Normal 2 4 8 3 4" xfId="20184" xr:uid="{C023C285-9EB8-4631-BFB0-0D1AE92E2271}"/>
    <cellStyle name="Normal 2 4 8 4" xfId="20185" xr:uid="{D91E5823-40FA-408A-82FC-A3CE39B4471F}"/>
    <cellStyle name="Normal 2 4 8 5" xfId="20186" xr:uid="{9D204189-564E-43C2-B36C-10956DD9AAA1}"/>
    <cellStyle name="Normal 2 4 8 5 2" xfId="20187" xr:uid="{01F7A20C-11DB-468F-9317-D53216A2D5A6}"/>
    <cellStyle name="Normal 2 4 8 6" xfId="20188" xr:uid="{CB0F9560-986A-4463-B9E3-18549283A88E}"/>
    <cellStyle name="Normal 2 4 8 7" xfId="20164" xr:uid="{B2BC90D0-161D-44E3-9BFA-155FDAEBE3BC}"/>
    <cellStyle name="Normal 2 4 9" xfId="7525" xr:uid="{00000000-0005-0000-0000-000063160000}"/>
    <cellStyle name="Normal 2 4 9 2" xfId="20190" xr:uid="{C71E7FC7-68C9-4CB4-ACFD-240CC91C432B}"/>
    <cellStyle name="Normal 2 4 9 2 2" xfId="20191" xr:uid="{9D0C93C1-A2FD-4289-BF5A-7132704D96C8}"/>
    <cellStyle name="Normal 2 4 9 2 2 2" xfId="20192" xr:uid="{038355D7-B395-4308-A4DA-9D6EED8C6F84}"/>
    <cellStyle name="Normal 2 4 9 2 2 2 2" xfId="20193" xr:uid="{06776534-3C6E-47D6-B724-CBFD1C0906E5}"/>
    <cellStyle name="Normal 2 4 9 2 2 3" xfId="20194" xr:uid="{76A611CF-E857-43C4-9DF6-80039E85A587}"/>
    <cellStyle name="Normal 2 4 9 2 3" xfId="20195" xr:uid="{A4B20B47-861A-40D7-8717-E158BED581F7}"/>
    <cellStyle name="Normal 2 4 9 2 3 2" xfId="20196" xr:uid="{CCEBEA99-617E-4A52-8D78-3853FE3761F3}"/>
    <cellStyle name="Normal 2 4 9 2 3 2 2" xfId="20197" xr:uid="{572E36E8-634E-40CC-B0B7-ED14D9089F5E}"/>
    <cellStyle name="Normal 2 4 9 2 3 3" xfId="20198" xr:uid="{F09AAE4A-A0FD-4611-9715-7B4B9C38F05A}"/>
    <cellStyle name="Normal 2 4 9 2 4" xfId="20199" xr:uid="{1BDC4C50-983D-4CFB-850A-ADDB5E013B59}"/>
    <cellStyle name="Normal 2 4 9 2 4 2" xfId="20200" xr:uid="{11464E4F-9649-4235-8A72-555D2A137696}"/>
    <cellStyle name="Normal 2 4 9 2 5" xfId="20201" xr:uid="{2CE534E0-1CE2-47D8-83A8-08660570BC2F}"/>
    <cellStyle name="Normal 2 4 9 3" xfId="20202" xr:uid="{8AD1B2CC-FAC0-429C-89CD-D59858893B82}"/>
    <cellStyle name="Normal 2 4 9 3 2" xfId="20203" xr:uid="{8AF7C3A4-A2D0-4B9A-80B5-AB0B13E318BB}"/>
    <cellStyle name="Normal 2 4 9 3 2 2" xfId="20204" xr:uid="{7D51BDD1-7141-498D-BCE8-0629B964703D}"/>
    <cellStyle name="Normal 2 4 9 3 2 2 2" xfId="20205" xr:uid="{582CE5CB-5C81-4B79-9A7F-C0C32D74AC41}"/>
    <cellStyle name="Normal 2 4 9 3 2 3" xfId="20206" xr:uid="{84B122B5-640A-4A55-9EA4-10C377412203}"/>
    <cellStyle name="Normal 2 4 9 3 3" xfId="20207" xr:uid="{01E533FE-1CFD-444B-9F00-1C3C264271A6}"/>
    <cellStyle name="Normal 2 4 9 3 3 2" xfId="20208" xr:uid="{162A77C1-97D3-4B7B-84F0-E96713579135}"/>
    <cellStyle name="Normal 2 4 9 3 4" xfId="20209" xr:uid="{0F408601-90AF-4E44-A142-1E130E653EDD}"/>
    <cellStyle name="Normal 2 4 9 4" xfId="20210" xr:uid="{6E7E0C76-7849-4E32-98A6-D68C655DC868}"/>
    <cellStyle name="Normal 2 4 9 5" xfId="20211" xr:uid="{A59467D5-1082-47B9-BEFC-B437A414CCBE}"/>
    <cellStyle name="Normal 2 4 9 5 2" xfId="20212" xr:uid="{0DA75E4A-7CDA-4548-9DC8-4979DD9B5766}"/>
    <cellStyle name="Normal 2 4 9 6" xfId="20213" xr:uid="{693034BF-8FA0-4A77-92E3-9732CAB6277C}"/>
    <cellStyle name="Normal 2 4 9 7" xfId="20189" xr:uid="{47816DC1-CF28-4C26-87A8-68DEE1CC720D}"/>
    <cellStyle name="Normal 2 40" xfId="13686" xr:uid="{00000000-0005-0000-0000-0000E50B0000}"/>
    <cellStyle name="Normal 2 41" xfId="13687" xr:uid="{00000000-0005-0000-0000-0000E60B0000}"/>
    <cellStyle name="Normal 2 42" xfId="13688" xr:uid="{00000000-0005-0000-0000-0000E70B0000}"/>
    <cellStyle name="Normal 2 43" xfId="13689" xr:uid="{00000000-0005-0000-0000-0000E80B0000}"/>
    <cellStyle name="Normal 2 44" xfId="13690" xr:uid="{00000000-0005-0000-0000-0000E90B0000}"/>
    <cellStyle name="Normal 2 44 2" xfId="20214" xr:uid="{E56E994A-E88F-499D-8337-A2900AF0655C}"/>
    <cellStyle name="Normal 2 45" xfId="11976" xr:uid="{00000000-0005-0000-0000-0000910B0000}"/>
    <cellStyle name="Normal 2 45 2" xfId="20216" xr:uid="{93900C5D-CB7B-49B9-A4FE-6C59FBBED3A0}"/>
    <cellStyle name="Normal 2 45 2 2" xfId="20217" xr:uid="{07772E8F-E5E1-4DDF-BDA6-7552AB868748}"/>
    <cellStyle name="Normal 2 45 2 2 2" xfId="20218" xr:uid="{E05FC7D0-0329-4498-BD9F-0FCE968F4571}"/>
    <cellStyle name="Normal 2 45 2 2 2 2" xfId="20219" xr:uid="{684DF71E-C510-4260-B940-797CD643CFAD}"/>
    <cellStyle name="Normal 2 45 2 2 3" xfId="20220" xr:uid="{00A9DF62-A6EA-4B86-8B44-1B58DDE96236}"/>
    <cellStyle name="Normal 2 45 2 3" xfId="20221" xr:uid="{AA265C0A-9B63-4AA4-9B2F-633222653BB7}"/>
    <cellStyle name="Normal 2 45 2 3 2" xfId="20222" xr:uid="{E6312450-DA61-4308-9399-A55A736CF422}"/>
    <cellStyle name="Normal 2 45 2 3 2 2" xfId="20223" xr:uid="{DD9375E3-7899-44DA-ABB0-1D2ABA924594}"/>
    <cellStyle name="Normal 2 45 2 3 3" xfId="20224" xr:uid="{B8AA7342-6743-425B-8CC9-A94B5E103394}"/>
    <cellStyle name="Normal 2 45 2 4" xfId="20225" xr:uid="{A1D2E5A6-26D7-45D5-911D-A7B92CDBE603}"/>
    <cellStyle name="Normal 2 45 2 4 2" xfId="20226" xr:uid="{B1351E38-FE8C-4A54-9A80-233B51AC8CF8}"/>
    <cellStyle name="Normal 2 45 2 5" xfId="20227" xr:uid="{49DC36FB-C15D-4F38-B936-C10732E2ADD9}"/>
    <cellStyle name="Normal 2 45 3" xfId="20228" xr:uid="{A9DB424C-4EA9-492A-9D8F-D4A15DE9CF08}"/>
    <cellStyle name="Normal 2 45 3 2" xfId="20229" xr:uid="{DC9246BB-AFB0-4E64-A152-AF8CD3670D56}"/>
    <cellStyle name="Normal 2 45 3 2 2" xfId="20230" xr:uid="{9FB0D49F-9008-40FA-9742-1B3D68991120}"/>
    <cellStyle name="Normal 2 45 3 3" xfId="20231" xr:uid="{2B1F8BCB-57CD-4CB3-9328-A6C0094048B7}"/>
    <cellStyle name="Normal 2 45 3 4" xfId="20232" xr:uid="{1C0C450D-333A-411E-9188-E3DDE053DE56}"/>
    <cellStyle name="Normal 2 45 4" xfId="20233" xr:uid="{3A50AE80-BA02-4155-9B33-3E92A0BFC01F}"/>
    <cellStyle name="Normal 2 45 4 2" xfId="20234" xr:uid="{B3EC05FC-6DFB-495A-9F94-FB11DC5B0596}"/>
    <cellStyle name="Normal 2 45 4 2 2" xfId="20235" xr:uid="{5C9D892C-E46E-451D-967B-9ACD36EBFAF3}"/>
    <cellStyle name="Normal 2 45 4 3" xfId="20236" xr:uid="{FA902E4D-F3B4-478E-84D9-0D8088CD868E}"/>
    <cellStyle name="Normal 2 45 5" xfId="20237" xr:uid="{37FC718A-7713-46F6-A8F7-5BAEAD361EA6}"/>
    <cellStyle name="Normal 2 45 5 2" xfId="20238" xr:uid="{82BA3D49-22C5-49D7-8B5C-773D6A1659F6}"/>
    <cellStyle name="Normal 2 45 6" xfId="20239" xr:uid="{3D6ED6DD-07E8-41BF-A47E-64E89956A8C2}"/>
    <cellStyle name="Normal 2 45 7" xfId="20215" xr:uid="{D08E300E-ED69-49E8-BD92-17E14343EE0E}"/>
    <cellStyle name="Normal 2 46" xfId="20240" xr:uid="{1F0FA96C-9B25-4435-B52B-02314088E81E}"/>
    <cellStyle name="Normal 2 46 2" xfId="20241" xr:uid="{D0B30C33-8FF0-426E-BCE6-AC0DBBFC8378}"/>
    <cellStyle name="Normal 2 46 2 2" xfId="20242" xr:uid="{3DF1577A-F8DB-4C1A-BFDF-BD67A0FEC31B}"/>
    <cellStyle name="Normal 2 46 2 2 2" xfId="20243" xr:uid="{7A3084F4-B985-4B02-AF6D-9EEACBF5536B}"/>
    <cellStyle name="Normal 2 46 2 2 2 2" xfId="20244" xr:uid="{03CBFF30-A57D-400F-B2D9-E0D69FE793FC}"/>
    <cellStyle name="Normal 2 46 2 2 3" xfId="20245" xr:uid="{44EDD9BC-FE5D-4CE5-9EB9-753CD0850DF8}"/>
    <cellStyle name="Normal 2 46 2 3" xfId="20246" xr:uid="{93E3AF30-A312-43D3-8DA2-A75EE39A9D90}"/>
    <cellStyle name="Normal 2 46 2 3 2" xfId="20247" xr:uid="{EC1D623B-BA7F-4D69-835F-17EF7E371BC9}"/>
    <cellStyle name="Normal 2 46 2 3 2 2" xfId="20248" xr:uid="{07D41CE3-A575-4AD2-9E41-A1E791CE0EB5}"/>
    <cellStyle name="Normal 2 46 2 3 3" xfId="20249" xr:uid="{781669B5-C074-40AE-B7BC-A222200B25E1}"/>
    <cellStyle name="Normal 2 46 2 4" xfId="20250" xr:uid="{00906BFE-CBFB-4EEA-BFA8-0D802F672C48}"/>
    <cellStyle name="Normal 2 46 2 4 2" xfId="20251" xr:uid="{A84CE997-131F-4B1A-9446-F00DB7E82C6A}"/>
    <cellStyle name="Normal 2 46 2 5" xfId="20252" xr:uid="{D594CDF9-30BD-4EF1-A7D6-E0D4EB54CE46}"/>
    <cellStyle name="Normal 2 46 3" xfId="20253" xr:uid="{12223F0F-7B2C-441C-AED6-52AACBF08B3B}"/>
    <cellStyle name="Normal 2 46 3 2" xfId="20254" xr:uid="{AB0A9990-CE39-4C45-815B-7E574E06DF94}"/>
    <cellStyle name="Normal 2 46 3 2 2" xfId="20255" xr:uid="{37379D26-FAC6-4B46-8C1D-0D233E95147C}"/>
    <cellStyle name="Normal 2 46 3 3" xfId="20256" xr:uid="{7B0D4115-DEAD-4B54-B74D-442F73A135A8}"/>
    <cellStyle name="Normal 2 46 4" xfId="20257" xr:uid="{58484E64-BEAE-4F70-B6AB-2D115F552B41}"/>
    <cellStyle name="Normal 2 46 4 2" xfId="20258" xr:uid="{71A69948-6481-40F9-BD50-58724086C3BE}"/>
    <cellStyle name="Normal 2 46 4 2 2" xfId="20259" xr:uid="{57AF2DE4-333F-4A83-A3E3-58751C31EDC8}"/>
    <cellStyle name="Normal 2 46 4 3" xfId="20260" xr:uid="{1F076BE8-DB1A-440F-AFBE-EC4A2686264B}"/>
    <cellStyle name="Normal 2 46 5" xfId="20261" xr:uid="{2473CE15-82E3-40B7-897C-DAFA22F89430}"/>
    <cellStyle name="Normal 2 46 5 2" xfId="20262" xr:uid="{4CEA0B8F-3EDF-45AF-95FA-ADEB9631DDF8}"/>
    <cellStyle name="Normal 2 46 6" xfId="20263" xr:uid="{1E51E61F-DB32-46BF-BA09-BBAFECDF3628}"/>
    <cellStyle name="Normal 2 47" xfId="20264" xr:uid="{75202E3D-0B4A-42C0-98DC-3C54BD26CF36}"/>
    <cellStyle name="Normal 2 47 2" xfId="20265" xr:uid="{1865DF1C-0D1C-449A-98E0-84D92C41BD1C}"/>
    <cellStyle name="Normal 2 47 2 2" xfId="20266" xr:uid="{EA61D2AA-BA58-4F5D-86B3-C2EE3166496E}"/>
    <cellStyle name="Normal 2 47 2 2 2" xfId="20267" xr:uid="{5865E6C2-F17F-4BD0-A1EE-398F471A01A0}"/>
    <cellStyle name="Normal 2 47 2 2 2 2" xfId="20268" xr:uid="{1D49F3B2-7ACF-4F8F-97D9-B49CF08208B2}"/>
    <cellStyle name="Normal 2 47 2 2 3" xfId="20269" xr:uid="{AA84A8FF-D96C-4265-A3E0-1A197E2BCB19}"/>
    <cellStyle name="Normal 2 47 2 3" xfId="20270" xr:uid="{FC05D49D-7EF4-4FDB-A1DE-DB2EB3B18C49}"/>
    <cellStyle name="Normal 2 47 2 3 2" xfId="20271" xr:uid="{823AD9ED-4AA6-431B-9581-67BCB26D8156}"/>
    <cellStyle name="Normal 2 47 2 3 2 2" xfId="20272" xr:uid="{BFC387D7-A42E-4D12-BCC6-F2C6FD85DB8C}"/>
    <cellStyle name="Normal 2 47 2 3 3" xfId="20273" xr:uid="{C3045644-9A27-4FB6-9734-A905BDE4AEB6}"/>
    <cellStyle name="Normal 2 47 2 4" xfId="20274" xr:uid="{5DC21E64-CDFA-4B3A-B8A6-ADF785C4E479}"/>
    <cellStyle name="Normal 2 47 2 4 2" xfId="20275" xr:uid="{06F62DDB-D817-4BEC-B356-70C30CA546C8}"/>
    <cellStyle name="Normal 2 47 2 5" xfId="20276" xr:uid="{1C961A96-2F6B-4419-BA19-7EFD1867BC69}"/>
    <cellStyle name="Normal 2 47 3" xfId="20277" xr:uid="{90C176E8-C6EE-4E19-BA39-26DE1AB915EC}"/>
    <cellStyle name="Normal 2 47 3 2" xfId="20278" xr:uid="{128AC633-57F2-4A89-BFAF-4F47F1BB19F2}"/>
    <cellStyle name="Normal 2 47 3 2 2" xfId="20279" xr:uid="{28D5D04E-6D19-4AEE-97CD-8AEF1A145F0F}"/>
    <cellStyle name="Normal 2 47 3 3" xfId="20280" xr:uid="{8E760ED0-6D99-4C12-A957-37DD28E8B42B}"/>
    <cellStyle name="Normal 2 47 4" xfId="20281" xr:uid="{C5E9A647-D0EE-4637-B612-C312C08F1AEF}"/>
    <cellStyle name="Normal 2 47 4 2" xfId="20282" xr:uid="{FBEA78DF-EF57-4550-A606-BB7E030E0F71}"/>
    <cellStyle name="Normal 2 47 4 2 2" xfId="20283" xr:uid="{0D494F48-271B-4C5B-80F7-FE36C0E9C406}"/>
    <cellStyle name="Normal 2 47 4 3" xfId="20284" xr:uid="{98FDC0F2-C9A2-470D-8688-18FBF17EA998}"/>
    <cellStyle name="Normal 2 47 5" xfId="20285" xr:uid="{6C0F4B7F-D606-458A-A23D-521B30A99986}"/>
    <cellStyle name="Normal 2 47 5 2" xfId="20286" xr:uid="{7F3D370D-DD21-4AE3-89C9-82EDE5A90EF7}"/>
    <cellStyle name="Normal 2 47 6" xfId="20287" xr:uid="{6504F788-361A-48CB-A81C-8CF7C0E17E77}"/>
    <cellStyle name="Normal 2 48" xfId="20288" xr:uid="{BE21E723-40F9-469E-8DBF-1BADC166FAC7}"/>
    <cellStyle name="Normal 2 48 2" xfId="20289" xr:uid="{1734AD81-C8CD-4570-9CA3-92E86F830CDA}"/>
    <cellStyle name="Normal 2 48 2 2" xfId="20290" xr:uid="{291F9433-5CCB-4AF2-8ADA-6ABEB1A14B1C}"/>
    <cellStyle name="Normal 2 48 2 2 2" xfId="20291" xr:uid="{6E5D718D-1293-4870-8864-EC180B26BFD0}"/>
    <cellStyle name="Normal 2 48 2 2 2 2" xfId="20292" xr:uid="{4FB8DC9A-8D5D-4EBD-80BF-515C502D0FF6}"/>
    <cellStyle name="Normal 2 48 2 2 3" xfId="20293" xr:uid="{1D267C3A-0621-4D55-B731-5921BF174AA9}"/>
    <cellStyle name="Normal 2 48 2 3" xfId="20294" xr:uid="{3B3B0630-69AB-410D-B5A1-731D76C314A8}"/>
    <cellStyle name="Normal 2 48 2 3 2" xfId="20295" xr:uid="{3B4A8EC3-8448-4E92-81C0-8033A93FC002}"/>
    <cellStyle name="Normal 2 48 2 3 2 2" xfId="20296" xr:uid="{DEC3EBAD-B03C-49BE-B587-BA4DC3BA3956}"/>
    <cellStyle name="Normal 2 48 2 3 3" xfId="20297" xr:uid="{E4753628-977C-46C1-B944-9496849AF81E}"/>
    <cellStyle name="Normal 2 48 2 4" xfId="20298" xr:uid="{FEA62EF8-C1D4-47B8-80DD-533EB226DA95}"/>
    <cellStyle name="Normal 2 48 2 4 2" xfId="20299" xr:uid="{11EAD9B9-28B5-4F32-B612-AB648EE280D2}"/>
    <cellStyle name="Normal 2 48 2 5" xfId="20300" xr:uid="{0E2C78E0-D874-4263-9EBC-105F7E85CB75}"/>
    <cellStyle name="Normal 2 48 3" xfId="20301" xr:uid="{FACD0302-A58A-45CD-8D8D-D7AF472015B7}"/>
    <cellStyle name="Normal 2 48 3 2" xfId="20302" xr:uid="{B1CF6227-24FF-4FA5-9981-B34D94C04C90}"/>
    <cellStyle name="Normal 2 48 3 2 2" xfId="20303" xr:uid="{E335CB6F-A539-40DA-A48E-DC5987723342}"/>
    <cellStyle name="Normal 2 48 3 3" xfId="20304" xr:uid="{0301E526-CE5D-4249-AB02-60A54F60CC25}"/>
    <cellStyle name="Normal 2 48 4" xfId="20305" xr:uid="{AFBC8ECF-B9FC-4636-A560-138456983171}"/>
    <cellStyle name="Normal 2 48 4 2" xfId="20306" xr:uid="{3FE26534-FE08-43BC-8B4B-79E4029BF29F}"/>
    <cellStyle name="Normal 2 48 4 2 2" xfId="20307" xr:uid="{AC45B4FB-30FC-4D16-86F5-82471A5E3010}"/>
    <cellStyle name="Normal 2 48 4 3" xfId="20308" xr:uid="{31C7476D-EB3C-4F6E-B295-650E278E8550}"/>
    <cellStyle name="Normal 2 48 5" xfId="20309" xr:uid="{1562D61E-6CFC-4A44-AC36-ED699448C849}"/>
    <cellStyle name="Normal 2 48 5 2" xfId="20310" xr:uid="{C51049D5-CF3A-4557-AA51-7AFE762D0349}"/>
    <cellStyle name="Normal 2 48 6" xfId="20311" xr:uid="{E4DC13A0-C2F8-41C8-8F86-549254E62376}"/>
    <cellStyle name="Normal 2 49" xfId="20312" xr:uid="{E83D63FC-A6BF-41EC-BFED-BF24886809D7}"/>
    <cellStyle name="Normal 2 49 2" xfId="20313" xr:uid="{CECB6672-CD7F-4933-AC16-46406EB52127}"/>
    <cellStyle name="Normal 2 49 2 2" xfId="20314" xr:uid="{1E4EE3C8-C4D4-4C74-A63B-F5250F812DF6}"/>
    <cellStyle name="Normal 2 49 2 2 2" xfId="20315" xr:uid="{B0B061DA-5D52-497A-88FF-E35B4C0198C4}"/>
    <cellStyle name="Normal 2 49 2 3" xfId="20316" xr:uid="{B7DF637C-9964-4E0C-9074-B13FD5131577}"/>
    <cellStyle name="Normal 2 49 3" xfId="20317" xr:uid="{D6DC6300-89BD-4902-BC24-EF9344220997}"/>
    <cellStyle name="Normal 2 49 3 2" xfId="20318" xr:uid="{552CF1BA-66FF-4498-A25B-B56055ED86D3}"/>
    <cellStyle name="Normal 2 49 3 2 2" xfId="20319" xr:uid="{57CB4F31-C3B8-4F4F-8048-2A6389AD2F35}"/>
    <cellStyle name="Normal 2 49 3 3" xfId="20320" xr:uid="{04C61FE7-6463-45BC-8E7B-08FB808252E1}"/>
    <cellStyle name="Normal 2 49 4" xfId="20321" xr:uid="{648801A4-3277-4883-93A3-2E3E1B37D9C6}"/>
    <cellStyle name="Normal 2 49 4 2" xfId="20322" xr:uid="{387F995D-029C-4AD4-A85C-19D1C843F6D4}"/>
    <cellStyle name="Normal 2 49 5" xfId="20323" xr:uid="{D42CAE01-0CD8-4818-9656-AA1A7E3709F9}"/>
    <cellStyle name="Normal 2 5" xfId="2706" xr:uid="{00000000-0005-0000-0000-000064160000}"/>
    <cellStyle name="Normal 2 5 10" xfId="13692" xr:uid="{00000000-0005-0000-0000-0000EB0B0000}"/>
    <cellStyle name="Normal 2 5 11" xfId="13693" xr:uid="{00000000-0005-0000-0000-0000EC0B0000}"/>
    <cellStyle name="Normal 2 5 12" xfId="13694" xr:uid="{00000000-0005-0000-0000-0000ED0B0000}"/>
    <cellStyle name="Normal 2 5 13" xfId="13695" xr:uid="{00000000-0005-0000-0000-0000EE0B0000}"/>
    <cellStyle name="Normal 2 5 14" xfId="13696" xr:uid="{00000000-0005-0000-0000-0000EF0B0000}"/>
    <cellStyle name="Normal 2 5 15" xfId="13697" xr:uid="{00000000-0005-0000-0000-0000F00B0000}"/>
    <cellStyle name="Normal 2 5 16" xfId="13691" xr:uid="{00000000-0005-0000-0000-0000F10B0000}"/>
    <cellStyle name="Normal 2 5 16 2" xfId="20324" xr:uid="{B89F851F-20C4-4103-B413-8EDFE924055E}"/>
    <cellStyle name="Normal 2 5 17" xfId="20325" xr:uid="{6BF1716A-0F78-429A-9392-C62F1A5BD98D}"/>
    <cellStyle name="Normal 2 5 2" xfId="2707" xr:uid="{00000000-0005-0000-0000-000065160000}"/>
    <cellStyle name="Normal 2 5 2 10" xfId="20326" xr:uid="{71336CFD-EFE0-40BC-B904-BF282C807D38}"/>
    <cellStyle name="Normal 2 5 2 2" xfId="5424" xr:uid="{00000000-0005-0000-0000-000066160000}"/>
    <cellStyle name="Normal 2 5 2 2 2" xfId="6119" xr:uid="{00000000-0005-0000-0000-000067160000}"/>
    <cellStyle name="Normal 2 5 2 2 2 2" xfId="20327" xr:uid="{022692EA-44B5-4EE3-9063-35BD10ED2439}"/>
    <cellStyle name="Normal 2 5 2 2 3" xfId="6320" xr:uid="{00000000-0005-0000-0000-000068160000}"/>
    <cellStyle name="Normal 2 5 2 2 3 2" xfId="20328" xr:uid="{21D17D0F-D8BB-4E31-960A-625AB7418235}"/>
    <cellStyle name="Normal 2 5 2 2 3 2 2" xfId="20329" xr:uid="{BE9B0202-465B-4ADA-B398-59E89B20EFAA}"/>
    <cellStyle name="Normal 2 5 2 2 3 2 2 2" xfId="20330" xr:uid="{EF13C806-02E7-42B5-852E-DA36BD2A25DC}"/>
    <cellStyle name="Normal 2 5 2 2 3 2 3" xfId="20331" xr:uid="{CCB5BC00-428D-4731-8D65-B2214EAB32EC}"/>
    <cellStyle name="Normal 2 5 2 2 3 3" xfId="20332" xr:uid="{87162A20-1DC8-492F-BFC6-ACA4215867AD}"/>
    <cellStyle name="Normal 2 5 2 2 3 3 2" xfId="20333" xr:uid="{41FA6EBF-8ABF-4DC6-9E7D-3AF1B798C4F7}"/>
    <cellStyle name="Normal 2 5 2 2 3 3 2 2" xfId="20334" xr:uid="{60E42620-0E1A-48EA-8DD3-A299E3746556}"/>
    <cellStyle name="Normal 2 5 2 2 3 3 3" xfId="20335" xr:uid="{D89FA451-2F76-45B7-9C93-057ECD319693}"/>
    <cellStyle name="Normal 2 5 2 2 3 4" xfId="20336" xr:uid="{D9199EB7-1B60-4AC7-B6E5-6478CEFA6786}"/>
    <cellStyle name="Normal 2 5 2 2 3 4 2" xfId="20337" xr:uid="{44DB592F-648E-41F6-B114-A6314F59E121}"/>
    <cellStyle name="Normal 2 5 2 2 3 5" xfId="20338" xr:uid="{0411D151-3070-426C-AADB-DA98BC20DC5F}"/>
    <cellStyle name="Normal 2 5 2 2 4" xfId="20339" xr:uid="{5DEB04A8-2336-42BC-A702-AC324DC28E2B}"/>
    <cellStyle name="Normal 2 5 2 2 4 2" xfId="20340" xr:uid="{61E41524-C654-4345-86AD-55320C9FD1CC}"/>
    <cellStyle name="Normal 2 5 2 2 4 2 2" xfId="20341" xr:uid="{2124B5FE-6E12-4595-851B-C810FCCAC195}"/>
    <cellStyle name="Normal 2 5 2 2 4 3" xfId="20342" xr:uid="{0FC70057-4312-46E2-B608-C9681E9819E2}"/>
    <cellStyle name="Normal 2 5 2 2 5" xfId="20343" xr:uid="{B05CF159-1BD9-419F-AE9B-CB843EB53439}"/>
    <cellStyle name="Normal 2 5 2 2 5 2" xfId="20344" xr:uid="{A8204DE9-065F-44BA-B93F-E4A8003026AD}"/>
    <cellStyle name="Normal 2 5 2 2 5 2 2" xfId="20345" xr:uid="{4555A02C-16DE-464F-9E20-398C3A79E4FB}"/>
    <cellStyle name="Normal 2 5 2 2 5 3" xfId="20346" xr:uid="{5AD43AD0-0D0F-4BFA-A02C-D14D6DA4C9D4}"/>
    <cellStyle name="Normal 2 5 2 2 6" xfId="20347" xr:uid="{6825A324-9279-480E-AB1C-496957F2A1A5}"/>
    <cellStyle name="Normal 2 5 2 2 6 2" xfId="20348" xr:uid="{DC129A55-B319-4B51-94DD-04A1C583EC2B}"/>
    <cellStyle name="Normal 2 5 2 2 7" xfId="20349" xr:uid="{5A00B8FC-39F3-4E5B-B87B-F067D2F4528A}"/>
    <cellStyle name="Normal 2 5 2 3" xfId="6233" xr:uid="{00000000-0005-0000-0000-000069160000}"/>
    <cellStyle name="Normal 2 5 2 3 2" xfId="20350" xr:uid="{6C8DB458-A45B-4346-9B61-665AF05FD76B}"/>
    <cellStyle name="Normal 2 5 2 3 2 2" xfId="20351" xr:uid="{F561348A-A6AE-42AE-B2E8-35B5E8492F6C}"/>
    <cellStyle name="Normal 2 5 2 3 2 2 2" xfId="20352" xr:uid="{7DE245FC-7A76-4581-B0FC-3158C4DD5DA3}"/>
    <cellStyle name="Normal 2 5 2 3 2 2 2 2" xfId="20353" xr:uid="{C09A7B0F-1C7F-4C00-AAB7-DA34D9F1E315}"/>
    <cellStyle name="Normal 2 5 2 3 2 2 3" xfId="20354" xr:uid="{00F520AD-0D46-4EEE-89F5-41BDA0F145D6}"/>
    <cellStyle name="Normal 2 5 2 3 2 3" xfId="20355" xr:uid="{9EDAD245-A1B6-4355-9582-7091863153EF}"/>
    <cellStyle name="Normal 2 5 2 3 2 3 2" xfId="20356" xr:uid="{5AE65A24-9EF5-491A-9226-71325C9F0309}"/>
    <cellStyle name="Normal 2 5 2 3 2 3 2 2" xfId="20357" xr:uid="{01F291D4-DE53-46A4-8BB8-FC902CEEA2FF}"/>
    <cellStyle name="Normal 2 5 2 3 2 3 3" xfId="20358" xr:uid="{D8641114-8EEC-4FC0-9EC5-37E3CB6A2CF0}"/>
    <cellStyle name="Normal 2 5 2 3 2 4" xfId="20359" xr:uid="{73BBDEBC-77F4-4FEC-A522-1161003574F3}"/>
    <cellStyle name="Normal 2 5 2 3 2 4 2" xfId="20360" xr:uid="{2B0AD695-3145-4414-B68E-A4C6DA4359FE}"/>
    <cellStyle name="Normal 2 5 2 3 2 5" xfId="20361" xr:uid="{7843D0D5-8B34-4C23-B5E3-F8F46875D22B}"/>
    <cellStyle name="Normal 2 5 2 3 3" xfId="20362" xr:uid="{1E3F9A12-43CE-499E-B78A-B1F9F1A32B70}"/>
    <cellStyle name="Normal 2 5 2 3 3 2" xfId="20363" xr:uid="{22EFE3DB-B252-41E2-9189-DB0AAAF00D37}"/>
    <cellStyle name="Normal 2 5 2 3 3 2 2" xfId="20364" xr:uid="{47BCD38E-52D9-48A5-8194-455AA9995F81}"/>
    <cellStyle name="Normal 2 5 2 3 3 3" xfId="20365" xr:uid="{EF0BC3B2-F858-403A-B32D-905BFAF99A7F}"/>
    <cellStyle name="Normal 2 5 2 3 4" xfId="20366" xr:uid="{CB10B67B-5395-4F33-AF90-67B4A09A0E98}"/>
    <cellStyle name="Normal 2 5 2 3 4 2" xfId="20367" xr:uid="{730AF2EA-D8A8-43F9-9DF0-F6BC6C92B873}"/>
    <cellStyle name="Normal 2 5 2 3 4 2 2" xfId="20368" xr:uid="{0B078DB1-5DD9-49C7-AFCB-34E90DBDC13F}"/>
    <cellStyle name="Normal 2 5 2 3 4 3" xfId="20369" xr:uid="{49DD65E9-759A-470D-BC75-DE844C214596}"/>
    <cellStyle name="Normal 2 5 2 3 5" xfId="20370" xr:uid="{70744C32-E3D0-4D27-B63D-D5D1D6F72013}"/>
    <cellStyle name="Normal 2 5 2 3 5 2" xfId="20371" xr:uid="{A54249EC-39DD-45EC-B955-FB3D42E2200F}"/>
    <cellStyle name="Normal 2 5 2 3 6" xfId="20372" xr:uid="{DD0AAF39-D962-4086-916F-514CFF664570}"/>
    <cellStyle name="Normal 2 5 2 4" xfId="20373" xr:uid="{CAAE2213-C0EF-4553-9E1C-BCD4ED32241A}"/>
    <cellStyle name="Normal 2 5 2 4 2" xfId="20374" xr:uid="{ACD6BB7B-8508-4F54-B65B-956AC5745C14}"/>
    <cellStyle name="Normal 2 5 2 4 2 2" xfId="20375" xr:uid="{C323D473-7AE8-4ADC-9D34-E1526ABE0C77}"/>
    <cellStyle name="Normal 2 5 2 4 2 2 2" xfId="20376" xr:uid="{C60AD15A-DA61-490A-8812-D075331C6048}"/>
    <cellStyle name="Normal 2 5 2 4 2 2 2 2" xfId="20377" xr:uid="{64985648-5174-45D1-ADEC-6CC939AA18AD}"/>
    <cellStyle name="Normal 2 5 2 4 2 2 3" xfId="20378" xr:uid="{D25E13AE-EED4-4A6D-82A1-04DDF88FA5D4}"/>
    <cellStyle name="Normal 2 5 2 4 2 3" xfId="20379" xr:uid="{325720C7-F3C8-49EA-8693-9C93AB46CCDA}"/>
    <cellStyle name="Normal 2 5 2 4 2 3 2" xfId="20380" xr:uid="{F74CC4AC-3400-44AA-B318-A400FBDBD6FF}"/>
    <cellStyle name="Normal 2 5 2 4 2 3 2 2" xfId="20381" xr:uid="{5124BAB9-0DE7-411C-BA89-1B9C223C0E71}"/>
    <cellStyle name="Normal 2 5 2 4 2 3 3" xfId="20382" xr:uid="{BB34EC12-F180-4E6B-9F0C-CA76CA560551}"/>
    <cellStyle name="Normal 2 5 2 4 2 4" xfId="20383" xr:uid="{31CD101D-ADFF-44EF-BA02-05A205487854}"/>
    <cellStyle name="Normal 2 5 2 4 2 4 2" xfId="20384" xr:uid="{661565CB-6BFC-474F-92E5-667864029A26}"/>
    <cellStyle name="Normal 2 5 2 4 2 5" xfId="20385" xr:uid="{866EF8AE-6F91-4C94-B0A0-E399DB40DFEE}"/>
    <cellStyle name="Normal 2 5 2 4 3" xfId="20386" xr:uid="{62ADF980-D8F9-41F8-96CF-154786C855A0}"/>
    <cellStyle name="Normal 2 5 2 4 3 2" xfId="20387" xr:uid="{5A0CD699-CB5C-4D86-8668-36155DDB7FFC}"/>
    <cellStyle name="Normal 2 5 2 4 3 2 2" xfId="20388" xr:uid="{F8E545B5-3E60-4B9F-A9AF-5A43DD1C692E}"/>
    <cellStyle name="Normal 2 5 2 4 3 3" xfId="20389" xr:uid="{0755AA80-DFE7-48FE-8779-1BDB193A4224}"/>
    <cellStyle name="Normal 2 5 2 4 4" xfId="20390" xr:uid="{18545220-5D3A-4C35-9A6C-486391FFB4EB}"/>
    <cellStyle name="Normal 2 5 2 4 4 2" xfId="20391" xr:uid="{B22AE166-B173-4D1A-A3D9-795A31F803F3}"/>
    <cellStyle name="Normal 2 5 2 4 4 2 2" xfId="20392" xr:uid="{CC714B58-E103-4A30-842D-E6E5C384E14A}"/>
    <cellStyle name="Normal 2 5 2 4 4 3" xfId="20393" xr:uid="{97CC8E06-2952-43A5-B563-876F1B53EBE7}"/>
    <cellStyle name="Normal 2 5 2 4 5" xfId="20394" xr:uid="{B17E885D-8CB8-4018-8C21-252F5B620739}"/>
    <cellStyle name="Normal 2 5 2 4 5 2" xfId="20395" xr:uid="{91707733-E16E-4962-A749-D6ACD0669F39}"/>
    <cellStyle name="Normal 2 5 2 4 6" xfId="20396" xr:uid="{D36D5CF4-8046-4A7F-A01D-A7AE17A50603}"/>
    <cellStyle name="Normal 2 5 2 5" xfId="20397" xr:uid="{3D19AC7A-C1DB-41C2-9790-689F35D98516}"/>
    <cellStyle name="Normal 2 5 2 5 2" xfId="20398" xr:uid="{7A32BA9D-FC4F-43B7-9FD6-7509C751CB4F}"/>
    <cellStyle name="Normal 2 5 2 5 2 2" xfId="20399" xr:uid="{9E36A36F-75A3-43E1-83D0-D3289EB44D2E}"/>
    <cellStyle name="Normal 2 5 2 5 2 2 2" xfId="20400" xr:uid="{73BDA246-972A-4AD9-8ACA-58BBCCF40E6D}"/>
    <cellStyle name="Normal 2 5 2 5 2 2 2 2" xfId="20401" xr:uid="{10B2AC44-D3E6-4D05-8013-49FC7DF44995}"/>
    <cellStyle name="Normal 2 5 2 5 2 2 3" xfId="20402" xr:uid="{05F367CC-A3C0-4CA2-8417-07DC23D8DF83}"/>
    <cellStyle name="Normal 2 5 2 5 2 3" xfId="20403" xr:uid="{27F98C7C-30B6-49B1-9591-590132C8208B}"/>
    <cellStyle name="Normal 2 5 2 5 2 3 2" xfId="20404" xr:uid="{956D4641-D1F7-4D18-B458-5B6FA5AADDFB}"/>
    <cellStyle name="Normal 2 5 2 5 2 3 2 2" xfId="20405" xr:uid="{F08480D0-68FE-42FF-9540-90EB3D42D9A9}"/>
    <cellStyle name="Normal 2 5 2 5 2 3 3" xfId="20406" xr:uid="{2158D804-F991-4506-A0B2-46C422152DFF}"/>
    <cellStyle name="Normal 2 5 2 5 2 4" xfId="20407" xr:uid="{DDF5B0ED-CC1E-4632-8FA0-62C08F77523F}"/>
    <cellStyle name="Normal 2 5 2 5 2 4 2" xfId="20408" xr:uid="{7BE2D246-EBC4-470C-9BB8-55FEB930D0BD}"/>
    <cellStyle name="Normal 2 5 2 5 2 5" xfId="20409" xr:uid="{E567E7CC-7E23-4665-BCBE-3F82A5217F78}"/>
    <cellStyle name="Normal 2 5 2 5 3" xfId="20410" xr:uid="{AD860B33-09FA-4A64-A667-FC07A2089974}"/>
    <cellStyle name="Normal 2 5 2 5 3 2" xfId="20411" xr:uid="{F978BB84-9EB7-4CB1-BBC6-AC5C5934EAC4}"/>
    <cellStyle name="Normal 2 5 2 5 3 2 2" xfId="20412" xr:uid="{18B9B83D-041C-4233-825C-EAD9794CF127}"/>
    <cellStyle name="Normal 2 5 2 5 3 3" xfId="20413" xr:uid="{C1177062-D9AC-4F46-9F77-A80C76A07343}"/>
    <cellStyle name="Normal 2 5 2 5 4" xfId="20414" xr:uid="{D7EAA26B-958B-40BD-A4DE-FEFA155290FD}"/>
    <cellStyle name="Normal 2 5 2 5 4 2" xfId="20415" xr:uid="{F7876B85-6934-4B6F-B401-D78F4AE0F5BB}"/>
    <cellStyle name="Normal 2 5 2 5 4 2 2" xfId="20416" xr:uid="{02F726B0-D329-487F-8B9D-CA72870E22D5}"/>
    <cellStyle name="Normal 2 5 2 5 4 3" xfId="20417" xr:uid="{D6B95C1F-16F1-45E2-8DB8-0921321F308A}"/>
    <cellStyle name="Normal 2 5 2 5 5" xfId="20418" xr:uid="{6B681A6A-BD1F-4BDE-94CB-0421F4C3C599}"/>
    <cellStyle name="Normal 2 5 2 5 5 2" xfId="20419" xr:uid="{8CDCB0F4-5882-40D6-BAA3-4DAA8FBDF287}"/>
    <cellStyle name="Normal 2 5 2 5 6" xfId="20420" xr:uid="{62D2802A-0CC6-4CB2-81E2-6AE51A4C7B1D}"/>
    <cellStyle name="Normal 2 5 2 6" xfId="20421" xr:uid="{83560719-6833-4018-B0CF-CEFB94AC2B83}"/>
    <cellStyle name="Normal 2 5 2 6 2" xfId="20422" xr:uid="{0B8897C4-6DED-4292-8620-21B0ADE9868E}"/>
    <cellStyle name="Normal 2 5 2 6 2 2" xfId="20423" xr:uid="{3B94142B-3708-412C-935B-C98DB97156DF}"/>
    <cellStyle name="Normal 2 5 2 6 2 2 2" xfId="20424" xr:uid="{77206B7D-E6F5-4820-A1A4-712470F72472}"/>
    <cellStyle name="Normal 2 5 2 6 2 3" xfId="20425" xr:uid="{9E1A73EF-55C4-47D7-B0C8-7A1B47524058}"/>
    <cellStyle name="Normal 2 5 2 6 3" xfId="20426" xr:uid="{E4F64754-253B-4969-9BD2-695A3FA3805B}"/>
    <cellStyle name="Normal 2 5 2 6 3 2" xfId="20427" xr:uid="{126AB88A-92FF-42FC-B010-583D33C10C41}"/>
    <cellStyle name="Normal 2 5 2 6 3 2 2" xfId="20428" xr:uid="{3BA0A9ED-8632-4762-B0E1-52F74FFB879C}"/>
    <cellStyle name="Normal 2 5 2 6 3 3" xfId="20429" xr:uid="{9BE36891-8DFA-4B8F-BF7E-B2260483C410}"/>
    <cellStyle name="Normal 2 5 2 6 4" xfId="20430" xr:uid="{4CA076AC-234A-407F-86C2-4CC7B7F2AF38}"/>
    <cellStyle name="Normal 2 5 2 6 4 2" xfId="20431" xr:uid="{CA7E2998-BCC3-4677-8599-5473C046875B}"/>
    <cellStyle name="Normal 2 5 2 6 5" xfId="20432" xr:uid="{C5B6ED37-F50E-45F2-8D13-C6FDE1728E8A}"/>
    <cellStyle name="Normal 2 5 2 7" xfId="20433" xr:uid="{462FF486-9D9F-4E3A-B44C-F02EFA83899C}"/>
    <cellStyle name="Normal 2 5 2 7 2" xfId="20434" xr:uid="{EF607BAF-0F3B-4AE8-A2C5-7A4BF940E1F5}"/>
    <cellStyle name="Normal 2 5 2 7 2 2" xfId="20435" xr:uid="{577AC126-3224-4235-9666-58D67A636A5F}"/>
    <cellStyle name="Normal 2 5 2 7 3" xfId="20436" xr:uid="{4C085F9C-4DC9-44EA-BAC7-6818F2442CB8}"/>
    <cellStyle name="Normal 2 5 2 8" xfId="20437" xr:uid="{3CFBD9E2-3DC1-4255-ADAD-D123F505CA32}"/>
    <cellStyle name="Normal 2 5 2 8 2" xfId="20438" xr:uid="{D8FCA4B7-47EA-4670-A4C1-6D8BE95A3052}"/>
    <cellStyle name="Normal 2 5 2 8 2 2" xfId="20439" xr:uid="{47795291-0D78-4E90-BC79-0F4BE48B6B86}"/>
    <cellStyle name="Normal 2 5 2 8 3" xfId="20440" xr:uid="{190494C7-13C1-4405-B7AE-7E60E04038CC}"/>
    <cellStyle name="Normal 2 5 2 9" xfId="20441" xr:uid="{BDFBD215-EE3C-4EBA-BAEC-ADD19D41F654}"/>
    <cellStyle name="Normal 2 5 2 9 2" xfId="20442" xr:uid="{09F90797-DD9C-409A-85EE-C0B8E35D902A}"/>
    <cellStyle name="Normal 2 5 3" xfId="2708" xr:uid="{00000000-0005-0000-0000-00006A160000}"/>
    <cellStyle name="Normal 2 5 4" xfId="2709" xr:uid="{00000000-0005-0000-0000-00006B160000}"/>
    <cellStyle name="Normal 2 5 4 2" xfId="4915" xr:uid="{00000000-0005-0000-0000-00006C160000}"/>
    <cellStyle name="Normal 2 5 5" xfId="2710" xr:uid="{00000000-0005-0000-0000-00006D160000}"/>
    <cellStyle name="Normal 2 5 5 2" xfId="4916" xr:uid="{00000000-0005-0000-0000-00006E160000}"/>
    <cellStyle name="Normal 2 5 6" xfId="2711" xr:uid="{00000000-0005-0000-0000-00006F160000}"/>
    <cellStyle name="Normal 2 5 6 2" xfId="4917" xr:uid="{00000000-0005-0000-0000-000070160000}"/>
    <cellStyle name="Normal 2 5 7" xfId="4547" xr:uid="{00000000-0005-0000-0000-000071160000}"/>
    <cellStyle name="Normal 2 5 8" xfId="5425" xr:uid="{00000000-0005-0000-0000-000072160000}"/>
    <cellStyle name="Normal 2 5 8 2" xfId="13698" xr:uid="{00000000-0005-0000-0000-0000F80B0000}"/>
    <cellStyle name="Normal 2 5 9" xfId="13699" xr:uid="{00000000-0005-0000-0000-0000F90B0000}"/>
    <cellStyle name="Normal 2 50" xfId="20443" xr:uid="{6E153B3A-A6B8-47FE-B726-705C36790048}"/>
    <cellStyle name="Normal 2 50 2" xfId="20444" xr:uid="{A8B09769-5F51-444C-A5A5-A86EA2C75835}"/>
    <cellStyle name="Normal 2 50 2 2" xfId="20445" xr:uid="{A4901064-6550-4991-A1DA-5040B9159BE0}"/>
    <cellStyle name="Normal 2 50 3" xfId="20446" xr:uid="{74658C93-2A2A-429A-9E24-C4A5F5AFF72C}"/>
    <cellStyle name="Normal 2 51" xfId="20447" xr:uid="{643EE2A9-9E8F-4816-9E1E-757C4E0E0B81}"/>
    <cellStyle name="Normal 2 51 2" xfId="20448" xr:uid="{521AE92D-437A-41C0-BC22-2DC663BEA473}"/>
    <cellStyle name="Normal 2 52" xfId="20449" xr:uid="{530389B9-2508-4BAD-91D9-F4870C323135}"/>
    <cellStyle name="Normal 2 52 2" xfId="20450" xr:uid="{89C22577-8495-48D2-BF91-E1552C532AAC}"/>
    <cellStyle name="Normal 2 53" xfId="20451" xr:uid="{D07AA204-67A3-41BD-98AA-DA46D4830700}"/>
    <cellStyle name="Normal 2 53 2" xfId="20452" xr:uid="{A9BDC4B5-C8CD-45A2-8902-D67F807349FA}"/>
    <cellStyle name="Normal 2 54" xfId="20453" xr:uid="{6E714372-793E-44B0-8337-F9F8F81F0A35}"/>
    <cellStyle name="Normal 2 54 2" xfId="20454" xr:uid="{DD6F28F2-CD92-4BC9-ACF9-6A08FF306D9A}"/>
    <cellStyle name="Normal 2 6" xfId="2712" xr:uid="{00000000-0005-0000-0000-000073160000}"/>
    <cellStyle name="Normal 2 6 10" xfId="13701" xr:uid="{00000000-0005-0000-0000-0000FB0B0000}"/>
    <cellStyle name="Normal 2 6 11" xfId="13702" xr:uid="{00000000-0005-0000-0000-0000FC0B0000}"/>
    <cellStyle name="Normal 2 6 12" xfId="13703" xr:uid="{00000000-0005-0000-0000-0000FD0B0000}"/>
    <cellStyle name="Normal 2 6 13" xfId="13704" xr:uid="{00000000-0005-0000-0000-0000FE0B0000}"/>
    <cellStyle name="Normal 2 6 14" xfId="13705" xr:uid="{00000000-0005-0000-0000-0000FF0B0000}"/>
    <cellStyle name="Normal 2 6 15" xfId="13706" xr:uid="{00000000-0005-0000-0000-0000000C0000}"/>
    <cellStyle name="Normal 2 6 16" xfId="13700" xr:uid="{00000000-0005-0000-0000-0000010C0000}"/>
    <cellStyle name="Normal 2 6 16 2" xfId="20455" xr:uid="{23471912-624C-495F-8994-1FF6FBD037FE}"/>
    <cellStyle name="Normal 2 6 17" xfId="20456" xr:uid="{7C21A821-8078-42EA-A030-AB5D6422F5BA}"/>
    <cellStyle name="Normal 2 6 17 2" xfId="20457" xr:uid="{F092F869-56E3-402F-87A0-9E5C6C7661E4}"/>
    <cellStyle name="Normal 2 6 17 2 2" xfId="20458" xr:uid="{0AC3298A-1C51-4C37-914B-D18C189787EA}"/>
    <cellStyle name="Normal 2 6 17 2 2 2" xfId="20459" xr:uid="{46EA0C66-5B7B-4EE1-9FC1-D7216B1377F2}"/>
    <cellStyle name="Normal 2 6 17 2 2 2 2" xfId="20460" xr:uid="{11C96BB4-6F93-4883-8201-0961FE4D16FA}"/>
    <cellStyle name="Normal 2 6 17 2 2 3" xfId="20461" xr:uid="{9402DD9A-D6F2-489D-99B5-8133D39D8BA7}"/>
    <cellStyle name="Normal 2 6 17 2 3" xfId="20462" xr:uid="{DFE971BB-681A-4851-89A8-402EBE0D8AE9}"/>
    <cellStyle name="Normal 2 6 17 2 3 2" xfId="20463" xr:uid="{9AEC7C01-40EF-4AF6-8BC1-DF129AFD462B}"/>
    <cellStyle name="Normal 2 6 17 2 3 2 2" xfId="20464" xr:uid="{D9DAEE1F-CA43-402A-A629-51B364FF394A}"/>
    <cellStyle name="Normal 2 6 17 2 3 3" xfId="20465" xr:uid="{3E4B78C2-4DEC-44CB-94C4-92E0C26EA39B}"/>
    <cellStyle name="Normal 2 6 17 2 4" xfId="20466" xr:uid="{77E30208-47F3-419C-AE80-B5275F7A8A62}"/>
    <cellStyle name="Normal 2 6 17 2 4 2" xfId="20467" xr:uid="{7408DAAD-F34B-4EC4-A5E2-B7A81E4B2660}"/>
    <cellStyle name="Normal 2 6 17 2 5" xfId="20468" xr:uid="{81BA05E2-7AA7-4719-AD6F-2315E27E58D2}"/>
    <cellStyle name="Normal 2 6 17 3" xfId="20469" xr:uid="{5BC350EE-2F39-4649-8BD7-0EA9BACE2762}"/>
    <cellStyle name="Normal 2 6 17 3 2" xfId="20470" xr:uid="{1C9AA15D-8169-489D-94DC-2596A0549CC2}"/>
    <cellStyle name="Normal 2 6 17 3 2 2" xfId="20471" xr:uid="{6D595298-CFEA-4B82-A2E6-D5A759E1B08F}"/>
    <cellStyle name="Normal 2 6 17 3 3" xfId="20472" xr:uid="{B4F743C1-F43C-4770-83CC-865C9CB30E75}"/>
    <cellStyle name="Normal 2 6 17 4" xfId="20473" xr:uid="{4B9E1966-0A26-4291-BF03-584F2013897C}"/>
    <cellStyle name="Normal 2 6 17 4 2" xfId="20474" xr:uid="{1864604A-D61F-4337-97D9-18019BA49823}"/>
    <cellStyle name="Normal 2 6 17 4 2 2" xfId="20475" xr:uid="{7E2682B9-FDB7-4D23-90A4-6564AF0D863F}"/>
    <cellStyle name="Normal 2 6 17 4 3" xfId="20476" xr:uid="{414DAD63-4FF2-4F6E-8E7F-049C812E43F4}"/>
    <cellStyle name="Normal 2 6 17 5" xfId="20477" xr:uid="{80FAC77D-5B49-49DB-99F3-6C1ED7E086B5}"/>
    <cellStyle name="Normal 2 6 17 5 2" xfId="20478" xr:uid="{7AEC304C-11A6-4A0D-B229-2EB8634EE343}"/>
    <cellStyle name="Normal 2 6 17 6" xfId="20479" xr:uid="{4F5DD869-E6FA-48E2-8D51-13C5C2F6675B}"/>
    <cellStyle name="Normal 2 6 18" xfId="20480" xr:uid="{F4BD6B19-F01A-40B1-8B6A-CF2022A7D7B5}"/>
    <cellStyle name="Normal 2 6 18 2" xfId="20481" xr:uid="{81DE2B76-3E7F-4E15-AB92-9C00843FA979}"/>
    <cellStyle name="Normal 2 6 18 2 2" xfId="20482" xr:uid="{A29299BD-CC9C-4293-9384-64D15A91D87C}"/>
    <cellStyle name="Normal 2 6 18 2 2 2" xfId="20483" xr:uid="{C4066C38-6ED3-42ED-890E-5C335617C957}"/>
    <cellStyle name="Normal 2 6 18 2 2 2 2" xfId="20484" xr:uid="{16E3C858-3254-43CB-94B5-D2A50D3E3520}"/>
    <cellStyle name="Normal 2 6 18 2 2 3" xfId="20485" xr:uid="{76AAAEDA-7F54-4C46-972B-E10AB8487752}"/>
    <cellStyle name="Normal 2 6 18 2 3" xfId="20486" xr:uid="{02400420-CC47-47D2-97D7-3F0219018A66}"/>
    <cellStyle name="Normal 2 6 18 2 3 2" xfId="20487" xr:uid="{19D36477-E46D-49B2-86B4-CA784103DA39}"/>
    <cellStyle name="Normal 2 6 18 2 3 2 2" xfId="20488" xr:uid="{E787242C-A638-4AB3-BD97-43D5EC96FD36}"/>
    <cellStyle name="Normal 2 6 18 2 3 3" xfId="20489" xr:uid="{3DB4105A-C9A4-42CC-836D-9DDE9558C69C}"/>
    <cellStyle name="Normal 2 6 18 2 4" xfId="20490" xr:uid="{8AE5A0C7-772B-4EC3-B89E-EE2B920AC17D}"/>
    <cellStyle name="Normal 2 6 18 2 4 2" xfId="20491" xr:uid="{F9CAF01A-A5D3-4C97-8032-9ED53E13337B}"/>
    <cellStyle name="Normal 2 6 18 2 5" xfId="20492" xr:uid="{16FE7731-1AEC-4BC5-8E2F-A8CAB513D8BF}"/>
    <cellStyle name="Normal 2 6 18 3" xfId="20493" xr:uid="{87C65496-984D-4790-9450-8A190872E162}"/>
    <cellStyle name="Normal 2 6 18 3 2" xfId="20494" xr:uid="{EFF2742C-EB78-42EE-9E96-4F563F441C06}"/>
    <cellStyle name="Normal 2 6 18 3 2 2" xfId="20495" xr:uid="{EFB5E79A-87F5-4CBA-8C02-50B1714519CA}"/>
    <cellStyle name="Normal 2 6 18 3 3" xfId="20496" xr:uid="{B0433829-091F-4069-9EF4-8AF865006B5C}"/>
    <cellStyle name="Normal 2 6 18 4" xfId="20497" xr:uid="{F298FDAE-2584-4C2D-9FF5-8ABC5ABE690E}"/>
    <cellStyle name="Normal 2 6 18 4 2" xfId="20498" xr:uid="{2D32787C-B09B-4313-AB41-18272BE32431}"/>
    <cellStyle name="Normal 2 6 18 4 2 2" xfId="20499" xr:uid="{42B555B3-591C-4F86-BCBD-6FC4D63EC3E1}"/>
    <cellStyle name="Normal 2 6 18 4 3" xfId="20500" xr:uid="{FF8351BA-B064-4684-BB83-6C45F78A1541}"/>
    <cellStyle name="Normal 2 6 18 5" xfId="20501" xr:uid="{CEABB93A-9E46-443B-B83A-F2F503FEA3F1}"/>
    <cellStyle name="Normal 2 6 18 5 2" xfId="20502" xr:uid="{A0245C3F-403D-4AA9-A595-BBE9BBE559E9}"/>
    <cellStyle name="Normal 2 6 18 6" xfId="20503" xr:uid="{22C9DFB8-3D26-45B6-BE53-F8A6E4276A6D}"/>
    <cellStyle name="Normal 2 6 19" xfId="20504" xr:uid="{E703FA45-B7ED-4C3D-A457-AAA84BC1CD4F}"/>
    <cellStyle name="Normal 2 6 19 2" xfId="20505" xr:uid="{23F3464F-7B00-4088-8015-BE30E3A337CC}"/>
    <cellStyle name="Normal 2 6 19 2 2" xfId="20506" xr:uid="{12E31F97-5F51-4816-9244-A7CB005E2826}"/>
    <cellStyle name="Normal 2 6 19 2 2 2" xfId="20507" xr:uid="{18AF765A-71EB-42A7-B4D7-7983B5F8CEF0}"/>
    <cellStyle name="Normal 2 6 19 2 3" xfId="20508" xr:uid="{0D3E833F-EBCA-414F-8E72-7E6C50889F79}"/>
    <cellStyle name="Normal 2 6 19 3" xfId="20509" xr:uid="{A1C7FF86-3AA2-4786-BD2B-6D04A4B72FB5}"/>
    <cellStyle name="Normal 2 6 19 3 2" xfId="20510" xr:uid="{C02E3697-5640-488C-A8A0-08162E84E449}"/>
    <cellStyle name="Normal 2 6 19 3 2 2" xfId="20511" xr:uid="{BC2E712B-6AD9-4C37-8AE4-09F80D625D15}"/>
    <cellStyle name="Normal 2 6 19 3 3" xfId="20512" xr:uid="{4D5C079E-837F-4303-AC97-EF70386F95DD}"/>
    <cellStyle name="Normal 2 6 19 4" xfId="20513" xr:uid="{DD565902-8977-433C-A98E-2F2F80FF60FF}"/>
    <cellStyle name="Normal 2 6 19 4 2" xfId="20514" xr:uid="{C6CED794-3A31-40EA-A571-E8401C139DFB}"/>
    <cellStyle name="Normal 2 6 19 5" xfId="20515" xr:uid="{2A91A565-1165-4921-99A3-C29DFD53B299}"/>
    <cellStyle name="Normal 2 6 2" xfId="2713" xr:uid="{00000000-0005-0000-0000-000074160000}"/>
    <cellStyle name="Normal 2 6 2 2" xfId="11673" xr:uid="{00000000-0005-0000-0000-0000C82D0000}"/>
    <cellStyle name="Normal 2 6 2 2 2" xfId="20516" xr:uid="{215445B6-8322-457D-96F8-B5BCC9E99979}"/>
    <cellStyle name="Normal 2 6 2 3" xfId="20517" xr:uid="{7FDBB660-7B69-4289-B5FC-A3BA54CAC2F7}"/>
    <cellStyle name="Normal 2 6 2 3 2" xfId="20518" xr:uid="{2E77DCBA-0DD6-4D1A-808F-079C225ED736}"/>
    <cellStyle name="Normal 2 6 2 3 2 2" xfId="20519" xr:uid="{FCC1CABE-68C9-432E-9762-11E8E55635F5}"/>
    <cellStyle name="Normal 2 6 2 3 2 2 2" xfId="20520" xr:uid="{EA65DCC2-30A3-4787-9872-D5AB00FC88B6}"/>
    <cellStyle name="Normal 2 6 2 3 2 2 2 2" xfId="20521" xr:uid="{C1F07816-0A01-4BB3-B852-6B18B0773F4B}"/>
    <cellStyle name="Normal 2 6 2 3 2 2 3" xfId="20522" xr:uid="{6C3B5EFD-47A2-49B1-849A-7FF504B6CD4C}"/>
    <cellStyle name="Normal 2 6 2 3 2 3" xfId="20523" xr:uid="{F07981C5-10AF-40C6-B64B-3652DA428709}"/>
    <cellStyle name="Normal 2 6 2 3 2 3 2" xfId="20524" xr:uid="{7EC1EEFC-A0A4-4F53-98F1-4C594680C90F}"/>
    <cellStyle name="Normal 2 6 2 3 2 3 2 2" xfId="20525" xr:uid="{C3CCB2C6-6038-4C77-BD51-41666BD89105}"/>
    <cellStyle name="Normal 2 6 2 3 2 3 3" xfId="20526" xr:uid="{CC471273-C1BA-4742-9DE2-6C1570936690}"/>
    <cellStyle name="Normal 2 6 2 3 2 4" xfId="20527" xr:uid="{54D78A9A-57CA-4057-8B42-FE3C2E87C36F}"/>
    <cellStyle name="Normal 2 6 2 3 2 4 2" xfId="20528" xr:uid="{14635A59-CE24-4E9E-BB68-E1E289AA183E}"/>
    <cellStyle name="Normal 2 6 2 3 2 5" xfId="20529" xr:uid="{32F372B7-466A-48B7-A34B-1E43037BD889}"/>
    <cellStyle name="Normal 2 6 2 3 3" xfId="20530" xr:uid="{4B8D1766-AC17-4DB0-8237-E1E231279715}"/>
    <cellStyle name="Normal 2 6 2 3 3 2" xfId="20531" xr:uid="{1C7E479B-35CC-43D5-8C7A-D158AE6D85C9}"/>
    <cellStyle name="Normal 2 6 2 3 3 2 2" xfId="20532" xr:uid="{89581BAF-C83C-4756-8B12-C601D8F8A488}"/>
    <cellStyle name="Normal 2 6 2 3 3 3" xfId="20533" xr:uid="{EC0CFFC5-DCFE-425F-9653-BE873AB32A7B}"/>
    <cellStyle name="Normal 2 6 2 3 4" xfId="20534" xr:uid="{5DCF0839-5240-4726-96A1-8162DDD4F343}"/>
    <cellStyle name="Normal 2 6 2 3 4 2" xfId="20535" xr:uid="{4EC809F1-1DCC-4533-99DA-D715A2FCFD98}"/>
    <cellStyle name="Normal 2 6 2 3 4 2 2" xfId="20536" xr:uid="{41E38CF8-7EA0-4007-BD2C-47574D1AA373}"/>
    <cellStyle name="Normal 2 6 2 3 4 3" xfId="20537" xr:uid="{F5316CEE-4925-4749-9DB7-67B8180C65AA}"/>
    <cellStyle name="Normal 2 6 2 3 5" xfId="20538" xr:uid="{9E00BC3D-8EEA-495D-89E1-CED795769699}"/>
    <cellStyle name="Normal 2 6 2 3 5 2" xfId="20539" xr:uid="{8AC4C444-10A7-461C-AD9F-E4FCC0B3075A}"/>
    <cellStyle name="Normal 2 6 2 3 6" xfId="20540" xr:uid="{E0BBB7C0-D039-40D6-BA13-17E13E73B97A}"/>
    <cellStyle name="Normal 2 6 2 4" xfId="20541" xr:uid="{59366072-9CC8-462E-9547-663A8D853B3C}"/>
    <cellStyle name="Normal 2 6 2 4 2" xfId="20542" xr:uid="{0A3E4672-BF6E-4D23-AEAC-EC01487C9B21}"/>
    <cellStyle name="Normal 2 6 2 4 2 2" xfId="20543" xr:uid="{F18F295F-D73A-4BBD-9874-976BE30BBBE1}"/>
    <cellStyle name="Normal 2 6 2 4 2 2 2" xfId="20544" xr:uid="{EAF902F6-0A8F-40BB-821A-B7E9BEE4F41F}"/>
    <cellStyle name="Normal 2 6 2 4 2 2 2 2" xfId="20545" xr:uid="{A487CFD8-B123-417B-9559-9BF78E4C3412}"/>
    <cellStyle name="Normal 2 6 2 4 2 2 3" xfId="20546" xr:uid="{51EE6E37-D07B-49A8-A623-4035BE83B726}"/>
    <cellStyle name="Normal 2 6 2 4 2 3" xfId="20547" xr:uid="{1056B1EB-8AE2-4DF4-A8BF-F74302843ED5}"/>
    <cellStyle name="Normal 2 6 2 4 2 3 2" xfId="20548" xr:uid="{26437146-9019-48FA-AC36-52A131567FA9}"/>
    <cellStyle name="Normal 2 6 2 4 2 3 2 2" xfId="20549" xr:uid="{8F5CD7B5-02AC-4862-BB18-3968D1A11FA7}"/>
    <cellStyle name="Normal 2 6 2 4 2 3 3" xfId="20550" xr:uid="{5A7FED9A-9949-48AE-9526-5AA7541910D2}"/>
    <cellStyle name="Normal 2 6 2 4 2 4" xfId="20551" xr:uid="{60FA4F62-2D4F-4AEE-BAE2-88EB73867ED7}"/>
    <cellStyle name="Normal 2 6 2 4 2 4 2" xfId="20552" xr:uid="{057A11EC-593A-44CB-BA42-4EF200FA3215}"/>
    <cellStyle name="Normal 2 6 2 4 2 5" xfId="20553" xr:uid="{5502364C-8651-4BC7-AF0B-A8D03CE473B2}"/>
    <cellStyle name="Normal 2 6 2 4 3" xfId="20554" xr:uid="{3314BEB5-68AB-435C-8983-58AB31179235}"/>
    <cellStyle name="Normal 2 6 2 4 3 2" xfId="20555" xr:uid="{C8F537ED-C49E-43D7-AD96-9C806D69AF30}"/>
    <cellStyle name="Normal 2 6 2 4 3 2 2" xfId="20556" xr:uid="{61ECCFA3-C633-40FA-9A44-E75F5E692626}"/>
    <cellStyle name="Normal 2 6 2 4 3 3" xfId="20557" xr:uid="{3ECA1415-58A4-4773-82DA-43A3711ECAB1}"/>
    <cellStyle name="Normal 2 6 2 4 4" xfId="20558" xr:uid="{504AA96A-11B5-454C-9D4F-B400CEDBBBDD}"/>
    <cellStyle name="Normal 2 6 2 4 4 2" xfId="20559" xr:uid="{5FAFEF00-2A88-450B-AB84-B991D508BCC4}"/>
    <cellStyle name="Normal 2 6 2 4 4 2 2" xfId="20560" xr:uid="{14F04D29-0D39-4FBB-A0E5-FD33AA5F4626}"/>
    <cellStyle name="Normal 2 6 2 4 4 3" xfId="20561" xr:uid="{42BF5402-77EF-4820-AA64-00D954284CD4}"/>
    <cellStyle name="Normal 2 6 2 4 5" xfId="20562" xr:uid="{117E3D9B-3BBD-43DE-BC1C-5F64988020F4}"/>
    <cellStyle name="Normal 2 6 2 4 5 2" xfId="20563" xr:uid="{A49F8C2F-DE8A-4C92-8CCD-C8FE1916F90F}"/>
    <cellStyle name="Normal 2 6 2 4 6" xfId="20564" xr:uid="{AA5EC22D-FEEC-4335-A61F-F6D52EC797FE}"/>
    <cellStyle name="Normal 2 6 2 5" xfId="20565" xr:uid="{99D3C7A5-D489-42A8-A155-848319BD55D9}"/>
    <cellStyle name="Normal 2 6 2 5 2" xfId="20566" xr:uid="{E6B9AA6A-4D0D-4E71-8B1C-2DB1DBED4DB2}"/>
    <cellStyle name="Normal 2 6 2 5 2 2" xfId="20567" xr:uid="{792E0902-F9B7-4A6F-91C2-D6F09F40B9FC}"/>
    <cellStyle name="Normal 2 6 2 5 2 2 2" xfId="20568" xr:uid="{3ED73655-88CB-43EF-B895-D04C41CB7149}"/>
    <cellStyle name="Normal 2 6 2 5 2 3" xfId="20569" xr:uid="{971C85BF-E2F0-4425-9F12-7B55F67BA43A}"/>
    <cellStyle name="Normal 2 6 2 5 3" xfId="20570" xr:uid="{1B351E6F-B5B2-4D19-A249-ECC5A5BA5474}"/>
    <cellStyle name="Normal 2 6 2 5 3 2" xfId="20571" xr:uid="{73F1C426-B40A-47CD-8E80-319E4C9F78C4}"/>
    <cellStyle name="Normal 2 6 2 5 3 2 2" xfId="20572" xr:uid="{8546DFA5-2E68-4875-B29F-1900BBEFC8F9}"/>
    <cellStyle name="Normal 2 6 2 5 3 3" xfId="20573" xr:uid="{DAF5043C-8ED0-46BF-8095-25A651F2ABFF}"/>
    <cellStyle name="Normal 2 6 2 5 4" xfId="20574" xr:uid="{819A8176-5140-4139-B691-E30E16FA8D4C}"/>
    <cellStyle name="Normal 2 6 2 5 4 2" xfId="20575" xr:uid="{CAA9F900-810D-47F9-B816-E43758B7215E}"/>
    <cellStyle name="Normal 2 6 2 5 5" xfId="20576" xr:uid="{169F1DD6-485A-410D-B82E-9E51700BDB89}"/>
    <cellStyle name="Normal 2 6 2 6" xfId="20577" xr:uid="{F51715A3-3C52-4874-9B45-44FF15AFE6BC}"/>
    <cellStyle name="Normal 2 6 2 6 2" xfId="20578" xr:uid="{10D6F38A-7F7D-47B8-9324-BE5BFC3D728D}"/>
    <cellStyle name="Normal 2 6 2 6 2 2" xfId="20579" xr:uid="{33EA1D69-3791-4E46-B1CA-1C3F0A7EA534}"/>
    <cellStyle name="Normal 2 6 2 6 3" xfId="20580" xr:uid="{410949C6-C8E1-461C-87F4-6C78E38C846F}"/>
    <cellStyle name="Normal 2 6 2 7" xfId="20581" xr:uid="{34A323AD-DF36-4FE6-9F3F-0D67D6D2E868}"/>
    <cellStyle name="Normal 2 6 2 7 2" xfId="20582" xr:uid="{BC8C75A6-A6DB-433A-B049-5768C19E6234}"/>
    <cellStyle name="Normal 2 6 2 7 2 2" xfId="20583" xr:uid="{7A2B10E4-A750-4DC0-87F4-D1ACF6A60AEE}"/>
    <cellStyle name="Normal 2 6 2 7 3" xfId="20584" xr:uid="{A5528FF5-FCB8-4B56-ACCA-CE627FCBC784}"/>
    <cellStyle name="Normal 2 6 2 8" xfId="20585" xr:uid="{F0F37187-CE04-430D-A773-EC7E90264C91}"/>
    <cellStyle name="Normal 2 6 2 8 2" xfId="20586" xr:uid="{94B983FB-8809-4F3B-81D1-8EECE444F946}"/>
    <cellStyle name="Normal 2 6 2 9" xfId="20587" xr:uid="{A19116D7-5C82-4E98-9EAA-3405D51901B7}"/>
    <cellStyle name="Normal 2 6 20" xfId="20588" xr:uid="{38868879-75C5-4D3D-8754-3D53C61B5403}"/>
    <cellStyle name="Normal 2 6 20 2" xfId="20589" xr:uid="{8513AEF1-F4E1-42EA-AA74-7B82F22B9155}"/>
    <cellStyle name="Normal 2 6 20 2 2" xfId="20590" xr:uid="{90E102DA-D690-42EF-BFEF-A92464A35D92}"/>
    <cellStyle name="Normal 2 6 20 2 2 2" xfId="20591" xr:uid="{8E8EE126-3E33-4065-A8D9-39E3E392F731}"/>
    <cellStyle name="Normal 2 6 20 2 3" xfId="20592" xr:uid="{78FD46A0-AE20-4ECD-9317-FC85637012D2}"/>
    <cellStyle name="Normal 2 6 20 3" xfId="20593" xr:uid="{AB47B408-7AAB-4B0D-8445-C18B5D5F6115}"/>
    <cellStyle name="Normal 2 6 20 3 2" xfId="20594" xr:uid="{DAB20CA0-9799-4C41-BC69-4C2EB538E21D}"/>
    <cellStyle name="Normal 2 6 20 4" xfId="20595" xr:uid="{7CE72F7B-5C57-437A-A8FA-AA56891DE418}"/>
    <cellStyle name="Normal 2 6 21" xfId="20596" xr:uid="{1F8D87A5-395A-434B-8542-8F979FC70C1F}"/>
    <cellStyle name="Normal 2 6 21 2" xfId="20597" xr:uid="{4BAB9959-BFFA-4738-B784-8F54A9D7DD0B}"/>
    <cellStyle name="Normal 2 6 3" xfId="2714" xr:uid="{00000000-0005-0000-0000-000075160000}"/>
    <cellStyle name="Normal 2 6 3 2" xfId="20598" xr:uid="{D23B4735-03CA-4BC4-ADBF-2B9ECEE76A38}"/>
    <cellStyle name="Normal 2 6 3 3" xfId="20599" xr:uid="{C0EBC1D5-6284-4958-9165-BEEDDE93047B}"/>
    <cellStyle name="Normal 2 6 3 3 2" xfId="20600" xr:uid="{8BE5CFAF-D660-4E1D-BF4E-D445DAEDA16E}"/>
    <cellStyle name="Normal 2 6 3 3 2 2" xfId="20601" xr:uid="{6F9DEB13-0626-4041-90B2-5BA2FE75EF3A}"/>
    <cellStyle name="Normal 2 6 3 3 2 2 2" xfId="20602" xr:uid="{B5A67AE0-4A60-4E9A-9DF8-324015CF3684}"/>
    <cellStyle name="Normal 2 6 3 3 2 3" xfId="20603" xr:uid="{E507D212-ACE7-45E5-8EC9-0D0FB2085E21}"/>
    <cellStyle name="Normal 2 6 3 3 3" xfId="20604" xr:uid="{DE6569FA-94F9-487F-8063-C1F96C5E2B20}"/>
    <cellStyle name="Normal 2 6 3 3 3 2" xfId="20605" xr:uid="{55424CCB-22AC-45DB-8949-72F2C6F175D5}"/>
    <cellStyle name="Normal 2 6 3 3 3 2 2" xfId="20606" xr:uid="{B7A2809B-A9B8-406E-8AB4-C6B122B2D5FA}"/>
    <cellStyle name="Normal 2 6 3 3 3 3" xfId="20607" xr:uid="{789196B7-81C0-4C02-8E07-9436FE4A0C49}"/>
    <cellStyle name="Normal 2 6 3 3 4" xfId="20608" xr:uid="{A1CB675A-FAD6-460D-BEFD-816D080FA5CF}"/>
    <cellStyle name="Normal 2 6 3 3 4 2" xfId="20609" xr:uid="{10744789-B1CD-42BE-BD2B-E9171CD23964}"/>
    <cellStyle name="Normal 2 6 3 3 5" xfId="20610" xr:uid="{FEE11BBF-6BDC-45B1-9C90-827D5443B437}"/>
    <cellStyle name="Normal 2 6 3 4" xfId="20611" xr:uid="{ADC70FFD-2C3A-467E-90DF-8CB13AD35114}"/>
    <cellStyle name="Normal 2 6 3 4 2" xfId="20612" xr:uid="{958A717C-33CF-45B3-AA15-A07A93D55E27}"/>
    <cellStyle name="Normal 2 6 3 4 2 2" xfId="20613" xr:uid="{9AD7EFCB-BA5B-46BA-9D39-74585942E12F}"/>
    <cellStyle name="Normal 2 6 3 4 3" xfId="20614" xr:uid="{8CD19373-E58E-4243-97EB-1375928A6AFB}"/>
    <cellStyle name="Normal 2 6 3 5" xfId="20615" xr:uid="{DA30C611-C35D-4856-8170-C9CB65CA4E07}"/>
    <cellStyle name="Normal 2 6 3 5 2" xfId="20616" xr:uid="{A3227A8A-8FF0-4CEF-B40B-3BB7E114546C}"/>
    <cellStyle name="Normal 2 6 3 5 2 2" xfId="20617" xr:uid="{04938F49-210A-4D2D-AA41-14F9133739CA}"/>
    <cellStyle name="Normal 2 6 3 5 3" xfId="20618" xr:uid="{4453D041-CB35-44AA-B323-E3889D6E9A2A}"/>
    <cellStyle name="Normal 2 6 3 6" xfId="20619" xr:uid="{4037E941-0945-4AE8-AB58-D6FD14AA0740}"/>
    <cellStyle name="Normal 2 6 3 6 2" xfId="20620" xr:uid="{43AA0DEA-579E-4207-B198-A8FECDECAF8B}"/>
    <cellStyle name="Normal 2 6 3 7" xfId="20621" xr:uid="{4C64B061-3CAA-477B-B7F0-91F760E6F763}"/>
    <cellStyle name="Normal 2 6 4" xfId="2715" xr:uid="{00000000-0005-0000-0000-000076160000}"/>
    <cellStyle name="Normal 2 6 4 2" xfId="4918" xr:uid="{00000000-0005-0000-0000-000077160000}"/>
    <cellStyle name="Normal 2 6 5" xfId="2716" xr:uid="{00000000-0005-0000-0000-000078160000}"/>
    <cellStyle name="Normal 2 6 5 2" xfId="4919" xr:uid="{00000000-0005-0000-0000-000079160000}"/>
    <cellStyle name="Normal 2 6 6" xfId="2717" xr:uid="{00000000-0005-0000-0000-00007A160000}"/>
    <cellStyle name="Normal 2 6 6 2" xfId="4920" xr:uid="{00000000-0005-0000-0000-00007B160000}"/>
    <cellStyle name="Normal 2 6 7" xfId="4548" xr:uid="{00000000-0005-0000-0000-00007C160000}"/>
    <cellStyle name="Normal 2 6 8" xfId="5426" xr:uid="{00000000-0005-0000-0000-00007D160000}"/>
    <cellStyle name="Normal 2 6 8 2" xfId="6120" xr:uid="{00000000-0005-0000-0000-00007E160000}"/>
    <cellStyle name="Normal 2 6 8 3" xfId="13707" xr:uid="{00000000-0005-0000-0000-0000080C0000}"/>
    <cellStyle name="Normal 2 6 9" xfId="9381" xr:uid="{00000000-0005-0000-0000-00007F160000}"/>
    <cellStyle name="Normal 2 6 9 2" xfId="13708" xr:uid="{00000000-0005-0000-0000-0000090C0000}"/>
    <cellStyle name="Normal 2 7" xfId="2718" xr:uid="{00000000-0005-0000-0000-000080160000}"/>
    <cellStyle name="Normal 2 7 2" xfId="2719" xr:uid="{00000000-0005-0000-0000-000081160000}"/>
    <cellStyle name="Normal 2 7 3" xfId="2720" xr:uid="{00000000-0005-0000-0000-000082160000}"/>
    <cellStyle name="Normal 2 7 4" xfId="2721" xr:uid="{00000000-0005-0000-0000-000083160000}"/>
    <cellStyle name="Normal 2 7 4 2" xfId="4921" xr:uid="{00000000-0005-0000-0000-000084160000}"/>
    <cellStyle name="Normal 2 7 5" xfId="2722" xr:uid="{00000000-0005-0000-0000-000085160000}"/>
    <cellStyle name="Normal 2 7 5 2" xfId="4922" xr:uid="{00000000-0005-0000-0000-000086160000}"/>
    <cellStyle name="Normal 2 7 6" xfId="2723" xr:uid="{00000000-0005-0000-0000-000087160000}"/>
    <cellStyle name="Normal 2 7 6 2" xfId="4923" xr:uid="{00000000-0005-0000-0000-000088160000}"/>
    <cellStyle name="Normal 2 7 7" xfId="4549" xr:uid="{00000000-0005-0000-0000-000089160000}"/>
    <cellStyle name="Normal 2 8" xfId="2724" xr:uid="{00000000-0005-0000-0000-00008A160000}"/>
    <cellStyle name="Normal 2 8 2" xfId="2725" xr:uid="{00000000-0005-0000-0000-00008B160000}"/>
    <cellStyle name="Normal 2 8 3" xfId="2726" xr:uid="{00000000-0005-0000-0000-00008C160000}"/>
    <cellStyle name="Normal 2 8 4" xfId="2727" xr:uid="{00000000-0005-0000-0000-00008D160000}"/>
    <cellStyle name="Normal 2 8 4 2" xfId="4924" xr:uid="{00000000-0005-0000-0000-00008E160000}"/>
    <cellStyle name="Normal 2 8 5" xfId="2728" xr:uid="{00000000-0005-0000-0000-00008F160000}"/>
    <cellStyle name="Normal 2 8 5 2" xfId="4925" xr:uid="{00000000-0005-0000-0000-000090160000}"/>
    <cellStyle name="Normal 2 8 6" xfId="2729" xr:uid="{00000000-0005-0000-0000-000091160000}"/>
    <cellStyle name="Normal 2 8 6 2" xfId="4926" xr:uid="{00000000-0005-0000-0000-000092160000}"/>
    <cellStyle name="Normal 2 8 7" xfId="4550" xr:uid="{00000000-0005-0000-0000-000093160000}"/>
    <cellStyle name="Normal 2 9" xfId="2730" xr:uid="{00000000-0005-0000-0000-000094160000}"/>
    <cellStyle name="Normal 2 9 2" xfId="5427" xr:uid="{00000000-0005-0000-0000-000095160000}"/>
    <cellStyle name="Normal 2 9 2 2" xfId="6121" xr:uid="{00000000-0005-0000-0000-000096160000}"/>
    <cellStyle name="Normal 2 9 2 2 2" xfId="20623" xr:uid="{45476DA3-4825-44F7-97DA-DF87271136E2}"/>
    <cellStyle name="Normal 2 9 2 3" xfId="20624" xr:uid="{ABDD9189-6538-4508-BCF0-4BF09E83C249}"/>
    <cellStyle name="Normal 2 9 2 3 2" xfId="20625" xr:uid="{D8F78A01-9879-42BD-8C50-00A4648ECD6F}"/>
    <cellStyle name="Normal 2 9 2 3 2 2" xfId="20626" xr:uid="{5159ECB9-B237-4C74-912C-34F598201EA0}"/>
    <cellStyle name="Normal 2 9 2 3 2 2 2" xfId="20627" xr:uid="{210878D5-A4E0-4737-8E71-406B29AA76E7}"/>
    <cellStyle name="Normal 2 9 2 3 2 3" xfId="20628" xr:uid="{1C06CDE2-14B2-4B58-98BA-992BCB7F26B0}"/>
    <cellStyle name="Normal 2 9 2 3 3" xfId="20629" xr:uid="{5C107F0F-B0FC-44D8-844C-3AC8E6D99A52}"/>
    <cellStyle name="Normal 2 9 2 3 3 2" xfId="20630" xr:uid="{C042E6EA-7DC8-44E4-B4D6-069AE564A96D}"/>
    <cellStyle name="Normal 2 9 2 3 3 2 2" xfId="20631" xr:uid="{B5E05077-3848-4C68-B715-7B061545112F}"/>
    <cellStyle name="Normal 2 9 2 3 3 3" xfId="20632" xr:uid="{4F3051AC-32A5-4593-8D8D-F016CC4DED13}"/>
    <cellStyle name="Normal 2 9 2 3 4" xfId="20633" xr:uid="{0A416847-8B9E-440F-BACB-463728518A88}"/>
    <cellStyle name="Normal 2 9 2 3 4 2" xfId="20634" xr:uid="{7F5C69D7-36F8-4FC2-B0BC-D20FD9D904D2}"/>
    <cellStyle name="Normal 2 9 2 3 5" xfId="20635" xr:uid="{6E21BF62-0D94-4B7D-90DA-474C89BE4EA0}"/>
    <cellStyle name="Normal 2 9 2 4" xfId="20636" xr:uid="{BB6B40EE-61BB-4783-A548-C52B438D4DC2}"/>
    <cellStyle name="Normal 2 9 2 4 2" xfId="20637" xr:uid="{BD857887-224B-49DF-9FA7-988147A2D84F}"/>
    <cellStyle name="Normal 2 9 2 4 2 2" xfId="20638" xr:uid="{9082A723-C870-426F-9A95-A02BB0C449BB}"/>
    <cellStyle name="Normal 2 9 2 4 3" xfId="20639" xr:uid="{981DB20C-0B96-4324-8E85-DCE6387EB8C3}"/>
    <cellStyle name="Normal 2 9 2 5" xfId="20640" xr:uid="{F1B64D90-BC82-495D-AE5B-A0465069DE91}"/>
    <cellStyle name="Normal 2 9 2 5 2" xfId="20641" xr:uid="{0758D075-3347-4E75-BE96-C4768CCD9DC4}"/>
    <cellStyle name="Normal 2 9 2 5 2 2" xfId="20642" xr:uid="{E1AA8825-2381-46AC-BFF5-9346894F0470}"/>
    <cellStyle name="Normal 2 9 2 5 3" xfId="20643" xr:uid="{4A31B3E8-2770-4176-8901-A0D6B6D3C2BF}"/>
    <cellStyle name="Normal 2 9 2 6" xfId="20644" xr:uid="{23517FCE-1A7D-4AA1-B2C9-C429422BE07D}"/>
    <cellStyle name="Normal 2 9 2 6 2" xfId="20645" xr:uid="{B01276C4-35CB-4C9D-9D66-6E7BB25856A6}"/>
    <cellStyle name="Normal 2 9 2 7" xfId="20646" xr:uid="{634993F4-0C5A-46C1-8DE2-23DE9F8D8B8E}"/>
    <cellStyle name="Normal 2 9 2 8" xfId="20622" xr:uid="{D161E6C6-BF93-4849-9AA1-3DB0B73AECEF}"/>
    <cellStyle name="Normal 2 9 3" xfId="20647" xr:uid="{27ED860D-8C40-4B68-BC37-6FE4955EA17F}"/>
    <cellStyle name="Normal 2 9 3 2" xfId="20648" xr:uid="{E73B92F8-E07C-4442-B8F2-DFC76B24016C}"/>
    <cellStyle name="Normal 2 9 3 2 2" xfId="20649" xr:uid="{A8F02072-0A6E-4F4C-AAB3-01E3049366EB}"/>
    <cellStyle name="Normal 2 9 3 2 2 2" xfId="20650" xr:uid="{8401F8AB-A351-47A5-9BA0-56593241C01F}"/>
    <cellStyle name="Normal 2 9 3 2 2 2 2" xfId="20651" xr:uid="{3B1E2713-9E54-4403-BD1E-B4BE7E7978CB}"/>
    <cellStyle name="Normal 2 9 3 2 2 3" xfId="20652" xr:uid="{ACB105D5-8B54-4199-BDF8-29D7077EF6A9}"/>
    <cellStyle name="Normal 2 9 3 2 3" xfId="20653" xr:uid="{642BE602-F523-4C80-89C0-EB183CFDB859}"/>
    <cellStyle name="Normal 2 9 3 2 3 2" xfId="20654" xr:uid="{72FF92E6-97B8-4823-98B9-ACB86AD2D765}"/>
    <cellStyle name="Normal 2 9 3 2 3 2 2" xfId="20655" xr:uid="{7DE8583C-CBF4-4C20-B980-E0E1A0E19C0D}"/>
    <cellStyle name="Normal 2 9 3 2 3 3" xfId="20656" xr:uid="{F2D5342E-40C5-4629-AC62-4C4504FE3C55}"/>
    <cellStyle name="Normal 2 9 3 2 4" xfId="20657" xr:uid="{6BB1A1FA-F947-4603-BA3D-1EA09AF88CB0}"/>
    <cellStyle name="Normal 2 9 3 2 4 2" xfId="20658" xr:uid="{27C0E286-A43D-4DF0-8ADB-F85F4F21303A}"/>
    <cellStyle name="Normal 2 9 3 2 5" xfId="20659" xr:uid="{E2854827-A7A9-45F5-A6E0-3AB25C8D7B64}"/>
    <cellStyle name="Normal 2 9 3 3" xfId="20660" xr:uid="{BA4F6514-BAB3-4D2B-8887-E40B2D697703}"/>
    <cellStyle name="Normal 2 9 3 3 2" xfId="20661" xr:uid="{E2913F25-D4A8-43C5-9437-FE91FCD127E2}"/>
    <cellStyle name="Normal 2 9 3 3 2 2" xfId="20662" xr:uid="{F17B1529-51B9-4AA4-8C0C-24E07C16FD24}"/>
    <cellStyle name="Normal 2 9 3 3 3" xfId="20663" xr:uid="{B89C9744-5CC3-4C16-94E3-0A8FDD430380}"/>
    <cellStyle name="Normal 2 9 3 4" xfId="20664" xr:uid="{044975FE-78EE-4CAB-9DBF-7E1540CF175E}"/>
    <cellStyle name="Normal 2 9 3 4 2" xfId="20665" xr:uid="{CCCDABD0-98B9-4817-8FB5-CD62DCB7463D}"/>
    <cellStyle name="Normal 2 9 3 4 2 2" xfId="20666" xr:uid="{A92A9C7A-EEF4-4EF2-8541-E80FC2787A73}"/>
    <cellStyle name="Normal 2 9 3 4 3" xfId="20667" xr:uid="{532FDCBB-EBEE-4699-ABE3-CA03D8237B29}"/>
    <cellStyle name="Normal 2 9 3 5" xfId="20668" xr:uid="{0B54366E-F8E1-4492-97C8-B0273ECCFBE6}"/>
    <cellStyle name="Normal 2 9 3 5 2" xfId="20669" xr:uid="{651DAFB0-242E-443F-A4FC-A7F90A862E6B}"/>
    <cellStyle name="Normal 2 9 3 6" xfId="20670" xr:uid="{4567BBCC-8430-49E4-BB2B-1C9209568471}"/>
    <cellStyle name="Normal 2 9 4" xfId="20671" xr:uid="{3111F492-E241-490D-86DA-992F224619F2}"/>
    <cellStyle name="Normal 2 9 4 2" xfId="20672" xr:uid="{926D3885-769C-4BAD-B712-4E8FED2E7770}"/>
    <cellStyle name="Normal 2 9 4 2 2" xfId="20673" xr:uid="{607A03BB-2E2F-4F81-8237-B29E595BF2D2}"/>
    <cellStyle name="Normal 2 9 4 2 2 2" xfId="20674" xr:uid="{8A852830-4BDD-4568-B30D-B76E5F0E01F2}"/>
    <cellStyle name="Normal 2 9 4 2 3" xfId="20675" xr:uid="{2F657D0E-2C57-4E7A-A15B-627922F0052F}"/>
    <cellStyle name="Normal 2 9 4 3" xfId="20676" xr:uid="{ADB31A0D-BE8B-44E2-B69D-C6FD6B7C3E9A}"/>
    <cellStyle name="Normal 2 9 4 3 2" xfId="20677" xr:uid="{403EBD7E-FB64-4C64-BA81-DB7B6A28AB99}"/>
    <cellStyle name="Normal 2 9 4 3 2 2" xfId="20678" xr:uid="{278F7847-6DC0-4316-81F7-E45BB31FC658}"/>
    <cellStyle name="Normal 2 9 4 3 3" xfId="20679" xr:uid="{D640EB03-3055-4975-B81D-10BCC7269A07}"/>
    <cellStyle name="Normal 2 9 4 4" xfId="20680" xr:uid="{B62C8506-AECC-4461-887B-C46F6E970EAF}"/>
    <cellStyle name="Normal 2 9 4 4 2" xfId="20681" xr:uid="{7BE3984F-A296-4C2F-A4FD-AE2CCA668A26}"/>
    <cellStyle name="Normal 2 9 4 5" xfId="20682" xr:uid="{5DE86321-1A01-4F48-80B7-39EE946FCB5A}"/>
    <cellStyle name="Normal 2 9 5" xfId="20683" xr:uid="{6406CC18-56DE-46A0-B077-61D3B7924CBD}"/>
    <cellStyle name="Normal 2 9 5 2" xfId="20684" xr:uid="{E578C55E-BF05-41EB-8F60-6FF7582251E8}"/>
    <cellStyle name="Normal 2 9 5 2 2" xfId="20685" xr:uid="{06E0446C-78B9-46C9-8B21-6FAC3F034952}"/>
    <cellStyle name="Normal 2 9 5 2 2 2" xfId="20686" xr:uid="{C6A11D8B-DDF4-4BC5-BA15-1A81BA41C5BB}"/>
    <cellStyle name="Normal 2 9 5 2 3" xfId="20687" xr:uid="{92A4E344-B26B-45F5-9B05-317D62BE9854}"/>
    <cellStyle name="Normal 2 9 5 3" xfId="20688" xr:uid="{16A1B7D0-0A99-4FB2-B557-DEF6065A184B}"/>
    <cellStyle name="Normal 2 9 5 3 2" xfId="20689" xr:uid="{ACE1312E-4ABA-475D-A729-3893B4E8772A}"/>
    <cellStyle name="Normal 2 9 5 4" xfId="20690" xr:uid="{7B57AC1C-6E78-40D4-95BD-EBAE7194D720}"/>
    <cellStyle name="Normal 2 9 6" xfId="20691" xr:uid="{F66A4305-6494-4A33-BD02-C3DE9D4CFCC1}"/>
    <cellStyle name="Normal 2 9 6 2" xfId="20692" xr:uid="{8E092742-1AD2-4718-9DF5-BD3BFFED1B18}"/>
    <cellStyle name="Normal 2_Copy of Commissioning date correction" xfId="2731" xr:uid="{00000000-0005-0000-0000-000097160000}"/>
    <cellStyle name="Normal 20" xfId="2732" xr:uid="{00000000-0005-0000-0000-000098160000}"/>
    <cellStyle name="Normal 20 10" xfId="6453" xr:uid="{00000000-0005-0000-0000-000099160000}"/>
    <cellStyle name="Normal 20 11" xfId="6572" xr:uid="{00000000-0005-0000-0000-00009A160000}"/>
    <cellStyle name="Normal 20 12" xfId="6690" xr:uid="{00000000-0005-0000-0000-00009B160000}"/>
    <cellStyle name="Normal 20 13" xfId="7526" xr:uid="{00000000-0005-0000-0000-00009C160000}"/>
    <cellStyle name="Normal 20 14" xfId="8191" xr:uid="{00000000-0005-0000-0000-00009D160000}"/>
    <cellStyle name="Normal 20 15" xfId="8313" xr:uid="{00000000-0005-0000-0000-00009E160000}"/>
    <cellStyle name="Normal 20 16" xfId="8433" xr:uid="{00000000-0005-0000-0000-00009F160000}"/>
    <cellStyle name="Normal 20 17" xfId="8554" xr:uid="{00000000-0005-0000-0000-0000A0160000}"/>
    <cellStyle name="Normal 20 18" xfId="8673" xr:uid="{00000000-0005-0000-0000-0000A1160000}"/>
    <cellStyle name="Normal 20 2" xfId="2733" xr:uid="{00000000-0005-0000-0000-0000A2160000}"/>
    <cellStyle name="Normal 20 2 10" xfId="6454" xr:uid="{00000000-0005-0000-0000-0000A3160000}"/>
    <cellStyle name="Normal 20 2 11" xfId="6573" xr:uid="{00000000-0005-0000-0000-0000A4160000}"/>
    <cellStyle name="Normal 20 2 12" xfId="6691" xr:uid="{00000000-0005-0000-0000-0000A5160000}"/>
    <cellStyle name="Normal 20 2 13" xfId="8192" xr:uid="{00000000-0005-0000-0000-0000A6160000}"/>
    <cellStyle name="Normal 20 2 14" xfId="8314" xr:uid="{00000000-0005-0000-0000-0000A7160000}"/>
    <cellStyle name="Normal 20 2 15" xfId="8434" xr:uid="{00000000-0005-0000-0000-0000A8160000}"/>
    <cellStyle name="Normal 20 2 16" xfId="8555" xr:uid="{00000000-0005-0000-0000-0000A9160000}"/>
    <cellStyle name="Normal 20 2 17" xfId="8674" xr:uid="{00000000-0005-0000-0000-0000AA160000}"/>
    <cellStyle name="Normal 20 2 18" xfId="13709" xr:uid="{00000000-0005-0000-0000-00000F0C0000}"/>
    <cellStyle name="Normal 20 2 2" xfId="2734" xr:uid="{00000000-0005-0000-0000-0000AB160000}"/>
    <cellStyle name="Normal 20 2 2 2" xfId="2735" xr:uid="{00000000-0005-0000-0000-0000AC160000}"/>
    <cellStyle name="Normal 20 2 3" xfId="2736" xr:uid="{00000000-0005-0000-0000-0000AD160000}"/>
    <cellStyle name="Normal 20 2 4" xfId="2737" xr:uid="{00000000-0005-0000-0000-0000AE160000}"/>
    <cellStyle name="Normal 20 2 5" xfId="2738" xr:uid="{00000000-0005-0000-0000-0000AF160000}"/>
    <cellStyle name="Normal 20 2 6" xfId="2739" xr:uid="{00000000-0005-0000-0000-0000B0160000}"/>
    <cellStyle name="Normal 20 2 7" xfId="4551" xr:uid="{00000000-0005-0000-0000-0000B1160000}"/>
    <cellStyle name="Normal 20 2 8" xfId="4552" xr:uid="{00000000-0005-0000-0000-0000B2160000}"/>
    <cellStyle name="Normal 20 2 8 2" xfId="4553" xr:uid="{00000000-0005-0000-0000-0000B3160000}"/>
    <cellStyle name="Normal 20 2 9" xfId="6322" xr:uid="{00000000-0005-0000-0000-0000B4160000}"/>
    <cellStyle name="Normal 20 3" xfId="2740" xr:uid="{00000000-0005-0000-0000-0000B5160000}"/>
    <cellStyle name="Normal 20 3 10" xfId="6455" xr:uid="{00000000-0005-0000-0000-0000B6160000}"/>
    <cellStyle name="Normal 20 3 11" xfId="6574" xr:uid="{00000000-0005-0000-0000-0000B7160000}"/>
    <cellStyle name="Normal 20 3 12" xfId="6692" xr:uid="{00000000-0005-0000-0000-0000B8160000}"/>
    <cellStyle name="Normal 20 3 13" xfId="8193" xr:uid="{00000000-0005-0000-0000-0000B9160000}"/>
    <cellStyle name="Normal 20 3 14" xfId="8315" xr:uid="{00000000-0005-0000-0000-0000BA160000}"/>
    <cellStyle name="Normal 20 3 15" xfId="8435" xr:uid="{00000000-0005-0000-0000-0000BB160000}"/>
    <cellStyle name="Normal 20 3 16" xfId="8556" xr:uid="{00000000-0005-0000-0000-0000BC160000}"/>
    <cellStyle name="Normal 20 3 17" xfId="8675" xr:uid="{00000000-0005-0000-0000-0000BD160000}"/>
    <cellStyle name="Normal 20 3 18" xfId="13710" xr:uid="{00000000-0005-0000-0000-0000100C0000}"/>
    <cellStyle name="Normal 20 3 2" xfId="2741" xr:uid="{00000000-0005-0000-0000-0000BE160000}"/>
    <cellStyle name="Normal 20 3 2 2" xfId="2742" xr:uid="{00000000-0005-0000-0000-0000BF160000}"/>
    <cellStyle name="Normal 20 3 3" xfId="2743" xr:uid="{00000000-0005-0000-0000-0000C0160000}"/>
    <cellStyle name="Normal 20 3 4" xfId="2744" xr:uid="{00000000-0005-0000-0000-0000C1160000}"/>
    <cellStyle name="Normal 20 3 5" xfId="2745" xr:uid="{00000000-0005-0000-0000-0000C2160000}"/>
    <cellStyle name="Normal 20 3 6" xfId="2746" xr:uid="{00000000-0005-0000-0000-0000C3160000}"/>
    <cellStyle name="Normal 20 3 7" xfId="4554" xr:uid="{00000000-0005-0000-0000-0000C4160000}"/>
    <cellStyle name="Normal 20 3 8" xfId="4555" xr:uid="{00000000-0005-0000-0000-0000C5160000}"/>
    <cellStyle name="Normal 20 3 8 2" xfId="4556" xr:uid="{00000000-0005-0000-0000-0000C6160000}"/>
    <cellStyle name="Normal 20 3 9" xfId="6323" xr:uid="{00000000-0005-0000-0000-0000C7160000}"/>
    <cellStyle name="Normal 20 4" xfId="2747" xr:uid="{00000000-0005-0000-0000-0000C8160000}"/>
    <cellStyle name="Normal 20 4 2" xfId="2748" xr:uid="{00000000-0005-0000-0000-0000C9160000}"/>
    <cellStyle name="Normal 20 4 2 2" xfId="2749" xr:uid="{00000000-0005-0000-0000-0000CA160000}"/>
    <cellStyle name="Normal 20 4 3" xfId="2750" xr:uid="{00000000-0005-0000-0000-0000CB160000}"/>
    <cellStyle name="Normal 20 4 4" xfId="2751" xr:uid="{00000000-0005-0000-0000-0000CC160000}"/>
    <cellStyle name="Normal 20 4 5" xfId="2752" xr:uid="{00000000-0005-0000-0000-0000CD160000}"/>
    <cellStyle name="Normal 20 4 6" xfId="2753" xr:uid="{00000000-0005-0000-0000-0000CE160000}"/>
    <cellStyle name="Normal 20 4 7" xfId="4557" xr:uid="{00000000-0005-0000-0000-0000CF160000}"/>
    <cellStyle name="Normal 20 4 8" xfId="4558" xr:uid="{00000000-0005-0000-0000-0000D0160000}"/>
    <cellStyle name="Normal 20 4 8 2" xfId="4559" xr:uid="{00000000-0005-0000-0000-0000D1160000}"/>
    <cellStyle name="Normal 20 5" xfId="2754" xr:uid="{00000000-0005-0000-0000-0000D2160000}"/>
    <cellStyle name="Normal 20 5 2" xfId="2755" xr:uid="{00000000-0005-0000-0000-0000D3160000}"/>
    <cellStyle name="Normal 20 5 2 2" xfId="2756" xr:uid="{00000000-0005-0000-0000-0000D4160000}"/>
    <cellStyle name="Normal 20 5 3" xfId="2757" xr:uid="{00000000-0005-0000-0000-0000D5160000}"/>
    <cellStyle name="Normal 20 5 4" xfId="2758" xr:uid="{00000000-0005-0000-0000-0000D6160000}"/>
    <cellStyle name="Normal 20 5 5" xfId="2759" xr:uid="{00000000-0005-0000-0000-0000D7160000}"/>
    <cellStyle name="Normal 20 5 6" xfId="2760" xr:uid="{00000000-0005-0000-0000-0000D8160000}"/>
    <cellStyle name="Normal 20 5 7" xfId="4560" xr:uid="{00000000-0005-0000-0000-0000D9160000}"/>
    <cellStyle name="Normal 20 5 8" xfId="4561" xr:uid="{00000000-0005-0000-0000-0000DA160000}"/>
    <cellStyle name="Normal 20 5 8 2" xfId="4562" xr:uid="{00000000-0005-0000-0000-0000DB160000}"/>
    <cellStyle name="Normal 20 6" xfId="2761" xr:uid="{00000000-0005-0000-0000-0000DC160000}"/>
    <cellStyle name="Normal 20 6 2" xfId="2762" xr:uid="{00000000-0005-0000-0000-0000DD160000}"/>
    <cellStyle name="Normal 20 6 2 2" xfId="2763" xr:uid="{00000000-0005-0000-0000-0000DE160000}"/>
    <cellStyle name="Normal 20 6 3" xfId="2764" xr:uid="{00000000-0005-0000-0000-0000DF160000}"/>
    <cellStyle name="Normal 20 6 4" xfId="2765" xr:uid="{00000000-0005-0000-0000-0000E0160000}"/>
    <cellStyle name="Normal 20 6 5" xfId="2766" xr:uid="{00000000-0005-0000-0000-0000E1160000}"/>
    <cellStyle name="Normal 20 6 6" xfId="2767" xr:uid="{00000000-0005-0000-0000-0000E2160000}"/>
    <cellStyle name="Normal 20 6 7" xfId="4563" xr:uid="{00000000-0005-0000-0000-0000E3160000}"/>
    <cellStyle name="Normal 20 6 8" xfId="4564" xr:uid="{00000000-0005-0000-0000-0000E4160000}"/>
    <cellStyle name="Normal 20 6 8 2" xfId="4565" xr:uid="{00000000-0005-0000-0000-0000E5160000}"/>
    <cellStyle name="Normal 20 7" xfId="4566" xr:uid="{00000000-0005-0000-0000-0000E6160000}"/>
    <cellStyle name="Normal 20 8" xfId="4567" xr:uid="{00000000-0005-0000-0000-0000E7160000}"/>
    <cellStyle name="Normal 20 8 2" xfId="4568" xr:uid="{00000000-0005-0000-0000-0000E8160000}"/>
    <cellStyle name="Normal 20 9" xfId="6321" xr:uid="{00000000-0005-0000-0000-0000E9160000}"/>
    <cellStyle name="Normal 21" xfId="2768" xr:uid="{00000000-0005-0000-0000-0000EA160000}"/>
    <cellStyle name="Normal 21 10" xfId="6456" xr:uid="{00000000-0005-0000-0000-0000EB160000}"/>
    <cellStyle name="Normal 21 11" xfId="6575" xr:uid="{00000000-0005-0000-0000-0000EC160000}"/>
    <cellStyle name="Normal 21 12" xfId="6693" xr:uid="{00000000-0005-0000-0000-0000ED160000}"/>
    <cellStyle name="Normal 21 13" xfId="8194" xr:uid="{00000000-0005-0000-0000-0000EE160000}"/>
    <cellStyle name="Normal 21 14" xfId="8316" xr:uid="{00000000-0005-0000-0000-0000EF160000}"/>
    <cellStyle name="Normal 21 15" xfId="8436" xr:uid="{00000000-0005-0000-0000-0000F0160000}"/>
    <cellStyle name="Normal 21 16" xfId="8557" xr:uid="{00000000-0005-0000-0000-0000F1160000}"/>
    <cellStyle name="Normal 21 17" xfId="8676" xr:uid="{00000000-0005-0000-0000-0000F2160000}"/>
    <cellStyle name="Normal 21 2" xfId="2769" xr:uid="{00000000-0005-0000-0000-0000F3160000}"/>
    <cellStyle name="Normal 21 2 10" xfId="6457" xr:uid="{00000000-0005-0000-0000-0000F4160000}"/>
    <cellStyle name="Normal 21 2 11" xfId="6576" xr:uid="{00000000-0005-0000-0000-0000F5160000}"/>
    <cellStyle name="Normal 21 2 12" xfId="6694" xr:uid="{00000000-0005-0000-0000-0000F6160000}"/>
    <cellStyle name="Normal 21 2 13" xfId="8195" xr:uid="{00000000-0005-0000-0000-0000F7160000}"/>
    <cellStyle name="Normal 21 2 14" xfId="8317" xr:uid="{00000000-0005-0000-0000-0000F8160000}"/>
    <cellStyle name="Normal 21 2 15" xfId="8437" xr:uid="{00000000-0005-0000-0000-0000F9160000}"/>
    <cellStyle name="Normal 21 2 16" xfId="8558" xr:uid="{00000000-0005-0000-0000-0000FA160000}"/>
    <cellStyle name="Normal 21 2 17" xfId="8677" xr:uid="{00000000-0005-0000-0000-0000FB160000}"/>
    <cellStyle name="Normal 21 2 18" xfId="13712" xr:uid="{00000000-0005-0000-0000-0000130C0000}"/>
    <cellStyle name="Normal 21 2 2" xfId="2770" xr:uid="{00000000-0005-0000-0000-0000FC160000}"/>
    <cellStyle name="Normal 21 2 2 2" xfId="2771" xr:uid="{00000000-0005-0000-0000-0000FD160000}"/>
    <cellStyle name="Normal 21 2 3" xfId="2772" xr:uid="{00000000-0005-0000-0000-0000FE160000}"/>
    <cellStyle name="Normal 21 2 4" xfId="2773" xr:uid="{00000000-0005-0000-0000-0000FF160000}"/>
    <cellStyle name="Normal 21 2 5" xfId="2774" xr:uid="{00000000-0005-0000-0000-000000170000}"/>
    <cellStyle name="Normal 21 2 6" xfId="2775" xr:uid="{00000000-0005-0000-0000-000001170000}"/>
    <cellStyle name="Normal 21 2 7" xfId="4569" xr:uid="{00000000-0005-0000-0000-000002170000}"/>
    <cellStyle name="Normal 21 2 8" xfId="4570" xr:uid="{00000000-0005-0000-0000-000003170000}"/>
    <cellStyle name="Normal 21 2 8 2" xfId="4571" xr:uid="{00000000-0005-0000-0000-000004170000}"/>
    <cellStyle name="Normal 21 2 9" xfId="6325" xr:uid="{00000000-0005-0000-0000-000005170000}"/>
    <cellStyle name="Normal 21 3" xfId="2776" xr:uid="{00000000-0005-0000-0000-000006170000}"/>
    <cellStyle name="Normal 21 3 10" xfId="6458" xr:uid="{00000000-0005-0000-0000-000007170000}"/>
    <cellStyle name="Normal 21 3 11" xfId="6577" xr:uid="{00000000-0005-0000-0000-000008170000}"/>
    <cellStyle name="Normal 21 3 12" xfId="6695" xr:uid="{00000000-0005-0000-0000-000009170000}"/>
    <cellStyle name="Normal 21 3 13" xfId="8196" xr:uid="{00000000-0005-0000-0000-00000A170000}"/>
    <cellStyle name="Normal 21 3 14" xfId="8318" xr:uid="{00000000-0005-0000-0000-00000B170000}"/>
    <cellStyle name="Normal 21 3 15" xfId="8438" xr:uid="{00000000-0005-0000-0000-00000C170000}"/>
    <cellStyle name="Normal 21 3 16" xfId="8559" xr:uid="{00000000-0005-0000-0000-00000D170000}"/>
    <cellStyle name="Normal 21 3 17" xfId="8678" xr:uid="{00000000-0005-0000-0000-00000E170000}"/>
    <cellStyle name="Normal 21 3 2" xfId="2777" xr:uid="{00000000-0005-0000-0000-00000F170000}"/>
    <cellStyle name="Normal 21 3 2 2" xfId="2778" xr:uid="{00000000-0005-0000-0000-000010170000}"/>
    <cellStyle name="Normal 21 3 3" xfId="2779" xr:uid="{00000000-0005-0000-0000-000011170000}"/>
    <cellStyle name="Normal 21 3 4" xfId="2780" xr:uid="{00000000-0005-0000-0000-000012170000}"/>
    <cellStyle name="Normal 21 3 5" xfId="2781" xr:uid="{00000000-0005-0000-0000-000013170000}"/>
    <cellStyle name="Normal 21 3 6" xfId="2782" xr:uid="{00000000-0005-0000-0000-000014170000}"/>
    <cellStyle name="Normal 21 3 7" xfId="4572" xr:uid="{00000000-0005-0000-0000-000015170000}"/>
    <cellStyle name="Normal 21 3 8" xfId="4573" xr:uid="{00000000-0005-0000-0000-000016170000}"/>
    <cellStyle name="Normal 21 3 8 2" xfId="4574" xr:uid="{00000000-0005-0000-0000-000017170000}"/>
    <cellStyle name="Normal 21 3 9" xfId="6326" xr:uid="{00000000-0005-0000-0000-000018170000}"/>
    <cellStyle name="Normal 21 4" xfId="2783" xr:uid="{00000000-0005-0000-0000-000019170000}"/>
    <cellStyle name="Normal 21 4 2" xfId="2784" xr:uid="{00000000-0005-0000-0000-00001A170000}"/>
    <cellStyle name="Normal 21 4 2 2" xfId="2785" xr:uid="{00000000-0005-0000-0000-00001B170000}"/>
    <cellStyle name="Normal 21 4 3" xfId="2786" xr:uid="{00000000-0005-0000-0000-00001C170000}"/>
    <cellStyle name="Normal 21 4 4" xfId="2787" xr:uid="{00000000-0005-0000-0000-00001D170000}"/>
    <cellStyle name="Normal 21 4 5" xfId="2788" xr:uid="{00000000-0005-0000-0000-00001E170000}"/>
    <cellStyle name="Normal 21 4 6" xfId="2789" xr:uid="{00000000-0005-0000-0000-00001F170000}"/>
    <cellStyle name="Normal 21 4 7" xfId="4575" xr:uid="{00000000-0005-0000-0000-000020170000}"/>
    <cellStyle name="Normal 21 4 8" xfId="4576" xr:uid="{00000000-0005-0000-0000-000021170000}"/>
    <cellStyle name="Normal 21 4 8 2" xfId="4577" xr:uid="{00000000-0005-0000-0000-000022170000}"/>
    <cellStyle name="Normal 21 4 9" xfId="13711" xr:uid="{00000000-0005-0000-0000-0000160C0000}"/>
    <cellStyle name="Normal 21 5" xfId="2790" xr:uid="{00000000-0005-0000-0000-000023170000}"/>
    <cellStyle name="Normal 21 5 2" xfId="2791" xr:uid="{00000000-0005-0000-0000-000024170000}"/>
    <cellStyle name="Normal 21 5 2 2" xfId="2792" xr:uid="{00000000-0005-0000-0000-000025170000}"/>
    <cellStyle name="Normal 21 5 3" xfId="2793" xr:uid="{00000000-0005-0000-0000-000026170000}"/>
    <cellStyle name="Normal 21 5 4" xfId="2794" xr:uid="{00000000-0005-0000-0000-000027170000}"/>
    <cellStyle name="Normal 21 5 5" xfId="2795" xr:uid="{00000000-0005-0000-0000-000028170000}"/>
    <cellStyle name="Normal 21 5 6" xfId="2796" xr:uid="{00000000-0005-0000-0000-000029170000}"/>
    <cellStyle name="Normal 21 5 7" xfId="4578" xr:uid="{00000000-0005-0000-0000-00002A170000}"/>
    <cellStyle name="Normal 21 5 8" xfId="4579" xr:uid="{00000000-0005-0000-0000-00002B170000}"/>
    <cellStyle name="Normal 21 5 8 2" xfId="4580" xr:uid="{00000000-0005-0000-0000-00002C170000}"/>
    <cellStyle name="Normal 21 6" xfId="2797" xr:uid="{00000000-0005-0000-0000-00002D170000}"/>
    <cellStyle name="Normal 21 6 2" xfId="2798" xr:uid="{00000000-0005-0000-0000-00002E170000}"/>
    <cellStyle name="Normal 21 6 2 2" xfId="2799" xr:uid="{00000000-0005-0000-0000-00002F170000}"/>
    <cellStyle name="Normal 21 6 3" xfId="2800" xr:uid="{00000000-0005-0000-0000-000030170000}"/>
    <cellStyle name="Normal 21 6 4" xfId="2801" xr:uid="{00000000-0005-0000-0000-000031170000}"/>
    <cellStyle name="Normal 21 6 5" xfId="2802" xr:uid="{00000000-0005-0000-0000-000032170000}"/>
    <cellStyle name="Normal 21 6 6" xfId="2803" xr:uid="{00000000-0005-0000-0000-000033170000}"/>
    <cellStyle name="Normal 21 6 7" xfId="4581" xr:uid="{00000000-0005-0000-0000-000034170000}"/>
    <cellStyle name="Normal 21 6 8" xfId="4582" xr:uid="{00000000-0005-0000-0000-000035170000}"/>
    <cellStyle name="Normal 21 6 8 2" xfId="4583" xr:uid="{00000000-0005-0000-0000-000036170000}"/>
    <cellStyle name="Normal 21 7" xfId="4584" xr:uid="{00000000-0005-0000-0000-000037170000}"/>
    <cellStyle name="Normal 21 8" xfId="4585" xr:uid="{00000000-0005-0000-0000-000038170000}"/>
    <cellStyle name="Normal 21 8 2" xfId="4586" xr:uid="{00000000-0005-0000-0000-000039170000}"/>
    <cellStyle name="Normal 21 9" xfId="6324" xr:uid="{00000000-0005-0000-0000-00003A170000}"/>
    <cellStyle name="Normal 21_Scen_XBase" xfId="13713" xr:uid="{00000000-0005-0000-0000-0000170C0000}"/>
    <cellStyle name="Normal 22" xfId="2804" xr:uid="{00000000-0005-0000-0000-00003B170000}"/>
    <cellStyle name="Normal 22 10" xfId="2805" xr:uid="{00000000-0005-0000-0000-00003C170000}"/>
    <cellStyle name="Normal 22 11" xfId="4587" xr:uid="{00000000-0005-0000-0000-00003D170000}"/>
    <cellStyle name="Normal 22 12" xfId="4588" xr:uid="{00000000-0005-0000-0000-00003E170000}"/>
    <cellStyle name="Normal 22 12 2" xfId="4589" xr:uid="{00000000-0005-0000-0000-00003F170000}"/>
    <cellStyle name="Normal 22 13" xfId="6327" xr:uid="{00000000-0005-0000-0000-000040170000}"/>
    <cellStyle name="Normal 22 14" xfId="6459" xr:uid="{00000000-0005-0000-0000-000041170000}"/>
    <cellStyle name="Normal 22 15" xfId="6578" xr:uid="{00000000-0005-0000-0000-000042170000}"/>
    <cellStyle name="Normal 22 16" xfId="6696" xr:uid="{00000000-0005-0000-0000-000043170000}"/>
    <cellStyle name="Normal 22 17" xfId="8197" xr:uid="{00000000-0005-0000-0000-000044170000}"/>
    <cellStyle name="Normal 22 18" xfId="8319" xr:uid="{00000000-0005-0000-0000-000045170000}"/>
    <cellStyle name="Normal 22 19" xfId="8439" xr:uid="{00000000-0005-0000-0000-000046170000}"/>
    <cellStyle name="Normal 22 2" xfId="2806" xr:uid="{00000000-0005-0000-0000-000047170000}"/>
    <cellStyle name="Normal 22 2 10" xfId="6460" xr:uid="{00000000-0005-0000-0000-000048170000}"/>
    <cellStyle name="Normal 22 2 11" xfId="6579" xr:uid="{00000000-0005-0000-0000-000049170000}"/>
    <cellStyle name="Normal 22 2 12" xfId="6697" xr:uid="{00000000-0005-0000-0000-00004A170000}"/>
    <cellStyle name="Normal 22 2 13" xfId="8198" xr:uid="{00000000-0005-0000-0000-00004B170000}"/>
    <cellStyle name="Normal 22 2 14" xfId="8320" xr:uid="{00000000-0005-0000-0000-00004C170000}"/>
    <cellStyle name="Normal 22 2 15" xfId="8440" xr:uid="{00000000-0005-0000-0000-00004D170000}"/>
    <cellStyle name="Normal 22 2 16" xfId="8561" xr:uid="{00000000-0005-0000-0000-00004E170000}"/>
    <cellStyle name="Normal 22 2 17" xfId="8680" xr:uid="{00000000-0005-0000-0000-00004F170000}"/>
    <cellStyle name="Normal 22 2 2" xfId="2807" xr:uid="{00000000-0005-0000-0000-000050170000}"/>
    <cellStyle name="Normal 22 2 2 2" xfId="2808" xr:uid="{00000000-0005-0000-0000-000051170000}"/>
    <cellStyle name="Normal 22 2 3" xfId="2809" xr:uid="{00000000-0005-0000-0000-000052170000}"/>
    <cellStyle name="Normal 22 2 4" xfId="2810" xr:uid="{00000000-0005-0000-0000-000053170000}"/>
    <cellStyle name="Normal 22 2 5" xfId="2811" xr:uid="{00000000-0005-0000-0000-000054170000}"/>
    <cellStyle name="Normal 22 2 6" xfId="2812" xr:uid="{00000000-0005-0000-0000-000055170000}"/>
    <cellStyle name="Normal 22 2 7" xfId="4590" xr:uid="{00000000-0005-0000-0000-000056170000}"/>
    <cellStyle name="Normal 22 2 8" xfId="4591" xr:uid="{00000000-0005-0000-0000-000057170000}"/>
    <cellStyle name="Normal 22 2 8 2" xfId="4592" xr:uid="{00000000-0005-0000-0000-000058170000}"/>
    <cellStyle name="Normal 22 2 9" xfId="6328" xr:uid="{00000000-0005-0000-0000-000059170000}"/>
    <cellStyle name="Normal 22 20" xfId="8560" xr:uid="{00000000-0005-0000-0000-00005A170000}"/>
    <cellStyle name="Normal 22 21" xfId="8679" xr:uid="{00000000-0005-0000-0000-00005B170000}"/>
    <cellStyle name="Normal 22 3" xfId="2813" xr:uid="{00000000-0005-0000-0000-00005C170000}"/>
    <cellStyle name="Normal 22 3 10" xfId="6461" xr:uid="{00000000-0005-0000-0000-00005D170000}"/>
    <cellStyle name="Normal 22 3 11" xfId="6580" xr:uid="{00000000-0005-0000-0000-00005E170000}"/>
    <cellStyle name="Normal 22 3 12" xfId="6698" xr:uid="{00000000-0005-0000-0000-00005F170000}"/>
    <cellStyle name="Normal 22 3 13" xfId="8199" xr:uid="{00000000-0005-0000-0000-000060170000}"/>
    <cellStyle name="Normal 22 3 14" xfId="8321" xr:uid="{00000000-0005-0000-0000-000061170000}"/>
    <cellStyle name="Normal 22 3 15" xfId="8441" xr:uid="{00000000-0005-0000-0000-000062170000}"/>
    <cellStyle name="Normal 22 3 16" xfId="8562" xr:uid="{00000000-0005-0000-0000-000063170000}"/>
    <cellStyle name="Normal 22 3 17" xfId="8681" xr:uid="{00000000-0005-0000-0000-000064170000}"/>
    <cellStyle name="Normal 22 3 2" xfId="2814" xr:uid="{00000000-0005-0000-0000-000065170000}"/>
    <cellStyle name="Normal 22 3 2 2" xfId="2815" xr:uid="{00000000-0005-0000-0000-000066170000}"/>
    <cellStyle name="Normal 22 3 3" xfId="2816" xr:uid="{00000000-0005-0000-0000-000067170000}"/>
    <cellStyle name="Normal 22 3 4" xfId="2817" xr:uid="{00000000-0005-0000-0000-000068170000}"/>
    <cellStyle name="Normal 22 3 5" xfId="2818" xr:uid="{00000000-0005-0000-0000-000069170000}"/>
    <cellStyle name="Normal 22 3 6" xfId="2819" xr:uid="{00000000-0005-0000-0000-00006A170000}"/>
    <cellStyle name="Normal 22 3 7" xfId="4593" xr:uid="{00000000-0005-0000-0000-00006B170000}"/>
    <cellStyle name="Normal 22 3 8" xfId="4594" xr:uid="{00000000-0005-0000-0000-00006C170000}"/>
    <cellStyle name="Normal 22 3 8 2" xfId="4595" xr:uid="{00000000-0005-0000-0000-00006D170000}"/>
    <cellStyle name="Normal 22 3 9" xfId="6329" xr:uid="{00000000-0005-0000-0000-00006E170000}"/>
    <cellStyle name="Normal 22 4" xfId="2820" xr:uid="{00000000-0005-0000-0000-00006F170000}"/>
    <cellStyle name="Normal 22 4 2" xfId="2821" xr:uid="{00000000-0005-0000-0000-000070170000}"/>
    <cellStyle name="Normal 22 4 2 2" xfId="2822" xr:uid="{00000000-0005-0000-0000-000071170000}"/>
    <cellStyle name="Normal 22 4 3" xfId="2823" xr:uid="{00000000-0005-0000-0000-000072170000}"/>
    <cellStyle name="Normal 22 4 4" xfId="2824" xr:uid="{00000000-0005-0000-0000-000073170000}"/>
    <cellStyle name="Normal 22 4 5" xfId="2825" xr:uid="{00000000-0005-0000-0000-000074170000}"/>
    <cellStyle name="Normal 22 4 6" xfId="2826" xr:uid="{00000000-0005-0000-0000-000075170000}"/>
    <cellStyle name="Normal 22 4 7" xfId="4596" xr:uid="{00000000-0005-0000-0000-000076170000}"/>
    <cellStyle name="Normal 22 4 8" xfId="4597" xr:uid="{00000000-0005-0000-0000-000077170000}"/>
    <cellStyle name="Normal 22 4 8 2" xfId="4598" xr:uid="{00000000-0005-0000-0000-000078170000}"/>
    <cellStyle name="Normal 22 5" xfId="2827" xr:uid="{00000000-0005-0000-0000-000079170000}"/>
    <cellStyle name="Normal 22 5 2" xfId="2828" xr:uid="{00000000-0005-0000-0000-00007A170000}"/>
    <cellStyle name="Normal 22 5 2 2" xfId="2829" xr:uid="{00000000-0005-0000-0000-00007B170000}"/>
    <cellStyle name="Normal 22 5 3" xfId="2830" xr:uid="{00000000-0005-0000-0000-00007C170000}"/>
    <cellStyle name="Normal 22 5 4" xfId="2831" xr:uid="{00000000-0005-0000-0000-00007D170000}"/>
    <cellStyle name="Normal 22 5 5" xfId="2832" xr:uid="{00000000-0005-0000-0000-00007E170000}"/>
    <cellStyle name="Normal 22 5 6" xfId="2833" xr:uid="{00000000-0005-0000-0000-00007F170000}"/>
    <cellStyle name="Normal 22 5 7" xfId="4599" xr:uid="{00000000-0005-0000-0000-000080170000}"/>
    <cellStyle name="Normal 22 5 8" xfId="4600" xr:uid="{00000000-0005-0000-0000-000081170000}"/>
    <cellStyle name="Normal 22 5 8 2" xfId="4601" xr:uid="{00000000-0005-0000-0000-000082170000}"/>
    <cellStyle name="Normal 22 6" xfId="2834" xr:uid="{00000000-0005-0000-0000-000083170000}"/>
    <cellStyle name="Normal 22 6 2" xfId="2835" xr:uid="{00000000-0005-0000-0000-000084170000}"/>
    <cellStyle name="Normal 22 6 2 2" xfId="2836" xr:uid="{00000000-0005-0000-0000-000085170000}"/>
    <cellStyle name="Normal 22 6 3" xfId="2837" xr:uid="{00000000-0005-0000-0000-000086170000}"/>
    <cellStyle name="Normal 22 6 4" xfId="2838" xr:uid="{00000000-0005-0000-0000-000087170000}"/>
    <cellStyle name="Normal 22 6 5" xfId="2839" xr:uid="{00000000-0005-0000-0000-000088170000}"/>
    <cellStyle name="Normal 22 6 6" xfId="2840" xr:uid="{00000000-0005-0000-0000-000089170000}"/>
    <cellStyle name="Normal 22 6 7" xfId="4602" xr:uid="{00000000-0005-0000-0000-00008A170000}"/>
    <cellStyle name="Normal 22 6 8" xfId="4603" xr:uid="{00000000-0005-0000-0000-00008B170000}"/>
    <cellStyle name="Normal 22 6 8 2" xfId="4604" xr:uid="{00000000-0005-0000-0000-00008C170000}"/>
    <cellStyle name="Normal 22 7" xfId="2841" xr:uid="{00000000-0005-0000-0000-00008D170000}"/>
    <cellStyle name="Normal 22 8" xfId="2842" xr:uid="{00000000-0005-0000-0000-00008E170000}"/>
    <cellStyle name="Normal 22 9" xfId="2843" xr:uid="{00000000-0005-0000-0000-00008F170000}"/>
    <cellStyle name="Normal 23" xfId="2844" xr:uid="{00000000-0005-0000-0000-000090170000}"/>
    <cellStyle name="Normal 23 10" xfId="6462" xr:uid="{00000000-0005-0000-0000-000091170000}"/>
    <cellStyle name="Normal 23 11" xfId="6581" xr:uid="{00000000-0005-0000-0000-000092170000}"/>
    <cellStyle name="Normal 23 12" xfId="6699" xr:uid="{00000000-0005-0000-0000-000093170000}"/>
    <cellStyle name="Normal 23 13" xfId="8200" xr:uid="{00000000-0005-0000-0000-000094170000}"/>
    <cellStyle name="Normal 23 14" xfId="8322" xr:uid="{00000000-0005-0000-0000-000095170000}"/>
    <cellStyle name="Normal 23 15" xfId="8442" xr:uid="{00000000-0005-0000-0000-000096170000}"/>
    <cellStyle name="Normal 23 16" xfId="8563" xr:uid="{00000000-0005-0000-0000-000097170000}"/>
    <cellStyle name="Normal 23 17" xfId="8682" xr:uid="{00000000-0005-0000-0000-000098170000}"/>
    <cellStyle name="Normal 23 2" xfId="2845" xr:uid="{00000000-0005-0000-0000-000099170000}"/>
    <cellStyle name="Normal 23 2 10" xfId="6463" xr:uid="{00000000-0005-0000-0000-00009A170000}"/>
    <cellStyle name="Normal 23 2 11" xfId="6582" xr:uid="{00000000-0005-0000-0000-00009B170000}"/>
    <cellStyle name="Normal 23 2 12" xfId="6700" xr:uid="{00000000-0005-0000-0000-00009C170000}"/>
    <cellStyle name="Normal 23 2 13" xfId="8201" xr:uid="{00000000-0005-0000-0000-00009D170000}"/>
    <cellStyle name="Normal 23 2 14" xfId="8323" xr:uid="{00000000-0005-0000-0000-00009E170000}"/>
    <cellStyle name="Normal 23 2 15" xfId="8443" xr:uid="{00000000-0005-0000-0000-00009F170000}"/>
    <cellStyle name="Normal 23 2 16" xfId="8564" xr:uid="{00000000-0005-0000-0000-0000A0170000}"/>
    <cellStyle name="Normal 23 2 17" xfId="8683" xr:uid="{00000000-0005-0000-0000-0000A1170000}"/>
    <cellStyle name="Normal 23 2 2" xfId="2846" xr:uid="{00000000-0005-0000-0000-0000A2170000}"/>
    <cellStyle name="Normal 23 2 2 2" xfId="2847" xr:uid="{00000000-0005-0000-0000-0000A3170000}"/>
    <cellStyle name="Normal 23 2 3" xfId="2848" xr:uid="{00000000-0005-0000-0000-0000A4170000}"/>
    <cellStyle name="Normal 23 2 4" xfId="2849" xr:uid="{00000000-0005-0000-0000-0000A5170000}"/>
    <cellStyle name="Normal 23 2 5" xfId="2850" xr:uid="{00000000-0005-0000-0000-0000A6170000}"/>
    <cellStyle name="Normal 23 2 6" xfId="2851" xr:uid="{00000000-0005-0000-0000-0000A7170000}"/>
    <cellStyle name="Normal 23 2 7" xfId="4605" xr:uid="{00000000-0005-0000-0000-0000A8170000}"/>
    <cellStyle name="Normal 23 2 8" xfId="4606" xr:uid="{00000000-0005-0000-0000-0000A9170000}"/>
    <cellStyle name="Normal 23 2 8 2" xfId="4607" xr:uid="{00000000-0005-0000-0000-0000AA170000}"/>
    <cellStyle name="Normal 23 2 9" xfId="6331" xr:uid="{00000000-0005-0000-0000-0000AB170000}"/>
    <cellStyle name="Normal 23 3" xfId="2852" xr:uid="{00000000-0005-0000-0000-0000AC170000}"/>
    <cellStyle name="Normal 23 3 10" xfId="6464" xr:uid="{00000000-0005-0000-0000-0000AD170000}"/>
    <cellStyle name="Normal 23 3 11" xfId="6583" xr:uid="{00000000-0005-0000-0000-0000AE170000}"/>
    <cellStyle name="Normal 23 3 12" xfId="6701" xr:uid="{00000000-0005-0000-0000-0000AF170000}"/>
    <cellStyle name="Normal 23 3 13" xfId="8202" xr:uid="{00000000-0005-0000-0000-0000B0170000}"/>
    <cellStyle name="Normal 23 3 14" xfId="8324" xr:uid="{00000000-0005-0000-0000-0000B1170000}"/>
    <cellStyle name="Normal 23 3 15" xfId="8444" xr:uid="{00000000-0005-0000-0000-0000B2170000}"/>
    <cellStyle name="Normal 23 3 16" xfId="8565" xr:uid="{00000000-0005-0000-0000-0000B3170000}"/>
    <cellStyle name="Normal 23 3 17" xfId="8684" xr:uid="{00000000-0005-0000-0000-0000B4170000}"/>
    <cellStyle name="Normal 23 3 2" xfId="2853" xr:uid="{00000000-0005-0000-0000-0000B5170000}"/>
    <cellStyle name="Normal 23 3 2 2" xfId="2854" xr:uid="{00000000-0005-0000-0000-0000B6170000}"/>
    <cellStyle name="Normal 23 3 3" xfId="2855" xr:uid="{00000000-0005-0000-0000-0000B7170000}"/>
    <cellStyle name="Normal 23 3 4" xfId="2856" xr:uid="{00000000-0005-0000-0000-0000B8170000}"/>
    <cellStyle name="Normal 23 3 5" xfId="2857" xr:uid="{00000000-0005-0000-0000-0000B9170000}"/>
    <cellStyle name="Normal 23 3 6" xfId="2858" xr:uid="{00000000-0005-0000-0000-0000BA170000}"/>
    <cellStyle name="Normal 23 3 7" xfId="4608" xr:uid="{00000000-0005-0000-0000-0000BB170000}"/>
    <cellStyle name="Normal 23 3 8" xfId="4609" xr:uid="{00000000-0005-0000-0000-0000BC170000}"/>
    <cellStyle name="Normal 23 3 8 2" xfId="4610" xr:uid="{00000000-0005-0000-0000-0000BD170000}"/>
    <cellStyle name="Normal 23 3 9" xfId="6332" xr:uid="{00000000-0005-0000-0000-0000BE170000}"/>
    <cellStyle name="Normal 23 4" xfId="2859" xr:uid="{00000000-0005-0000-0000-0000BF170000}"/>
    <cellStyle name="Normal 23 4 2" xfId="2860" xr:uid="{00000000-0005-0000-0000-0000C0170000}"/>
    <cellStyle name="Normal 23 4 2 2" xfId="2861" xr:uid="{00000000-0005-0000-0000-0000C1170000}"/>
    <cellStyle name="Normal 23 4 3" xfId="2862" xr:uid="{00000000-0005-0000-0000-0000C2170000}"/>
    <cellStyle name="Normal 23 4 4" xfId="2863" xr:uid="{00000000-0005-0000-0000-0000C3170000}"/>
    <cellStyle name="Normal 23 4 5" xfId="2864" xr:uid="{00000000-0005-0000-0000-0000C4170000}"/>
    <cellStyle name="Normal 23 4 6" xfId="2865" xr:uid="{00000000-0005-0000-0000-0000C5170000}"/>
    <cellStyle name="Normal 23 4 7" xfId="4611" xr:uid="{00000000-0005-0000-0000-0000C6170000}"/>
    <cellStyle name="Normal 23 4 8" xfId="4612" xr:uid="{00000000-0005-0000-0000-0000C7170000}"/>
    <cellStyle name="Normal 23 4 8 2" xfId="4613" xr:uid="{00000000-0005-0000-0000-0000C8170000}"/>
    <cellStyle name="Normal 23 5" xfId="2866" xr:uid="{00000000-0005-0000-0000-0000C9170000}"/>
    <cellStyle name="Normal 23 5 2" xfId="2867" xr:uid="{00000000-0005-0000-0000-0000CA170000}"/>
    <cellStyle name="Normal 23 5 2 2" xfId="2868" xr:uid="{00000000-0005-0000-0000-0000CB170000}"/>
    <cellStyle name="Normal 23 5 3" xfId="2869" xr:uid="{00000000-0005-0000-0000-0000CC170000}"/>
    <cellStyle name="Normal 23 5 4" xfId="2870" xr:uid="{00000000-0005-0000-0000-0000CD170000}"/>
    <cellStyle name="Normal 23 5 5" xfId="2871" xr:uid="{00000000-0005-0000-0000-0000CE170000}"/>
    <cellStyle name="Normal 23 5 6" xfId="2872" xr:uid="{00000000-0005-0000-0000-0000CF170000}"/>
    <cellStyle name="Normal 23 5 7" xfId="4614" xr:uid="{00000000-0005-0000-0000-0000D0170000}"/>
    <cellStyle name="Normal 23 5 8" xfId="4615" xr:uid="{00000000-0005-0000-0000-0000D1170000}"/>
    <cellStyle name="Normal 23 5 8 2" xfId="4616" xr:uid="{00000000-0005-0000-0000-0000D2170000}"/>
    <cellStyle name="Normal 23 6" xfId="2873" xr:uid="{00000000-0005-0000-0000-0000D3170000}"/>
    <cellStyle name="Normal 23 6 2" xfId="2874" xr:uid="{00000000-0005-0000-0000-0000D4170000}"/>
    <cellStyle name="Normal 23 6 2 2" xfId="2875" xr:uid="{00000000-0005-0000-0000-0000D5170000}"/>
    <cellStyle name="Normal 23 6 3" xfId="2876" xr:uid="{00000000-0005-0000-0000-0000D6170000}"/>
    <cellStyle name="Normal 23 6 4" xfId="2877" xr:uid="{00000000-0005-0000-0000-0000D7170000}"/>
    <cellStyle name="Normal 23 6 5" xfId="2878" xr:uid="{00000000-0005-0000-0000-0000D8170000}"/>
    <cellStyle name="Normal 23 6 6" xfId="2879" xr:uid="{00000000-0005-0000-0000-0000D9170000}"/>
    <cellStyle name="Normal 23 6 7" xfId="4617" xr:uid="{00000000-0005-0000-0000-0000DA170000}"/>
    <cellStyle name="Normal 23 6 8" xfId="4618" xr:uid="{00000000-0005-0000-0000-0000DB170000}"/>
    <cellStyle name="Normal 23 6 8 2" xfId="4619" xr:uid="{00000000-0005-0000-0000-0000DC170000}"/>
    <cellStyle name="Normal 23 7" xfId="4620" xr:uid="{00000000-0005-0000-0000-0000DD170000}"/>
    <cellStyle name="Normal 23 8" xfId="4621" xr:uid="{00000000-0005-0000-0000-0000DE170000}"/>
    <cellStyle name="Normal 23 8 2" xfId="4622" xr:uid="{00000000-0005-0000-0000-0000DF170000}"/>
    <cellStyle name="Normal 23 9" xfId="6330" xr:uid="{00000000-0005-0000-0000-0000E0170000}"/>
    <cellStyle name="Normal 24" xfId="2880" xr:uid="{00000000-0005-0000-0000-0000E1170000}"/>
    <cellStyle name="Normal 24 10" xfId="2881" xr:uid="{00000000-0005-0000-0000-0000E2170000}"/>
    <cellStyle name="Normal 24 10 2" xfId="13714" xr:uid="{00000000-0005-0000-0000-0000200C0000}"/>
    <cellStyle name="Normal 24 11" xfId="2882" xr:uid="{00000000-0005-0000-0000-0000E3170000}"/>
    <cellStyle name="Normal 24 11 2" xfId="13715" xr:uid="{00000000-0005-0000-0000-0000210C0000}"/>
    <cellStyle name="Normal 24 12" xfId="4623" xr:uid="{00000000-0005-0000-0000-0000E4170000}"/>
    <cellStyle name="Normal 24 12 2" xfId="13716" xr:uid="{00000000-0005-0000-0000-0000220C0000}"/>
    <cellStyle name="Normal 24 13" xfId="4624" xr:uid="{00000000-0005-0000-0000-0000E5170000}"/>
    <cellStyle name="Normal 24 13 2" xfId="4625" xr:uid="{00000000-0005-0000-0000-0000E6170000}"/>
    <cellStyle name="Normal 24 13 3" xfId="13717" xr:uid="{00000000-0005-0000-0000-0000230C0000}"/>
    <cellStyle name="Normal 24 14" xfId="6333" xr:uid="{00000000-0005-0000-0000-0000E7170000}"/>
    <cellStyle name="Normal 24 14 2" xfId="13718" xr:uid="{00000000-0005-0000-0000-0000240C0000}"/>
    <cellStyle name="Normal 24 14 3" xfId="20693" xr:uid="{F93FC64E-35F5-4A8D-A881-D58350597962}"/>
    <cellStyle name="Normal 24 15" xfId="6465" xr:uid="{00000000-0005-0000-0000-0000E8170000}"/>
    <cellStyle name="Normal 24 15 2" xfId="13719" xr:uid="{00000000-0005-0000-0000-0000250C0000}"/>
    <cellStyle name="Normal 24 15 3" xfId="20694" xr:uid="{8E963A24-8B4E-479E-94E5-0BDFB198A40E}"/>
    <cellStyle name="Normal 24 16" xfId="6584" xr:uid="{00000000-0005-0000-0000-0000E9170000}"/>
    <cellStyle name="Normal 24 16 2" xfId="13720" xr:uid="{00000000-0005-0000-0000-0000260C0000}"/>
    <cellStyle name="Normal 24 16 3" xfId="20695" xr:uid="{E8825EE0-1D20-4105-AB70-FE54072CD887}"/>
    <cellStyle name="Normal 24 17" xfId="6702" xr:uid="{00000000-0005-0000-0000-0000EA170000}"/>
    <cellStyle name="Normal 24 17 2" xfId="13721" xr:uid="{00000000-0005-0000-0000-0000270C0000}"/>
    <cellStyle name="Normal 24 17 3" xfId="20696" xr:uid="{84A8BEA0-06D6-4CEB-8A9A-FCAC8638EF22}"/>
    <cellStyle name="Normal 24 18" xfId="8203" xr:uid="{00000000-0005-0000-0000-0000EB170000}"/>
    <cellStyle name="Normal 24 18 2" xfId="13722" xr:uid="{00000000-0005-0000-0000-0000280C0000}"/>
    <cellStyle name="Normal 24 18 3" xfId="20697" xr:uid="{452A4221-7193-47F8-9E9F-A378D0274304}"/>
    <cellStyle name="Normal 24 19" xfId="8325" xr:uid="{00000000-0005-0000-0000-0000EC170000}"/>
    <cellStyle name="Normal 24 19 2" xfId="13723" xr:uid="{00000000-0005-0000-0000-0000290C0000}"/>
    <cellStyle name="Normal 24 19 3" xfId="20698" xr:uid="{5AD965AC-BBD0-4740-9DCC-D43085E018FC}"/>
    <cellStyle name="Normal 24 2" xfId="2883" xr:uid="{00000000-0005-0000-0000-0000ED170000}"/>
    <cellStyle name="Normal 24 2 10" xfId="6466" xr:uid="{00000000-0005-0000-0000-0000EE170000}"/>
    <cellStyle name="Normal 24 2 11" xfId="6585" xr:uid="{00000000-0005-0000-0000-0000EF170000}"/>
    <cellStyle name="Normal 24 2 12" xfId="6703" xr:uid="{00000000-0005-0000-0000-0000F0170000}"/>
    <cellStyle name="Normal 24 2 13" xfId="8204" xr:uid="{00000000-0005-0000-0000-0000F1170000}"/>
    <cellStyle name="Normal 24 2 14" xfId="8326" xr:uid="{00000000-0005-0000-0000-0000F2170000}"/>
    <cellStyle name="Normal 24 2 15" xfId="8446" xr:uid="{00000000-0005-0000-0000-0000F3170000}"/>
    <cellStyle name="Normal 24 2 16" xfId="8567" xr:uid="{00000000-0005-0000-0000-0000F4170000}"/>
    <cellStyle name="Normal 24 2 17" xfId="8686" xr:uid="{00000000-0005-0000-0000-0000F5170000}"/>
    <cellStyle name="Normal 24 2 18" xfId="13724" xr:uid="{00000000-0005-0000-0000-00002A0C0000}"/>
    <cellStyle name="Normal 24 2 2" xfId="2884" xr:uid="{00000000-0005-0000-0000-0000F6170000}"/>
    <cellStyle name="Normal 24 2 2 2" xfId="2885" xr:uid="{00000000-0005-0000-0000-0000F7170000}"/>
    <cellStyle name="Normal 24 2 3" xfId="2886" xr:uid="{00000000-0005-0000-0000-0000F8170000}"/>
    <cellStyle name="Normal 24 2 4" xfId="2887" xr:uid="{00000000-0005-0000-0000-0000F9170000}"/>
    <cellStyle name="Normal 24 2 5" xfId="2888" xr:uid="{00000000-0005-0000-0000-0000FA170000}"/>
    <cellStyle name="Normal 24 2 6" xfId="2889" xr:uid="{00000000-0005-0000-0000-0000FB170000}"/>
    <cellStyle name="Normal 24 2 7" xfId="4626" xr:uid="{00000000-0005-0000-0000-0000FC170000}"/>
    <cellStyle name="Normal 24 2 8" xfId="4627" xr:uid="{00000000-0005-0000-0000-0000FD170000}"/>
    <cellStyle name="Normal 24 2 8 2" xfId="4628" xr:uid="{00000000-0005-0000-0000-0000FE170000}"/>
    <cellStyle name="Normal 24 2 9" xfId="6334" xr:uid="{00000000-0005-0000-0000-0000FF170000}"/>
    <cellStyle name="Normal 24 20" xfId="8445" xr:uid="{00000000-0005-0000-0000-000000180000}"/>
    <cellStyle name="Normal 24 20 2" xfId="13725" xr:uid="{00000000-0005-0000-0000-00002B0C0000}"/>
    <cellStyle name="Normal 24 20 3" xfId="20699" xr:uid="{275A84BB-FCDC-4A82-B8CD-70AFEA1D57A1}"/>
    <cellStyle name="Normal 24 21" xfId="8566" xr:uid="{00000000-0005-0000-0000-000001180000}"/>
    <cellStyle name="Normal 24 21 2" xfId="20700" xr:uid="{70120E32-1784-4241-AAB3-337E15A22BDD}"/>
    <cellStyle name="Normal 24 22" xfId="8685" xr:uid="{00000000-0005-0000-0000-000002180000}"/>
    <cellStyle name="Normal 24 22 2" xfId="20701" xr:uid="{78EC9BAA-D3C3-464B-A9F8-B4FD7EE590EF}"/>
    <cellStyle name="Normal 24 3" xfId="2890" xr:uid="{00000000-0005-0000-0000-000003180000}"/>
    <cellStyle name="Normal 24 3 10" xfId="6467" xr:uid="{00000000-0005-0000-0000-000004180000}"/>
    <cellStyle name="Normal 24 3 11" xfId="6586" xr:uid="{00000000-0005-0000-0000-000005180000}"/>
    <cellStyle name="Normal 24 3 12" xfId="6704" xr:uid="{00000000-0005-0000-0000-000006180000}"/>
    <cellStyle name="Normal 24 3 13" xfId="8205" xr:uid="{00000000-0005-0000-0000-000007180000}"/>
    <cellStyle name="Normal 24 3 14" xfId="8327" xr:uid="{00000000-0005-0000-0000-000008180000}"/>
    <cellStyle name="Normal 24 3 15" xfId="8447" xr:uid="{00000000-0005-0000-0000-000009180000}"/>
    <cellStyle name="Normal 24 3 16" xfId="8568" xr:uid="{00000000-0005-0000-0000-00000A180000}"/>
    <cellStyle name="Normal 24 3 17" xfId="8687" xr:uid="{00000000-0005-0000-0000-00000B180000}"/>
    <cellStyle name="Normal 24 3 18" xfId="13726" xr:uid="{00000000-0005-0000-0000-00002C0C0000}"/>
    <cellStyle name="Normal 24 3 2" xfId="2891" xr:uid="{00000000-0005-0000-0000-00000C180000}"/>
    <cellStyle name="Normal 24 3 2 2" xfId="2892" xr:uid="{00000000-0005-0000-0000-00000D180000}"/>
    <cellStyle name="Normal 24 3 3" xfId="2893" xr:uid="{00000000-0005-0000-0000-00000E180000}"/>
    <cellStyle name="Normal 24 3 4" xfId="2894" xr:uid="{00000000-0005-0000-0000-00000F180000}"/>
    <cellStyle name="Normal 24 3 5" xfId="2895" xr:uid="{00000000-0005-0000-0000-000010180000}"/>
    <cellStyle name="Normal 24 3 6" xfId="2896" xr:uid="{00000000-0005-0000-0000-000011180000}"/>
    <cellStyle name="Normal 24 3 7" xfId="4629" xr:uid="{00000000-0005-0000-0000-000012180000}"/>
    <cellStyle name="Normal 24 3 8" xfId="4630" xr:uid="{00000000-0005-0000-0000-000013180000}"/>
    <cellStyle name="Normal 24 3 8 2" xfId="4631" xr:uid="{00000000-0005-0000-0000-000014180000}"/>
    <cellStyle name="Normal 24 3 9" xfId="6335" xr:uid="{00000000-0005-0000-0000-000015180000}"/>
    <cellStyle name="Normal 24 4" xfId="2897" xr:uid="{00000000-0005-0000-0000-000016180000}"/>
    <cellStyle name="Normal 24 4 2" xfId="2898" xr:uid="{00000000-0005-0000-0000-000017180000}"/>
    <cellStyle name="Normal 24 4 2 2" xfId="2899" xr:uid="{00000000-0005-0000-0000-000018180000}"/>
    <cellStyle name="Normal 24 4 3" xfId="2900" xr:uid="{00000000-0005-0000-0000-000019180000}"/>
    <cellStyle name="Normal 24 4 4" xfId="2901" xr:uid="{00000000-0005-0000-0000-00001A180000}"/>
    <cellStyle name="Normal 24 4 5" xfId="2902" xr:uid="{00000000-0005-0000-0000-00001B180000}"/>
    <cellStyle name="Normal 24 4 6" xfId="2903" xr:uid="{00000000-0005-0000-0000-00001C180000}"/>
    <cellStyle name="Normal 24 4 7" xfId="4632" xr:uid="{00000000-0005-0000-0000-00001D180000}"/>
    <cellStyle name="Normal 24 4 8" xfId="4633" xr:uid="{00000000-0005-0000-0000-00001E180000}"/>
    <cellStyle name="Normal 24 4 8 2" xfId="4634" xr:uid="{00000000-0005-0000-0000-00001F180000}"/>
    <cellStyle name="Normal 24 4 9" xfId="13727" xr:uid="{00000000-0005-0000-0000-00002D0C0000}"/>
    <cellStyle name="Normal 24 5" xfId="2904" xr:uid="{00000000-0005-0000-0000-000020180000}"/>
    <cellStyle name="Normal 24 5 2" xfId="2905" xr:uid="{00000000-0005-0000-0000-000021180000}"/>
    <cellStyle name="Normal 24 5 2 2" xfId="2906" xr:uid="{00000000-0005-0000-0000-000022180000}"/>
    <cellStyle name="Normal 24 5 3" xfId="2907" xr:uid="{00000000-0005-0000-0000-000023180000}"/>
    <cellStyle name="Normal 24 5 4" xfId="2908" xr:uid="{00000000-0005-0000-0000-000024180000}"/>
    <cellStyle name="Normal 24 5 5" xfId="2909" xr:uid="{00000000-0005-0000-0000-000025180000}"/>
    <cellStyle name="Normal 24 5 6" xfId="2910" xr:uid="{00000000-0005-0000-0000-000026180000}"/>
    <cellStyle name="Normal 24 5 7" xfId="4635" xr:uid="{00000000-0005-0000-0000-000027180000}"/>
    <cellStyle name="Normal 24 5 8" xfId="4636" xr:uid="{00000000-0005-0000-0000-000028180000}"/>
    <cellStyle name="Normal 24 5 8 2" xfId="4637" xr:uid="{00000000-0005-0000-0000-000029180000}"/>
    <cellStyle name="Normal 24 5 9" xfId="13728" xr:uid="{00000000-0005-0000-0000-00002E0C0000}"/>
    <cellStyle name="Normal 24 6" xfId="2911" xr:uid="{00000000-0005-0000-0000-00002A180000}"/>
    <cellStyle name="Normal 24 6 2" xfId="2912" xr:uid="{00000000-0005-0000-0000-00002B180000}"/>
    <cellStyle name="Normal 24 6 2 2" xfId="2913" xr:uid="{00000000-0005-0000-0000-00002C180000}"/>
    <cellStyle name="Normal 24 6 3" xfId="2914" xr:uid="{00000000-0005-0000-0000-00002D180000}"/>
    <cellStyle name="Normal 24 6 4" xfId="2915" xr:uid="{00000000-0005-0000-0000-00002E180000}"/>
    <cellStyle name="Normal 24 6 5" xfId="2916" xr:uid="{00000000-0005-0000-0000-00002F180000}"/>
    <cellStyle name="Normal 24 6 6" xfId="2917" xr:uid="{00000000-0005-0000-0000-000030180000}"/>
    <cellStyle name="Normal 24 6 7" xfId="4638" xr:uid="{00000000-0005-0000-0000-000031180000}"/>
    <cellStyle name="Normal 24 6 8" xfId="4639" xr:uid="{00000000-0005-0000-0000-000032180000}"/>
    <cellStyle name="Normal 24 6 8 2" xfId="4640" xr:uid="{00000000-0005-0000-0000-000033180000}"/>
    <cellStyle name="Normal 24 6 9" xfId="13729" xr:uid="{00000000-0005-0000-0000-00002F0C0000}"/>
    <cellStyle name="Normal 24 7" xfId="2918" xr:uid="{00000000-0005-0000-0000-000034180000}"/>
    <cellStyle name="Normal 24 7 2" xfId="2919" xr:uid="{00000000-0005-0000-0000-000035180000}"/>
    <cellStyle name="Normal 24 7 3" xfId="13730" xr:uid="{00000000-0005-0000-0000-0000300C0000}"/>
    <cellStyle name="Normal 24 8" xfId="2920" xr:uid="{00000000-0005-0000-0000-000036180000}"/>
    <cellStyle name="Normal 24 8 2" xfId="13731" xr:uid="{00000000-0005-0000-0000-0000310C0000}"/>
    <cellStyle name="Normal 24 9" xfId="2921" xr:uid="{00000000-0005-0000-0000-000037180000}"/>
    <cellStyle name="Normal 24 9 2" xfId="13732" xr:uid="{00000000-0005-0000-0000-0000320C0000}"/>
    <cellStyle name="Normal 25" xfId="2922" xr:uid="{00000000-0005-0000-0000-000038180000}"/>
    <cellStyle name="Normal 25 10" xfId="6705" xr:uid="{00000000-0005-0000-0000-000039180000}"/>
    <cellStyle name="Normal 25 11" xfId="8206" xr:uid="{00000000-0005-0000-0000-00003A180000}"/>
    <cellStyle name="Normal 25 12" xfId="8328" xr:uid="{00000000-0005-0000-0000-00003B180000}"/>
    <cellStyle name="Normal 25 13" xfId="8448" xr:uid="{00000000-0005-0000-0000-00003C180000}"/>
    <cellStyle name="Normal 25 14" xfId="8569" xr:uid="{00000000-0005-0000-0000-00003D180000}"/>
    <cellStyle name="Normal 25 15" xfId="8688" xr:uid="{00000000-0005-0000-0000-00003E180000}"/>
    <cellStyle name="Normal 25 16" xfId="10342" xr:uid="{00000000-0005-0000-0000-000075180000}"/>
    <cellStyle name="Normal 25 2" xfId="2923" xr:uid="{00000000-0005-0000-0000-00003F180000}"/>
    <cellStyle name="Normal 25 2 10" xfId="8570" xr:uid="{00000000-0005-0000-0000-000040180000}"/>
    <cellStyle name="Normal 25 2 11" xfId="8689" xr:uid="{00000000-0005-0000-0000-000041180000}"/>
    <cellStyle name="Normal 25 2 2" xfId="2924" xr:uid="{00000000-0005-0000-0000-000042180000}"/>
    <cellStyle name="Normal 25 2 3" xfId="6337" xr:uid="{00000000-0005-0000-0000-000043180000}"/>
    <cellStyle name="Normal 25 2 4" xfId="6469" xr:uid="{00000000-0005-0000-0000-000044180000}"/>
    <cellStyle name="Normal 25 2 5" xfId="6588" xr:uid="{00000000-0005-0000-0000-000045180000}"/>
    <cellStyle name="Normal 25 2 6" xfId="6706" xr:uid="{00000000-0005-0000-0000-000046180000}"/>
    <cellStyle name="Normal 25 2 7" xfId="8207" xr:uid="{00000000-0005-0000-0000-000047180000}"/>
    <cellStyle name="Normal 25 2 8" xfId="8329" xr:uid="{00000000-0005-0000-0000-000048180000}"/>
    <cellStyle name="Normal 25 2 9" xfId="8449" xr:uid="{00000000-0005-0000-0000-000049180000}"/>
    <cellStyle name="Normal 25 3" xfId="2925" xr:uid="{00000000-0005-0000-0000-00004A180000}"/>
    <cellStyle name="Normal 25 3 10" xfId="8690" xr:uid="{00000000-0005-0000-0000-00004B180000}"/>
    <cellStyle name="Normal 25 3 2" xfId="6338" xr:uid="{00000000-0005-0000-0000-00004C180000}"/>
    <cellStyle name="Normal 25 3 3" xfId="6470" xr:uid="{00000000-0005-0000-0000-00004D180000}"/>
    <cellStyle name="Normal 25 3 4" xfId="6589" xr:uid="{00000000-0005-0000-0000-00004E180000}"/>
    <cellStyle name="Normal 25 3 5" xfId="6707" xr:uid="{00000000-0005-0000-0000-00004F180000}"/>
    <cellStyle name="Normal 25 3 6" xfId="8208" xr:uid="{00000000-0005-0000-0000-000050180000}"/>
    <cellStyle name="Normal 25 3 7" xfId="8330" xr:uid="{00000000-0005-0000-0000-000051180000}"/>
    <cellStyle name="Normal 25 3 8" xfId="8450" xr:uid="{00000000-0005-0000-0000-000052180000}"/>
    <cellStyle name="Normal 25 3 9" xfId="8571" xr:uid="{00000000-0005-0000-0000-000053180000}"/>
    <cellStyle name="Normal 25 4" xfId="2926" xr:uid="{00000000-0005-0000-0000-000054180000}"/>
    <cellStyle name="Normal 25 5" xfId="2927" xr:uid="{00000000-0005-0000-0000-000055180000}"/>
    <cellStyle name="Normal 25 6" xfId="2928" xr:uid="{00000000-0005-0000-0000-000056180000}"/>
    <cellStyle name="Normal 25 7" xfId="6336" xr:uid="{00000000-0005-0000-0000-000057180000}"/>
    <cellStyle name="Normal 25 8" xfId="6468" xr:uid="{00000000-0005-0000-0000-000058180000}"/>
    <cellStyle name="Normal 25 9" xfId="6587" xr:uid="{00000000-0005-0000-0000-000059180000}"/>
    <cellStyle name="Normal 26" xfId="2929" xr:uid="{00000000-0005-0000-0000-00005A180000}"/>
    <cellStyle name="Normal 26 10" xfId="8451" xr:uid="{00000000-0005-0000-0000-00005B180000}"/>
    <cellStyle name="Normal 26 11" xfId="8572" xr:uid="{00000000-0005-0000-0000-00005C180000}"/>
    <cellStyle name="Normal 26 12" xfId="8691" xr:uid="{00000000-0005-0000-0000-00005D180000}"/>
    <cellStyle name="Normal 26 2" xfId="6234" xr:uid="{00000000-0005-0000-0000-00005E180000}"/>
    <cellStyle name="Normal 26 2 10" xfId="8692" xr:uid="{00000000-0005-0000-0000-00005F180000}"/>
    <cellStyle name="Normal 26 2 11" xfId="13734" xr:uid="{00000000-0005-0000-0000-0000360C0000}"/>
    <cellStyle name="Normal 26 2 2" xfId="6340" xr:uid="{00000000-0005-0000-0000-000060180000}"/>
    <cellStyle name="Normal 26 2 3" xfId="6472" xr:uid="{00000000-0005-0000-0000-000061180000}"/>
    <cellStyle name="Normal 26 2 4" xfId="6591" xr:uid="{00000000-0005-0000-0000-000062180000}"/>
    <cellStyle name="Normal 26 2 5" xfId="6709" xr:uid="{00000000-0005-0000-0000-000063180000}"/>
    <cellStyle name="Normal 26 2 6" xfId="8210" xr:uid="{00000000-0005-0000-0000-000064180000}"/>
    <cellStyle name="Normal 26 2 7" xfId="8332" xr:uid="{00000000-0005-0000-0000-000065180000}"/>
    <cellStyle name="Normal 26 2 8" xfId="8452" xr:uid="{00000000-0005-0000-0000-000066180000}"/>
    <cellStyle name="Normal 26 2 9" xfId="8573" xr:uid="{00000000-0005-0000-0000-000067180000}"/>
    <cellStyle name="Normal 26 3" xfId="6235" xr:uid="{00000000-0005-0000-0000-000068180000}"/>
    <cellStyle name="Normal 26 3 10" xfId="8693" xr:uid="{00000000-0005-0000-0000-000069180000}"/>
    <cellStyle name="Normal 26 3 11" xfId="13733" xr:uid="{00000000-0005-0000-0000-0000370C0000}"/>
    <cellStyle name="Normal 26 3 2" xfId="6341" xr:uid="{00000000-0005-0000-0000-00006A180000}"/>
    <cellStyle name="Normal 26 3 3" xfId="6473" xr:uid="{00000000-0005-0000-0000-00006B180000}"/>
    <cellStyle name="Normal 26 3 4" xfId="6592" xr:uid="{00000000-0005-0000-0000-00006C180000}"/>
    <cellStyle name="Normal 26 3 5" xfId="6710" xr:uid="{00000000-0005-0000-0000-00006D180000}"/>
    <cellStyle name="Normal 26 3 6" xfId="8211" xr:uid="{00000000-0005-0000-0000-00006E180000}"/>
    <cellStyle name="Normal 26 3 7" xfId="8333" xr:uid="{00000000-0005-0000-0000-00006F180000}"/>
    <cellStyle name="Normal 26 3 8" xfId="8453" xr:uid="{00000000-0005-0000-0000-000070180000}"/>
    <cellStyle name="Normal 26 3 9" xfId="8574" xr:uid="{00000000-0005-0000-0000-000071180000}"/>
    <cellStyle name="Normal 26 4" xfId="6339" xr:uid="{00000000-0005-0000-0000-000072180000}"/>
    <cellStyle name="Normal 26 5" xfId="6471" xr:uid="{00000000-0005-0000-0000-000073180000}"/>
    <cellStyle name="Normal 26 6" xfId="6590" xr:uid="{00000000-0005-0000-0000-000074180000}"/>
    <cellStyle name="Normal 26 7" xfId="6708" xr:uid="{00000000-0005-0000-0000-000075180000}"/>
    <cellStyle name="Normal 26 8" xfId="8209" xr:uid="{00000000-0005-0000-0000-000076180000}"/>
    <cellStyle name="Normal 26 9" xfId="8331" xr:uid="{00000000-0005-0000-0000-000077180000}"/>
    <cellStyle name="Normal 27" xfId="2930" xr:uid="{00000000-0005-0000-0000-000078180000}"/>
    <cellStyle name="Normal 27 10" xfId="8454" xr:uid="{00000000-0005-0000-0000-000079180000}"/>
    <cellStyle name="Normal 27 11" xfId="8575" xr:uid="{00000000-0005-0000-0000-00007A180000}"/>
    <cellStyle name="Normal 27 12" xfId="8694" xr:uid="{00000000-0005-0000-0000-00007B180000}"/>
    <cellStyle name="Normal 27 2" xfId="6236" xr:uid="{00000000-0005-0000-0000-00007C180000}"/>
    <cellStyle name="Normal 27 2 10" xfId="8695" xr:uid="{00000000-0005-0000-0000-00007D180000}"/>
    <cellStyle name="Normal 27 2 11" xfId="13735" xr:uid="{00000000-0005-0000-0000-0000390C0000}"/>
    <cellStyle name="Normal 27 2 2" xfId="6343" xr:uid="{00000000-0005-0000-0000-00007E180000}"/>
    <cellStyle name="Normal 27 2 3" xfId="6475" xr:uid="{00000000-0005-0000-0000-00007F180000}"/>
    <cellStyle name="Normal 27 2 4" xfId="6594" xr:uid="{00000000-0005-0000-0000-000080180000}"/>
    <cellStyle name="Normal 27 2 5" xfId="6712" xr:uid="{00000000-0005-0000-0000-000081180000}"/>
    <cellStyle name="Normal 27 2 6" xfId="8213" xr:uid="{00000000-0005-0000-0000-000082180000}"/>
    <cellStyle name="Normal 27 2 7" xfId="8335" xr:uid="{00000000-0005-0000-0000-000083180000}"/>
    <cellStyle name="Normal 27 2 8" xfId="8455" xr:uid="{00000000-0005-0000-0000-000084180000}"/>
    <cellStyle name="Normal 27 2 9" xfId="8576" xr:uid="{00000000-0005-0000-0000-000085180000}"/>
    <cellStyle name="Normal 27 3" xfId="6237" xr:uid="{00000000-0005-0000-0000-000086180000}"/>
    <cellStyle name="Normal 27 3 10" xfId="8696" xr:uid="{00000000-0005-0000-0000-000087180000}"/>
    <cellStyle name="Normal 27 3 2" xfId="6344" xr:uid="{00000000-0005-0000-0000-000088180000}"/>
    <cellStyle name="Normal 27 3 3" xfId="6476" xr:uid="{00000000-0005-0000-0000-000089180000}"/>
    <cellStyle name="Normal 27 3 4" xfId="6595" xr:uid="{00000000-0005-0000-0000-00008A180000}"/>
    <cellStyle name="Normal 27 3 5" xfId="6713" xr:uid="{00000000-0005-0000-0000-00008B180000}"/>
    <cellStyle name="Normal 27 3 6" xfId="8214" xr:uid="{00000000-0005-0000-0000-00008C180000}"/>
    <cellStyle name="Normal 27 3 7" xfId="8336" xr:uid="{00000000-0005-0000-0000-00008D180000}"/>
    <cellStyle name="Normal 27 3 8" xfId="8456" xr:uid="{00000000-0005-0000-0000-00008E180000}"/>
    <cellStyle name="Normal 27 3 9" xfId="8577" xr:uid="{00000000-0005-0000-0000-00008F180000}"/>
    <cellStyle name="Normal 27 4" xfId="6342" xr:uid="{00000000-0005-0000-0000-000090180000}"/>
    <cellStyle name="Normal 27 5" xfId="6474" xr:uid="{00000000-0005-0000-0000-000091180000}"/>
    <cellStyle name="Normal 27 6" xfId="6593" xr:uid="{00000000-0005-0000-0000-000092180000}"/>
    <cellStyle name="Normal 27 7" xfId="6711" xr:uid="{00000000-0005-0000-0000-000093180000}"/>
    <cellStyle name="Normal 27 8" xfId="8212" xr:uid="{00000000-0005-0000-0000-000094180000}"/>
    <cellStyle name="Normal 27 9" xfId="8334" xr:uid="{00000000-0005-0000-0000-000095180000}"/>
    <cellStyle name="Normal 28" xfId="2931" xr:uid="{00000000-0005-0000-0000-000096180000}"/>
    <cellStyle name="Normal 28 10" xfId="8457" xr:uid="{00000000-0005-0000-0000-000097180000}"/>
    <cellStyle name="Normal 28 11" xfId="8578" xr:uid="{00000000-0005-0000-0000-000098180000}"/>
    <cellStyle name="Normal 28 12" xfId="8697" xr:uid="{00000000-0005-0000-0000-000099180000}"/>
    <cellStyle name="Normal 28 13" xfId="10350" xr:uid="{00000000-0005-0000-0000-0000D1180000}"/>
    <cellStyle name="Normal 28 2" xfId="4642" xr:uid="{00000000-0005-0000-0000-00009A180000}"/>
    <cellStyle name="Normal 28 2 10" xfId="8698" xr:uid="{00000000-0005-0000-0000-00009B180000}"/>
    <cellStyle name="Normal 28 2 11" xfId="6238" xr:uid="{00000000-0005-0000-0000-00009C180000}"/>
    <cellStyle name="Normal 28 2 12" xfId="10545" xr:uid="{00000000-0005-0000-0000-0000D5180000}"/>
    <cellStyle name="Normal 28 2 2" xfId="6346" xr:uid="{00000000-0005-0000-0000-00009D180000}"/>
    <cellStyle name="Normal 28 2 3" xfId="6478" xr:uid="{00000000-0005-0000-0000-00009E180000}"/>
    <cellStyle name="Normal 28 2 4" xfId="6597" xr:uid="{00000000-0005-0000-0000-00009F180000}"/>
    <cellStyle name="Normal 28 2 5" xfId="6715" xr:uid="{00000000-0005-0000-0000-0000A0180000}"/>
    <cellStyle name="Normal 28 2 6" xfId="8216" xr:uid="{00000000-0005-0000-0000-0000A1180000}"/>
    <cellStyle name="Normal 28 2 7" xfId="8338" xr:uid="{00000000-0005-0000-0000-0000A2180000}"/>
    <cellStyle name="Normal 28 2 8" xfId="8458" xr:uid="{00000000-0005-0000-0000-0000A3180000}"/>
    <cellStyle name="Normal 28 2 9" xfId="8579" xr:uid="{00000000-0005-0000-0000-0000A4180000}"/>
    <cellStyle name="Normal 28 3" xfId="4641" xr:uid="{00000000-0005-0000-0000-0000A5180000}"/>
    <cellStyle name="Normal 28 3 10" xfId="8699" xr:uid="{00000000-0005-0000-0000-0000A6180000}"/>
    <cellStyle name="Normal 28 3 11" xfId="6239" xr:uid="{00000000-0005-0000-0000-0000A7180000}"/>
    <cellStyle name="Normal 28 3 12" xfId="10544" xr:uid="{00000000-0005-0000-0000-0000E1180000}"/>
    <cellStyle name="Normal 28 3 2" xfId="6347" xr:uid="{00000000-0005-0000-0000-0000A8180000}"/>
    <cellStyle name="Normal 28 3 3" xfId="6479" xr:uid="{00000000-0005-0000-0000-0000A9180000}"/>
    <cellStyle name="Normal 28 3 4" xfId="6598" xr:uid="{00000000-0005-0000-0000-0000AA180000}"/>
    <cellStyle name="Normal 28 3 5" xfId="6716" xr:uid="{00000000-0005-0000-0000-0000AB180000}"/>
    <cellStyle name="Normal 28 3 6" xfId="8217" xr:uid="{00000000-0005-0000-0000-0000AC180000}"/>
    <cellStyle name="Normal 28 3 7" xfId="8339" xr:uid="{00000000-0005-0000-0000-0000AD180000}"/>
    <cellStyle name="Normal 28 3 8" xfId="8459" xr:uid="{00000000-0005-0000-0000-0000AE180000}"/>
    <cellStyle name="Normal 28 3 9" xfId="8580" xr:uid="{00000000-0005-0000-0000-0000AF180000}"/>
    <cellStyle name="Normal 28 4" xfId="6345" xr:uid="{00000000-0005-0000-0000-0000B0180000}"/>
    <cellStyle name="Normal 28 5" xfId="6477" xr:uid="{00000000-0005-0000-0000-0000B1180000}"/>
    <cellStyle name="Normal 28 6" xfId="6596" xr:uid="{00000000-0005-0000-0000-0000B2180000}"/>
    <cellStyle name="Normal 28 7" xfId="6714" xr:uid="{00000000-0005-0000-0000-0000B3180000}"/>
    <cellStyle name="Normal 28 8" xfId="8215" xr:uid="{00000000-0005-0000-0000-0000B4180000}"/>
    <cellStyle name="Normal 28 9" xfId="8337" xr:uid="{00000000-0005-0000-0000-0000B5180000}"/>
    <cellStyle name="Normal 29" xfId="2932" xr:uid="{00000000-0005-0000-0000-0000B6180000}"/>
    <cellStyle name="Normal 29 10" xfId="8460" xr:uid="{00000000-0005-0000-0000-0000B7180000}"/>
    <cellStyle name="Normal 29 11" xfId="8581" xr:uid="{00000000-0005-0000-0000-0000B8180000}"/>
    <cellStyle name="Normal 29 12" xfId="8700" xr:uid="{00000000-0005-0000-0000-0000B9180000}"/>
    <cellStyle name="Normal 29 13" xfId="10351" xr:uid="{00000000-0005-0000-0000-0000F4180000}"/>
    <cellStyle name="Normal 29 2" xfId="4644" xr:uid="{00000000-0005-0000-0000-0000BA180000}"/>
    <cellStyle name="Normal 29 2 10" xfId="8701" xr:uid="{00000000-0005-0000-0000-0000BB180000}"/>
    <cellStyle name="Normal 29 2 11" xfId="6240" xr:uid="{00000000-0005-0000-0000-0000BC180000}"/>
    <cellStyle name="Normal 29 2 12" xfId="10547" xr:uid="{00000000-0005-0000-0000-0000F8180000}"/>
    <cellStyle name="Normal 29 2 2" xfId="6349" xr:uid="{00000000-0005-0000-0000-0000BD180000}"/>
    <cellStyle name="Normal 29 2 3" xfId="6481" xr:uid="{00000000-0005-0000-0000-0000BE180000}"/>
    <cellStyle name="Normal 29 2 4" xfId="6600" xr:uid="{00000000-0005-0000-0000-0000BF180000}"/>
    <cellStyle name="Normal 29 2 5" xfId="6718" xr:uid="{00000000-0005-0000-0000-0000C0180000}"/>
    <cellStyle name="Normal 29 2 6" xfId="8219" xr:uid="{00000000-0005-0000-0000-0000C1180000}"/>
    <cellStyle name="Normal 29 2 7" xfId="8341" xr:uid="{00000000-0005-0000-0000-0000C2180000}"/>
    <cellStyle name="Normal 29 2 8" xfId="8461" xr:uid="{00000000-0005-0000-0000-0000C3180000}"/>
    <cellStyle name="Normal 29 2 9" xfId="8582" xr:uid="{00000000-0005-0000-0000-0000C4180000}"/>
    <cellStyle name="Normal 29 3" xfId="4643" xr:uid="{00000000-0005-0000-0000-0000C5180000}"/>
    <cellStyle name="Normal 29 3 10" xfId="8702" xr:uid="{00000000-0005-0000-0000-0000C6180000}"/>
    <cellStyle name="Normal 29 3 11" xfId="6241" xr:uid="{00000000-0005-0000-0000-0000C7180000}"/>
    <cellStyle name="Normal 29 3 12" xfId="10546" xr:uid="{00000000-0005-0000-0000-000004190000}"/>
    <cellStyle name="Normal 29 3 2" xfId="6350" xr:uid="{00000000-0005-0000-0000-0000C8180000}"/>
    <cellStyle name="Normal 29 3 3" xfId="6482" xr:uid="{00000000-0005-0000-0000-0000C9180000}"/>
    <cellStyle name="Normal 29 3 4" xfId="6601" xr:uid="{00000000-0005-0000-0000-0000CA180000}"/>
    <cellStyle name="Normal 29 3 5" xfId="6719" xr:uid="{00000000-0005-0000-0000-0000CB180000}"/>
    <cellStyle name="Normal 29 3 6" xfId="8220" xr:uid="{00000000-0005-0000-0000-0000CC180000}"/>
    <cellStyle name="Normal 29 3 7" xfId="8342" xr:uid="{00000000-0005-0000-0000-0000CD180000}"/>
    <cellStyle name="Normal 29 3 8" xfId="8462" xr:uid="{00000000-0005-0000-0000-0000CE180000}"/>
    <cellStyle name="Normal 29 3 9" xfId="8583" xr:uid="{00000000-0005-0000-0000-0000CF180000}"/>
    <cellStyle name="Normal 29 4" xfId="6348" xr:uid="{00000000-0005-0000-0000-0000D0180000}"/>
    <cellStyle name="Normal 29 5" xfId="6480" xr:uid="{00000000-0005-0000-0000-0000D1180000}"/>
    <cellStyle name="Normal 29 6" xfId="6599" xr:uid="{00000000-0005-0000-0000-0000D2180000}"/>
    <cellStyle name="Normal 29 7" xfId="6717" xr:uid="{00000000-0005-0000-0000-0000D3180000}"/>
    <cellStyle name="Normal 29 8" xfId="8218" xr:uid="{00000000-0005-0000-0000-0000D4180000}"/>
    <cellStyle name="Normal 29 9" xfId="8340" xr:uid="{00000000-0005-0000-0000-0000D5180000}"/>
    <cellStyle name="Normal 3" xfId="43" xr:uid="{00000000-0005-0000-0000-0000D6180000}"/>
    <cellStyle name="Normal 3 10" xfId="2933" xr:uid="{00000000-0005-0000-0000-0000D7180000}"/>
    <cellStyle name="Normal 3 10 2" xfId="3697" xr:uid="{00000000-0005-0000-0000-0000D8180000}"/>
    <cellStyle name="Normal 3 10 2 2" xfId="7527" xr:uid="{00000000-0005-0000-0000-0000D9180000}"/>
    <cellStyle name="Normal 3 10 2 3" xfId="10479" xr:uid="{00000000-0005-0000-0000-000017190000}"/>
    <cellStyle name="Normal 3 11" xfId="3638" xr:uid="{00000000-0005-0000-0000-0000DA180000}"/>
    <cellStyle name="Normal 3 11 2" xfId="7528" xr:uid="{00000000-0005-0000-0000-0000DB180000}"/>
    <cellStyle name="Normal 3 12" xfId="7529" xr:uid="{00000000-0005-0000-0000-0000DC180000}"/>
    <cellStyle name="Normal 3 13" xfId="7530" xr:uid="{00000000-0005-0000-0000-0000DD180000}"/>
    <cellStyle name="Normal 3 13 2" xfId="13737" xr:uid="{00000000-0005-0000-0000-0000410C0000}"/>
    <cellStyle name="Normal 3 14" xfId="8221" xr:uid="{00000000-0005-0000-0000-0000DE180000}"/>
    <cellStyle name="Normal 3 14 2" xfId="13738" xr:uid="{00000000-0005-0000-0000-0000420C0000}"/>
    <cellStyle name="Normal 3 15" xfId="8343" xr:uid="{00000000-0005-0000-0000-0000DF180000}"/>
    <cellStyle name="Normal 3 15 2" xfId="13739" xr:uid="{00000000-0005-0000-0000-0000430C0000}"/>
    <cellStyle name="Normal 3 16" xfId="8463" xr:uid="{00000000-0005-0000-0000-0000E0180000}"/>
    <cellStyle name="Normal 3 16 2" xfId="13740" xr:uid="{00000000-0005-0000-0000-0000440C0000}"/>
    <cellStyle name="Normal 3 17" xfId="8584" xr:uid="{00000000-0005-0000-0000-0000E1180000}"/>
    <cellStyle name="Normal 3 17 2" xfId="13741" xr:uid="{00000000-0005-0000-0000-0000450C0000}"/>
    <cellStyle name="Normal 3 18" xfId="8703" xr:uid="{00000000-0005-0000-0000-0000E2180000}"/>
    <cellStyle name="Normal 3 18 2" xfId="13742" xr:uid="{00000000-0005-0000-0000-0000460C0000}"/>
    <cellStyle name="Normal 3 19" xfId="13743" xr:uid="{00000000-0005-0000-0000-0000470C0000}"/>
    <cellStyle name="Normal 3 2" xfId="2934" xr:uid="{00000000-0005-0000-0000-0000E3180000}"/>
    <cellStyle name="Normal 3 2 10" xfId="6720" xr:uid="{00000000-0005-0000-0000-0000E4180000}"/>
    <cellStyle name="Normal 3 2 10 2" xfId="11674" xr:uid="{00000000-0005-0000-0000-0000CA2D0000}"/>
    <cellStyle name="Normal 3 2 10 3" xfId="13744" xr:uid="{00000000-0005-0000-0000-0000490C0000}"/>
    <cellStyle name="Normal 3 2 11" xfId="8222" xr:uid="{00000000-0005-0000-0000-0000E5180000}"/>
    <cellStyle name="Normal 3 2 11 2" xfId="20703" xr:uid="{421CE941-4ABC-4041-97AA-847FADB27C05}"/>
    <cellStyle name="Normal 3 2 11 2 2" xfId="20704" xr:uid="{39053049-D921-4980-AE5C-1F1653D71C9E}"/>
    <cellStyle name="Normal 3 2 11 2 2 2" xfId="20705" xr:uid="{BFB24BAD-A390-4D02-BF6C-C7496077A933}"/>
    <cellStyle name="Normal 3 2 11 2 2 2 2" xfId="20706" xr:uid="{063E2604-5F4E-4061-B688-7AD5A66E587D}"/>
    <cellStyle name="Normal 3 2 11 2 2 3" xfId="20707" xr:uid="{5A73794D-45C4-4E7D-AA15-8079D18821F6}"/>
    <cellStyle name="Normal 3 2 11 2 3" xfId="20708" xr:uid="{C3B800AE-02B2-442E-A432-1D1403A5CF81}"/>
    <cellStyle name="Normal 3 2 11 2 3 2" xfId="20709" xr:uid="{2744E01D-79D5-48AE-AA69-2C91068BBCCE}"/>
    <cellStyle name="Normal 3 2 11 2 3 2 2" xfId="20710" xr:uid="{0222C79C-693D-4062-ADD1-2267C0C55FCF}"/>
    <cellStyle name="Normal 3 2 11 2 3 3" xfId="20711" xr:uid="{AFC77AF0-5653-4F0A-99EB-71D0E7F02976}"/>
    <cellStyle name="Normal 3 2 11 2 4" xfId="20712" xr:uid="{1316E785-440B-4A9B-B9E9-57EE32B644F1}"/>
    <cellStyle name="Normal 3 2 11 2 4 2" xfId="20713" xr:uid="{D2278E0C-6A5D-4CE0-B818-3C2BCD2840D0}"/>
    <cellStyle name="Normal 3 2 11 2 5" xfId="20714" xr:uid="{1B863BB9-9968-4552-9C1E-B9625AAADC1C}"/>
    <cellStyle name="Normal 3 2 11 3" xfId="20715" xr:uid="{09E29DE7-2CD2-4C66-A649-F79D4C722EAE}"/>
    <cellStyle name="Normal 3 2 11 3 2" xfId="20716" xr:uid="{61A28D7D-BE1F-47BF-8B8F-E9143AF18014}"/>
    <cellStyle name="Normal 3 2 11 3 2 2" xfId="20717" xr:uid="{A014F551-F0D4-46B1-BEFD-5E5778C4E4A7}"/>
    <cellStyle name="Normal 3 2 11 3 3" xfId="20718" xr:uid="{52A4E053-F789-4BDE-B520-F228D0CBC321}"/>
    <cellStyle name="Normal 3 2 11 4" xfId="20719" xr:uid="{449E9EE0-CE3E-4BFD-ADFE-6E56EC29C85C}"/>
    <cellStyle name="Normal 3 2 11 4 2" xfId="20720" xr:uid="{081FEF57-4D3F-410E-ACB7-FFC8199896E6}"/>
    <cellStyle name="Normal 3 2 11 4 2 2" xfId="20721" xr:uid="{3FE8D51E-89DB-4A3F-8928-02F24D83AD8B}"/>
    <cellStyle name="Normal 3 2 11 4 3" xfId="20722" xr:uid="{38CBF5BA-E756-4EEB-A2C1-68731E644630}"/>
    <cellStyle name="Normal 3 2 11 5" xfId="20723" xr:uid="{45355A46-E8F4-4505-A328-B4D7BA65E008}"/>
    <cellStyle name="Normal 3 2 11 5 2" xfId="20724" xr:uid="{D48491DB-7EF9-4FEC-9EB2-97CD8E7BE3E6}"/>
    <cellStyle name="Normal 3 2 11 6" xfId="20725" xr:uid="{7F779007-0739-453F-9AB4-D6AA7AC2C607}"/>
    <cellStyle name="Normal 3 2 11 7" xfId="20702" xr:uid="{DAC102F1-9383-43B5-B889-ECFE50BF8D2B}"/>
    <cellStyle name="Normal 3 2 12" xfId="8344" xr:uid="{00000000-0005-0000-0000-0000E6180000}"/>
    <cellStyle name="Normal 3 2 12 2" xfId="20726" xr:uid="{2D3DC8D6-A0D5-46A2-A5B1-B50A8519E538}"/>
    <cellStyle name="Normal 3 2 13" xfId="8464" xr:uid="{00000000-0005-0000-0000-0000E7180000}"/>
    <cellStyle name="Normal 3 2 13 2" xfId="20727" xr:uid="{D84BB9B2-5AD5-47D1-BE4D-93C8BAD978B7}"/>
    <cellStyle name="Normal 3 2 14" xfId="8585" xr:uid="{00000000-0005-0000-0000-0000E8180000}"/>
    <cellStyle name="Normal 3 2 15" xfId="8704" xr:uid="{00000000-0005-0000-0000-0000E9180000}"/>
    <cellStyle name="Normal 3 2 16" xfId="8764" xr:uid="{00000000-0005-0000-0000-0000EA180000}"/>
    <cellStyle name="Normal 3 2 2" xfId="2935" xr:uid="{00000000-0005-0000-0000-0000EB180000}"/>
    <cellStyle name="Normal 3 2 2 2" xfId="9383" xr:uid="{00000000-0005-0000-0000-0000EC180000}"/>
    <cellStyle name="Normal 3 2 2 2 2" xfId="13746" xr:uid="{00000000-0005-0000-0000-00004B0C0000}"/>
    <cellStyle name="Normal 3 2 2 3" xfId="13745" xr:uid="{00000000-0005-0000-0000-00004C0C0000}"/>
    <cellStyle name="Normal 3 2 2 3 2" xfId="20728" xr:uid="{C7613CD7-6CF4-44D8-A300-1EA9B751558B}"/>
    <cellStyle name="Normal 3 2 2 4" xfId="20729" xr:uid="{418BB467-9ADA-4196-8BB2-75D7EC8A214B}"/>
    <cellStyle name="Normal 3 2 2 4 2" xfId="20730" xr:uid="{5E6B76C7-5CE0-4474-BA70-3EE79669DC51}"/>
    <cellStyle name="Normal 3 2 2 4 2 2" xfId="20731" xr:uid="{B97DB644-B632-4853-BA52-6B116D4D8E7C}"/>
    <cellStyle name="Normal 3 2 2 4 2 2 2" xfId="20732" xr:uid="{22774C33-41CB-45E7-867A-84D12E774DCD}"/>
    <cellStyle name="Normal 3 2 2 4 2 2 2 2" xfId="20733" xr:uid="{97EC3E39-BA4C-472E-AA66-6F036EBBA2D0}"/>
    <cellStyle name="Normal 3 2 2 4 2 2 3" xfId="20734" xr:uid="{7F5A4400-999A-43B0-A2E1-5735CF80C4D8}"/>
    <cellStyle name="Normal 3 2 2 4 2 3" xfId="20735" xr:uid="{8C6592CF-A6A2-40D4-8984-43C56DFD1A60}"/>
    <cellStyle name="Normal 3 2 2 4 2 3 2" xfId="20736" xr:uid="{D8C66745-2C41-4C96-BF9E-F8315164D169}"/>
    <cellStyle name="Normal 3 2 2 4 2 3 2 2" xfId="20737" xr:uid="{7F81929A-A728-4952-BD57-D00304DD24E5}"/>
    <cellStyle name="Normal 3 2 2 4 2 3 3" xfId="20738" xr:uid="{C3DB1189-5B3F-400D-A2C5-1B7103D9F8AF}"/>
    <cellStyle name="Normal 3 2 2 4 2 4" xfId="20739" xr:uid="{BAA77D4B-16FE-4E45-B22D-DB243331CC87}"/>
    <cellStyle name="Normal 3 2 2 4 2 4 2" xfId="20740" xr:uid="{44113AF9-6A51-4766-B41D-CD78D56B9374}"/>
    <cellStyle name="Normal 3 2 2 4 2 5" xfId="20741" xr:uid="{62BC5368-ABD5-428F-B032-91BCC6313CBA}"/>
    <cellStyle name="Normal 3 2 2 4 3" xfId="20742" xr:uid="{A6B99244-8F48-43A1-9838-B58B76D23295}"/>
    <cellStyle name="Normal 3 2 2 4 3 2" xfId="20743" xr:uid="{D285E5B4-3752-4EF0-902B-E96D01C9E80D}"/>
    <cellStyle name="Normal 3 2 2 4 3 2 2" xfId="20744" xr:uid="{BCF62712-5AEF-4BF6-B172-C69420B2D6D8}"/>
    <cellStyle name="Normal 3 2 2 4 3 3" xfId="20745" xr:uid="{1B9A0CA2-B6F6-411E-985C-AAAEE5AF808F}"/>
    <cellStyle name="Normal 3 2 2 4 4" xfId="20746" xr:uid="{E1147E30-10C8-494F-82EE-7625727DB044}"/>
    <cellStyle name="Normal 3 2 2 4 4 2" xfId="20747" xr:uid="{72404525-9D8C-4D6E-848D-2CA48C8A2CB3}"/>
    <cellStyle name="Normal 3 2 2 4 4 2 2" xfId="20748" xr:uid="{FCD0C0D8-51A4-4152-8556-2CD1DD76F80A}"/>
    <cellStyle name="Normal 3 2 2 4 4 3" xfId="20749" xr:uid="{4D3B0A7E-6374-47B3-8BAF-DA0141FC2B9A}"/>
    <cellStyle name="Normal 3 2 2 4 5" xfId="20750" xr:uid="{4582C6E1-D560-48EB-A77D-2313F0FBEFB9}"/>
    <cellStyle name="Normal 3 2 2 4 5 2" xfId="20751" xr:uid="{202C9EF2-EDD2-498E-9DC7-0FC312F73AED}"/>
    <cellStyle name="Normal 3 2 2 4 6" xfId="20752" xr:uid="{516421DC-4095-4F61-BC01-F21C60BF518A}"/>
    <cellStyle name="Normal 3 2 3" xfId="2936" xr:uid="{00000000-0005-0000-0000-0000ED180000}"/>
    <cellStyle name="Normal 3 2 3 2" xfId="4645" xr:uid="{00000000-0005-0000-0000-0000EE180000}"/>
    <cellStyle name="Normal 3 2 3 2 2" xfId="6122" xr:uid="{00000000-0005-0000-0000-0000EF180000}"/>
    <cellStyle name="Normal 3 2 3 2 3" xfId="13748" xr:uid="{00000000-0005-0000-0000-00004E0C0000}"/>
    <cellStyle name="Normal 3 2 3 3" xfId="13747" xr:uid="{00000000-0005-0000-0000-00004F0C0000}"/>
    <cellStyle name="Normal 3 2 3 3 2" xfId="20754" xr:uid="{B7F00D9E-E6FD-4F97-B83C-511052256A65}"/>
    <cellStyle name="Normal 3 2 3 3 2 2" xfId="20755" xr:uid="{7CAD91AA-A1FE-450A-B1CD-43142C93EC9A}"/>
    <cellStyle name="Normal 3 2 3 3 2 2 2" xfId="20756" xr:uid="{377B8437-46E2-411E-A2FB-2790B3EC8268}"/>
    <cellStyle name="Normal 3 2 3 3 2 3" xfId="20757" xr:uid="{7A50A7EB-36FD-45FC-B32E-CB69B3160BA5}"/>
    <cellStyle name="Normal 3 2 3 3 3" xfId="20758" xr:uid="{02189597-E07F-4C77-AD0E-CFC28B895C76}"/>
    <cellStyle name="Normal 3 2 3 3 3 2" xfId="20759" xr:uid="{E28BEE5C-6318-4C58-9EBB-08381CCD01AB}"/>
    <cellStyle name="Normal 3 2 3 3 3 2 2" xfId="20760" xr:uid="{AEB586C2-2D86-4440-9E34-2D163C311ACB}"/>
    <cellStyle name="Normal 3 2 3 3 3 3" xfId="20761" xr:uid="{37F5DAD8-6181-4F20-9DF0-7BDA82E4023B}"/>
    <cellStyle name="Normal 3 2 3 3 4" xfId="20762" xr:uid="{6DC33B4A-C7D0-4D06-8A21-F02A9854C8AD}"/>
    <cellStyle name="Normal 3 2 3 3 4 2" xfId="20763" xr:uid="{A935901F-155F-45BD-B23E-82403A29A996}"/>
    <cellStyle name="Normal 3 2 3 3 5" xfId="20764" xr:uid="{A30802F7-7007-4BDB-8403-D4E5FBC101EB}"/>
    <cellStyle name="Normal 3 2 3 3 6" xfId="20753" xr:uid="{B716469E-5167-4FCF-8375-CC7D2671D988}"/>
    <cellStyle name="Normal 3 2 3 4" xfId="20765" xr:uid="{E54909EB-7789-4676-B4FA-41B94E694EDE}"/>
    <cellStyle name="Normal 3 2 3 4 2" xfId="20766" xr:uid="{18459097-022D-4146-A644-364C869EA026}"/>
    <cellStyle name="Normal 3 2 3 4 2 2" xfId="20767" xr:uid="{9BC38FE4-A6C3-482B-9150-CD808E8EF0D2}"/>
    <cellStyle name="Normal 3 2 3 4 2 2 2" xfId="20768" xr:uid="{77B4DF14-B9EA-487C-9428-158834A7DAEE}"/>
    <cellStyle name="Normal 3 2 3 4 2 3" xfId="20769" xr:uid="{5F5EA6F6-6B30-4076-8BC4-A0B6872F7F83}"/>
    <cellStyle name="Normal 3 2 3 4 3" xfId="20770" xr:uid="{5AE8A8CA-8AE1-4983-AE04-412FE51C479E}"/>
    <cellStyle name="Normal 3 2 3 4 3 2" xfId="20771" xr:uid="{BAC54EDC-96C8-4E5D-BF4F-62E2D42D0768}"/>
    <cellStyle name="Normal 3 2 3 4 4" xfId="20772" xr:uid="{6FC1F8B5-AD4B-4A28-A570-8B62685B08E8}"/>
    <cellStyle name="Normal 3 2 3 5" xfId="20773" xr:uid="{10DFD2FE-722B-439E-B5B5-D454371C39B0}"/>
    <cellStyle name="Normal 3 2 3 5 2" xfId="20774" xr:uid="{34D66358-4FC6-49C1-ACE4-CBCE00EC2BB9}"/>
    <cellStyle name="Normal 3 2 4" xfId="2937" xr:uid="{00000000-0005-0000-0000-0000F0180000}"/>
    <cellStyle name="Normal 3 2 4 2" xfId="20775" xr:uid="{09ED8927-DEE8-4DE2-AEAE-F9B32FEDF844}"/>
    <cellStyle name="Normal 3 2 4 3" xfId="20776" xr:uid="{E148BFD1-9EA1-4EDD-B750-5832BC16FE75}"/>
    <cellStyle name="Normal 3 2 5" xfId="2938" xr:uid="{00000000-0005-0000-0000-0000F1180000}"/>
    <cellStyle name="Normal 3 2 5 2" xfId="3698" xr:uid="{00000000-0005-0000-0000-0000F2180000}"/>
    <cellStyle name="Normal 3 2 5 2 2" xfId="7531" xr:uid="{00000000-0005-0000-0000-0000F3180000}"/>
    <cellStyle name="Normal 3 2 5 2 3" xfId="10480" xr:uid="{00000000-0005-0000-0000-000032190000}"/>
    <cellStyle name="Normal 3 2 5 3" xfId="5428" xr:uid="{00000000-0005-0000-0000-0000F4180000}"/>
    <cellStyle name="Normal 3 2 5 4" xfId="10352" xr:uid="{00000000-0005-0000-0000-000034190000}"/>
    <cellStyle name="Normal 3 2 6" xfId="3660" xr:uid="{00000000-0005-0000-0000-0000F5180000}"/>
    <cellStyle name="Normal 3 2 6 2" xfId="7532" xr:uid="{00000000-0005-0000-0000-0000F6180000}"/>
    <cellStyle name="Normal 3 2 7" xfId="6351" xr:uid="{00000000-0005-0000-0000-0000F7180000}"/>
    <cellStyle name="Normal 3 2 7 2" xfId="7533" xr:uid="{00000000-0005-0000-0000-0000F8180000}"/>
    <cellStyle name="Normal 3 2 8" xfId="6484" xr:uid="{00000000-0005-0000-0000-0000F9180000}"/>
    <cellStyle name="Normal 3 2 8 2" xfId="7534" xr:uid="{00000000-0005-0000-0000-0000FA180000}"/>
    <cellStyle name="Normal 3 2 9" xfId="6602" xr:uid="{00000000-0005-0000-0000-0000FB180000}"/>
    <cellStyle name="Normal 3 2 9 2" xfId="11676" xr:uid="{00000000-0005-0000-0000-0000CC2D0000}"/>
    <cellStyle name="Normal 3 2 9 2 2" xfId="20778" xr:uid="{4E92C5B5-5371-46D5-A12F-0898371B71AD}"/>
    <cellStyle name="Normal 3 2 9 2 2 2" xfId="20779" xr:uid="{0EDB09E5-DBDA-44E0-B9B9-1E530B929B30}"/>
    <cellStyle name="Normal 3 2 9 2 2 2 2" xfId="20780" xr:uid="{BA5ED496-675D-40EE-A4A0-456601ED900B}"/>
    <cellStyle name="Normal 3 2 9 2 2 2 2 2" xfId="20781" xr:uid="{5E076E80-E059-46CD-9F2E-F7DB495E8477}"/>
    <cellStyle name="Normal 3 2 9 2 2 2 3" xfId="20782" xr:uid="{DAB1A2C5-EF13-4329-8A87-A057832C4719}"/>
    <cellStyle name="Normal 3 2 9 2 2 3" xfId="20783" xr:uid="{04A1EFE7-EA35-4EB7-B898-1D98602627A7}"/>
    <cellStyle name="Normal 3 2 9 2 2 3 2" xfId="20784" xr:uid="{C626BFB3-98DB-4F79-8763-B0E2D84B5DDC}"/>
    <cellStyle name="Normal 3 2 9 2 2 3 2 2" xfId="20785" xr:uid="{BE1958A3-C03D-4748-8F35-A7A6C1C798C8}"/>
    <cellStyle name="Normal 3 2 9 2 2 3 3" xfId="20786" xr:uid="{F4ECD846-E4D8-4963-AF5B-2C81E5FB5FEE}"/>
    <cellStyle name="Normal 3 2 9 2 2 4" xfId="20787" xr:uid="{D000ECBC-F304-4164-8731-FB31FA10217B}"/>
    <cellStyle name="Normal 3 2 9 2 2 4 2" xfId="20788" xr:uid="{8BD84286-F2F8-4B29-BA8D-A9C39F93EDBC}"/>
    <cellStyle name="Normal 3 2 9 2 2 5" xfId="20789" xr:uid="{E50EE793-758E-4CDC-A908-64E801299896}"/>
    <cellStyle name="Normal 3 2 9 2 3" xfId="20790" xr:uid="{3A2A665A-BC8B-403B-BD2F-E5C53F4B2054}"/>
    <cellStyle name="Normal 3 2 9 2 3 2" xfId="20791" xr:uid="{6EDCD770-FCAD-4EB6-BC7E-528D11DCDBC1}"/>
    <cellStyle name="Normal 3 2 9 2 3 2 2" xfId="20792" xr:uid="{63535C44-EDF8-47C4-BAC5-2A82CFED943E}"/>
    <cellStyle name="Normal 3 2 9 2 3 3" xfId="20793" xr:uid="{DECC74B0-E4BE-4F65-BDE2-024BB252038B}"/>
    <cellStyle name="Normal 3 2 9 2 4" xfId="20794" xr:uid="{0DEA545E-886E-4B43-A104-4175980CCBE1}"/>
    <cellStyle name="Normal 3 2 9 2 4 2" xfId="20795" xr:uid="{E71DCB59-84F8-40B6-B6C0-80F0559426DF}"/>
    <cellStyle name="Normal 3 2 9 2 4 2 2" xfId="20796" xr:uid="{34B284AB-FDBD-4B04-ACEA-54B320DB1BB2}"/>
    <cellStyle name="Normal 3 2 9 2 4 3" xfId="20797" xr:uid="{85E1C188-F7D1-4F86-8C2A-66C3836F8ECD}"/>
    <cellStyle name="Normal 3 2 9 2 5" xfId="20798" xr:uid="{7113D2B2-B9B2-4F51-9296-0FEEBB70DF96}"/>
    <cellStyle name="Normal 3 2 9 2 5 2" xfId="20799" xr:uid="{D378E3C5-DAB7-4CE0-9179-92A3EBE93719}"/>
    <cellStyle name="Normal 3 2 9 2 6" xfId="20800" xr:uid="{CDC2E62D-7E18-42B7-A953-9A3363257ABE}"/>
    <cellStyle name="Normal 3 2 9 2 7" xfId="20777" xr:uid="{D60D24CE-B546-45AD-BF7B-038E36E18374}"/>
    <cellStyle name="Normal 3 2 9 3" xfId="11675" xr:uid="{00000000-0005-0000-0000-0000CB2D0000}"/>
    <cellStyle name="Normal 3 2 9 4" xfId="20801" xr:uid="{323FC655-7FA6-4428-BE76-321047695F47}"/>
    <cellStyle name="Normal 3 2 9 4 2" xfId="20802" xr:uid="{BA801B81-7079-4685-950A-8168B96B7B07}"/>
    <cellStyle name="Normal 3 2 9 4 2 2" xfId="20803" xr:uid="{D41884EF-4100-4C5B-B1E6-FAC0A5C6C224}"/>
    <cellStyle name="Normal 3 2 9 4 3" xfId="20804" xr:uid="{63C1F34B-D981-4C26-93A9-2B6D8785D7ED}"/>
    <cellStyle name="Normal 3 2_ELC" xfId="13749" xr:uid="{00000000-0005-0000-0000-0000570C0000}"/>
    <cellStyle name="Normal 3 20" xfId="13750" xr:uid="{00000000-0005-0000-0000-0000580C0000}"/>
    <cellStyle name="Normal 3 21" xfId="13751" xr:uid="{00000000-0005-0000-0000-0000590C0000}"/>
    <cellStyle name="Normal 3 22" xfId="13752" xr:uid="{00000000-0005-0000-0000-00005A0C0000}"/>
    <cellStyle name="Normal 3 23" xfId="13753" xr:uid="{00000000-0005-0000-0000-00005B0C0000}"/>
    <cellStyle name="Normal 3 24" xfId="13754" xr:uid="{00000000-0005-0000-0000-00005C0C0000}"/>
    <cellStyle name="Normal 3 25" xfId="13755" xr:uid="{00000000-0005-0000-0000-00005D0C0000}"/>
    <cellStyle name="Normal 3 26" xfId="13756" xr:uid="{00000000-0005-0000-0000-00005E0C0000}"/>
    <cellStyle name="Normal 3 26 2" xfId="20805" xr:uid="{CDEAD9AC-CD42-4E4F-8C2B-3C22037A9231}"/>
    <cellStyle name="Normal 3 27" xfId="13736" xr:uid="{00000000-0005-0000-0000-00005F0C0000}"/>
    <cellStyle name="Normal 3 27 2" xfId="20806" xr:uid="{118EA66B-1899-4FCD-A674-AE4D3841FDCA}"/>
    <cellStyle name="Normal 3 28" xfId="20807" xr:uid="{BC9F1B78-D1E3-4464-8A54-CC18C1E233D7}"/>
    <cellStyle name="Normal 3 29" xfId="20808" xr:uid="{D4917444-86E6-45A7-8306-0F41953FCAC8}"/>
    <cellStyle name="Normal 3 29 2" xfId="20809" xr:uid="{7035A034-7F35-48B6-9154-033A2D6E83D6}"/>
    <cellStyle name="Normal 3 3" xfId="2939" xr:uid="{00000000-0005-0000-0000-0000FC180000}"/>
    <cellStyle name="Normal 3 3 10" xfId="8345" xr:uid="{00000000-0005-0000-0000-0000FD180000}"/>
    <cellStyle name="Normal 3 3 11" xfId="8465" xr:uid="{00000000-0005-0000-0000-0000FE180000}"/>
    <cellStyle name="Normal 3 3 12" xfId="8586" xr:uid="{00000000-0005-0000-0000-0000FF180000}"/>
    <cellStyle name="Normal 3 3 13" xfId="8705" xr:uid="{00000000-0005-0000-0000-000000190000}"/>
    <cellStyle name="Normal 3 3 2" xfId="5429" xr:uid="{00000000-0005-0000-0000-000001190000}"/>
    <cellStyle name="Normal 3 3 2 2" xfId="7535" xr:uid="{00000000-0005-0000-0000-000002190000}"/>
    <cellStyle name="Normal 3 3 2 3" xfId="20810" xr:uid="{BCBC5CC1-9B9D-450A-A3DE-BF485DBFAABF}"/>
    <cellStyle name="Normal 3 3 3" xfId="6352" xr:uid="{00000000-0005-0000-0000-000003190000}"/>
    <cellStyle name="Normal 3 3 3 2" xfId="7536" xr:uid="{00000000-0005-0000-0000-000004190000}"/>
    <cellStyle name="Normal 3 3 4" xfId="6485" xr:uid="{00000000-0005-0000-0000-000005190000}"/>
    <cellStyle name="Normal 3 3 4 2" xfId="7537" xr:uid="{00000000-0005-0000-0000-000006190000}"/>
    <cellStyle name="Normal 3 3 5" xfId="6603" xr:uid="{00000000-0005-0000-0000-000007190000}"/>
    <cellStyle name="Normal 3 3 5 2" xfId="7538" xr:uid="{00000000-0005-0000-0000-000008190000}"/>
    <cellStyle name="Normal 3 3 6" xfId="6721" xr:uid="{00000000-0005-0000-0000-000009190000}"/>
    <cellStyle name="Normal 3 3 6 2" xfId="7539" xr:uid="{00000000-0005-0000-0000-00000A190000}"/>
    <cellStyle name="Normal 3 3 7" xfId="7540" xr:uid="{00000000-0005-0000-0000-00000B190000}"/>
    <cellStyle name="Normal 3 3 8" xfId="7541" xr:uid="{00000000-0005-0000-0000-00000C190000}"/>
    <cellStyle name="Normal 3 3 9" xfId="8223" xr:uid="{00000000-0005-0000-0000-00000D190000}"/>
    <cellStyle name="Normal 3 3 9 2" xfId="11677" xr:uid="{00000000-0005-0000-0000-0000CD2D0000}"/>
    <cellStyle name="Normal 3 30" xfId="20811" xr:uid="{E5AF0503-5CD4-43A3-8446-EC2C8FF88440}"/>
    <cellStyle name="Normal 3 30 2" xfId="20812" xr:uid="{908BEF8C-5DB1-4B0E-9C1F-B5F5CCA81C43}"/>
    <cellStyle name="Normal 3 30 2 2" xfId="20813" xr:uid="{BA3B6A6D-A426-4C39-9F05-31E4E51EFF31}"/>
    <cellStyle name="Normal 3 30 2 2 2" xfId="20814" xr:uid="{BC30E700-1D15-4E09-9EEF-EABD51CF2F92}"/>
    <cellStyle name="Normal 3 30 2 3" xfId="20815" xr:uid="{A29F52C6-AC58-4766-917D-3B095A156D73}"/>
    <cellStyle name="Normal 3 30 2 4" xfId="20816" xr:uid="{CFF86FEA-C784-4C81-9496-1483D73EC68E}"/>
    <cellStyle name="Normal 3 30 3" xfId="20817" xr:uid="{02F20FD2-9D2B-4B69-BF79-D397762EE74E}"/>
    <cellStyle name="Normal 3 30 3 2" xfId="20818" xr:uid="{65F1958A-3FEE-4A0E-B616-E1734580AFE4}"/>
    <cellStyle name="Normal 3 30 3 2 2" xfId="20819" xr:uid="{E14A7B11-C3B4-4F98-9476-9077D1E11962}"/>
    <cellStyle name="Normal 3 30 3 3" xfId="20820" xr:uid="{4FECDE6F-D7E4-4477-A8ED-B0899C12FBF4}"/>
    <cellStyle name="Normal 3 30 4" xfId="20821" xr:uid="{A824AED5-54BE-426E-AED3-A4FAD28AA672}"/>
    <cellStyle name="Normal 3 30 4 2" xfId="20822" xr:uid="{9096B367-928B-49B9-A091-C38106C19BA2}"/>
    <cellStyle name="Normal 3 30 5" xfId="20823" xr:uid="{57956B15-7925-4682-80AB-A854377DC0C8}"/>
    <cellStyle name="Normal 3 31" xfId="20824" xr:uid="{B5803C2A-0E12-486A-92F0-1D69ABE67347}"/>
    <cellStyle name="Normal 3 31 2" xfId="20825" xr:uid="{354A1B4D-0542-4B47-ACE3-86EFB2392F4C}"/>
    <cellStyle name="Normal 3 31 2 2" xfId="20826" xr:uid="{3AF2FBF6-0698-4D48-82D0-6A6EBE80AC73}"/>
    <cellStyle name="Normal 3 31 3" xfId="20827" xr:uid="{7633E3C8-443A-4FB3-BDF9-E736BF8EE76C}"/>
    <cellStyle name="Normal 3 31 4" xfId="20828" xr:uid="{2CA85024-BE28-4466-9853-22F35A867E09}"/>
    <cellStyle name="Normal 3 32" xfId="20829" xr:uid="{078C7416-51C3-4C24-AA58-07B9CA8F8E39}"/>
    <cellStyle name="Normal 3 32 2" xfId="20830" xr:uid="{D04A68B4-2F6C-4E48-9A23-9B88A27C6184}"/>
    <cellStyle name="Normal 3 32 3" xfId="20831" xr:uid="{FDC24922-3ED0-4AC0-A29D-10E8C8B9C52F}"/>
    <cellStyle name="Normal 3 4" xfId="2940" xr:uid="{00000000-0005-0000-0000-00000E190000}"/>
    <cellStyle name="Normal 3 4 2" xfId="5430" xr:uid="{00000000-0005-0000-0000-00000F190000}"/>
    <cellStyle name="Normal 3 4 3" xfId="5431" xr:uid="{00000000-0005-0000-0000-000010190000}"/>
    <cellStyle name="Normal 3 4 4" xfId="7542" xr:uid="{00000000-0005-0000-0000-000011190000}"/>
    <cellStyle name="Normal 3 4 4 2" xfId="20832" xr:uid="{27AE71EB-5BD2-432B-ABFB-017003BE7038}"/>
    <cellStyle name="Normal 3 4 4 3" xfId="20833" xr:uid="{72CD251B-3BC3-4B4C-84D0-539E007E1E29}"/>
    <cellStyle name="Normal 3 4 5" xfId="7543" xr:uid="{00000000-0005-0000-0000-000012190000}"/>
    <cellStyle name="Normal 3 4 6" xfId="7544" xr:uid="{00000000-0005-0000-0000-000013190000}"/>
    <cellStyle name="Normal 3 4 7" xfId="7545" xr:uid="{00000000-0005-0000-0000-000014190000}"/>
    <cellStyle name="Normal 3 4 8" xfId="7546" xr:uid="{00000000-0005-0000-0000-000015190000}"/>
    <cellStyle name="Normal 3 4 9" xfId="9384" xr:uid="{00000000-0005-0000-0000-000016190000}"/>
    <cellStyle name="Normal 3 5" xfId="2941" xr:uid="{00000000-0005-0000-0000-000017190000}"/>
    <cellStyle name="Normal 3 5 2" xfId="5432" xr:uid="{00000000-0005-0000-0000-000018190000}"/>
    <cellStyle name="Normal 3 5 2 2" xfId="7547" xr:uid="{00000000-0005-0000-0000-000019190000}"/>
    <cellStyle name="Normal 3 5 3" xfId="7548" xr:uid="{00000000-0005-0000-0000-00001A190000}"/>
    <cellStyle name="Normal 3 5 3 2" xfId="20834" xr:uid="{389A97CD-363D-42C6-8968-C25700BA9931}"/>
    <cellStyle name="Normal 3 5 3 3" xfId="20835" xr:uid="{3F446D6C-A49A-4308-A8FF-A1C5EE9098FF}"/>
    <cellStyle name="Normal 3 5 4" xfId="7549" xr:uid="{00000000-0005-0000-0000-00001B190000}"/>
    <cellStyle name="Normal 3 5 4 2" xfId="20836" xr:uid="{E949F25A-0463-4CEC-B27C-D25270C10353}"/>
    <cellStyle name="Normal 3 5 4 3" xfId="20837" xr:uid="{328691CA-4311-405B-9665-F82BF60BF025}"/>
    <cellStyle name="Normal 3 5 4 3 2" xfId="20838" xr:uid="{C13B395E-1C45-46E9-9C43-82A5968C8443}"/>
    <cellStyle name="Normal 3 5 4 3 2 2" xfId="20839" xr:uid="{BDC209F1-CA5C-4E76-ADEF-1E819AD7E923}"/>
    <cellStyle name="Normal 3 5 4 3 2 2 2" xfId="20840" xr:uid="{EE45ACF4-41F7-4C25-B352-89B6C33AA597}"/>
    <cellStyle name="Normal 3 5 4 3 2 3" xfId="20841" xr:uid="{7BD42998-8C5B-4E99-B37B-A33E33DB03E2}"/>
    <cellStyle name="Normal 3 5 4 3 3" xfId="20842" xr:uid="{F1D7A7EB-341C-4D0E-B191-288E551D84F2}"/>
    <cellStyle name="Normal 3 5 4 3 3 2" xfId="20843" xr:uid="{F700DE6E-B6F4-4F21-B69F-66A1BAA25397}"/>
    <cellStyle name="Normal 3 5 4 3 3 2 2" xfId="20844" xr:uid="{8C124851-BA50-49A0-B9C3-3C2F11E8CB47}"/>
    <cellStyle name="Normal 3 5 4 3 3 3" xfId="20845" xr:uid="{D6256273-3DD5-4A47-A2CC-C47544D75A53}"/>
    <cellStyle name="Normal 3 5 4 3 4" xfId="20846" xr:uid="{020FF55E-F3F5-4C0D-86AA-A11A9087B6E9}"/>
    <cellStyle name="Normal 3 5 4 3 4 2" xfId="20847" xr:uid="{9E462EC0-D10E-47BD-B6E4-A29DDC2E502E}"/>
    <cellStyle name="Normal 3 5 4 3 5" xfId="20848" xr:uid="{B1C3F694-B4BD-4CEA-A61B-3D437CBC94FB}"/>
    <cellStyle name="Normal 3 5 4 4" xfId="20849" xr:uid="{7375E69D-0D15-4738-B141-86D49469D5C8}"/>
    <cellStyle name="Normal 3 5 4 4 2" xfId="20850" xr:uid="{F2CA9B7B-169F-4B1F-BCAA-B8FBD94628D8}"/>
    <cellStyle name="Normal 3 5 4 4 2 2" xfId="20851" xr:uid="{7A03C293-0C48-43FB-8E49-51628F21DC9F}"/>
    <cellStyle name="Normal 3 5 4 4 2 2 2" xfId="20852" xr:uid="{D6D31790-741C-4481-99AD-DE77C0A7266F}"/>
    <cellStyle name="Normal 3 5 4 4 2 3" xfId="20853" xr:uid="{8D11B2DD-6A0D-466A-AD41-10AF3019785D}"/>
    <cellStyle name="Normal 3 5 4 4 3" xfId="20854" xr:uid="{F8129265-8489-4040-8DD3-0C53C4B55A95}"/>
    <cellStyle name="Normal 3 5 4 4 3 2" xfId="20855" xr:uid="{96B6CC9F-26F0-4493-BEA8-4D2B1A49E609}"/>
    <cellStyle name="Normal 3 5 4 4 4" xfId="20856" xr:uid="{DAEFB07F-7F7A-4911-8C87-29EED24BFB2B}"/>
    <cellStyle name="Normal 3 5 4 5" xfId="20857" xr:uid="{39343406-8B64-41E2-864D-FB491B97CA3F}"/>
    <cellStyle name="Normal 3 5 4 5 2" xfId="20858" xr:uid="{A8DF778D-017A-4073-BACB-54D41149D24C}"/>
    <cellStyle name="Normal 3 5 5" xfId="7550" xr:uid="{00000000-0005-0000-0000-00001C190000}"/>
    <cellStyle name="Normal 3 5 6" xfId="7551" xr:uid="{00000000-0005-0000-0000-00001D190000}"/>
    <cellStyle name="Normal 3 5 7" xfId="7552" xr:uid="{00000000-0005-0000-0000-00001E190000}"/>
    <cellStyle name="Normal 3 5 8" xfId="7553" xr:uid="{00000000-0005-0000-0000-00001F190000}"/>
    <cellStyle name="Normal 3 5 9" xfId="20859" xr:uid="{98FE1C96-C0FB-455A-BEA1-D96ABD8D5022}"/>
    <cellStyle name="Normal 3 6" xfId="2942" xr:uid="{00000000-0005-0000-0000-000020190000}"/>
    <cellStyle name="Normal 3 6 2" xfId="20860" xr:uid="{F2FA8492-F000-4673-AEE5-0F6AF8FF38CC}"/>
    <cellStyle name="Normal 3 6 3" xfId="20861" xr:uid="{D2094BBD-8C2D-49CC-9DD8-981916F44BDB}"/>
    <cellStyle name="Normal 3 7" xfId="2943" xr:uid="{00000000-0005-0000-0000-000021190000}"/>
    <cellStyle name="Normal 3 7 2" xfId="6777" xr:uid="{00000000-0005-0000-0000-000022190000}"/>
    <cellStyle name="Normal 3 7 2 2" xfId="20862" xr:uid="{2EC3DD25-2DCC-4762-BD58-7CAE0EAE48C4}"/>
    <cellStyle name="Normal 3 7 3" xfId="7554" xr:uid="{00000000-0005-0000-0000-000023190000}"/>
    <cellStyle name="Normal 3 7 4" xfId="6223" xr:uid="{00000000-0005-0000-0000-000024190000}"/>
    <cellStyle name="Normal 3 8" xfId="2944" xr:uid="{00000000-0005-0000-0000-000025190000}"/>
    <cellStyle name="Normal 3 8 2" xfId="3671" xr:uid="{00000000-0005-0000-0000-000026190000}"/>
    <cellStyle name="Normal 3 8 2 2" xfId="7555" xr:uid="{00000000-0005-0000-0000-000027190000}"/>
    <cellStyle name="Normal 3 8 2 3" xfId="10471" xr:uid="{00000000-0005-0000-0000-000068190000}"/>
    <cellStyle name="Normal 3 9" xfId="2945" xr:uid="{00000000-0005-0000-0000-000028190000}"/>
    <cellStyle name="Normal 3 9 2" xfId="3676" xr:uid="{00000000-0005-0000-0000-000029190000}"/>
    <cellStyle name="Normal 3 9 2 2" xfId="7556" xr:uid="{00000000-0005-0000-0000-00002A190000}"/>
    <cellStyle name="Normal 3 9 2 3" xfId="10474" xr:uid="{00000000-0005-0000-0000-00006C190000}"/>
    <cellStyle name="Normal 3 9 3" xfId="6483" xr:uid="{00000000-0005-0000-0000-00002B190000}"/>
    <cellStyle name="Normal 3 9 4" xfId="10353" xr:uid="{00000000-0005-0000-0000-00006E190000}"/>
    <cellStyle name="Normal 3_Copy of Commissioning date correction" xfId="2946" xr:uid="{00000000-0005-0000-0000-00002C190000}"/>
    <cellStyle name="Normal 30" xfId="2947" xr:uid="{00000000-0005-0000-0000-00002D190000}"/>
    <cellStyle name="Normal 30 10" xfId="8466" xr:uid="{00000000-0005-0000-0000-00002E190000}"/>
    <cellStyle name="Normal 30 11" xfId="8587" xr:uid="{00000000-0005-0000-0000-00002F190000}"/>
    <cellStyle name="Normal 30 12" xfId="8706" xr:uid="{00000000-0005-0000-0000-000030190000}"/>
    <cellStyle name="Normal 30 13" xfId="10354" xr:uid="{00000000-0005-0000-0000-000074190000}"/>
    <cellStyle name="Normal 30 2" xfId="4647" xr:uid="{00000000-0005-0000-0000-000031190000}"/>
    <cellStyle name="Normal 30 2 10" xfId="8707" xr:uid="{00000000-0005-0000-0000-000032190000}"/>
    <cellStyle name="Normal 30 2 11" xfId="6242" xr:uid="{00000000-0005-0000-0000-000033190000}"/>
    <cellStyle name="Normal 30 2 12" xfId="10549" xr:uid="{00000000-0005-0000-0000-000078190000}"/>
    <cellStyle name="Normal 30 2 2" xfId="5059" xr:uid="{00000000-0005-0000-0000-000034190000}"/>
    <cellStyle name="Normal 30 2 2 2" xfId="6354" xr:uid="{00000000-0005-0000-0000-000035190000}"/>
    <cellStyle name="Normal 30 2 2 3" xfId="10587" xr:uid="{00000000-0005-0000-0000-00007B190000}"/>
    <cellStyle name="Normal 30 2 3" xfId="6487" xr:uid="{00000000-0005-0000-0000-000036190000}"/>
    <cellStyle name="Normal 30 2 4" xfId="6605" xr:uid="{00000000-0005-0000-0000-000037190000}"/>
    <cellStyle name="Normal 30 2 5" xfId="6723" xr:uid="{00000000-0005-0000-0000-000038190000}"/>
    <cellStyle name="Normal 30 2 6" xfId="8225" xr:uid="{00000000-0005-0000-0000-000039190000}"/>
    <cellStyle name="Normal 30 2 7" xfId="8347" xr:uid="{00000000-0005-0000-0000-00003A190000}"/>
    <cellStyle name="Normal 30 2 8" xfId="8467" xr:uid="{00000000-0005-0000-0000-00003B190000}"/>
    <cellStyle name="Normal 30 2 9" xfId="8588" xr:uid="{00000000-0005-0000-0000-00003C190000}"/>
    <cellStyle name="Normal 30 3" xfId="5058" xr:uid="{00000000-0005-0000-0000-00003D190000}"/>
    <cellStyle name="Normal 30 3 10" xfId="8708" xr:uid="{00000000-0005-0000-0000-00003E190000}"/>
    <cellStyle name="Normal 30 3 11" xfId="6243" xr:uid="{00000000-0005-0000-0000-00003F190000}"/>
    <cellStyle name="Normal 30 3 12" xfId="10586" xr:uid="{00000000-0005-0000-0000-000086190000}"/>
    <cellStyle name="Normal 30 3 2" xfId="6355" xr:uid="{00000000-0005-0000-0000-000040190000}"/>
    <cellStyle name="Normal 30 3 3" xfId="6488" xr:uid="{00000000-0005-0000-0000-000041190000}"/>
    <cellStyle name="Normal 30 3 4" xfId="6606" xr:uid="{00000000-0005-0000-0000-000042190000}"/>
    <cellStyle name="Normal 30 3 5" xfId="6724" xr:uid="{00000000-0005-0000-0000-000043190000}"/>
    <cellStyle name="Normal 30 3 6" xfId="8226" xr:uid="{00000000-0005-0000-0000-000044190000}"/>
    <cellStyle name="Normal 30 3 7" xfId="8348" xr:uid="{00000000-0005-0000-0000-000045190000}"/>
    <cellStyle name="Normal 30 3 8" xfId="8468" xr:uid="{00000000-0005-0000-0000-000046190000}"/>
    <cellStyle name="Normal 30 3 9" xfId="8589" xr:uid="{00000000-0005-0000-0000-000047190000}"/>
    <cellStyle name="Normal 30 4" xfId="4646" xr:uid="{00000000-0005-0000-0000-000048190000}"/>
    <cellStyle name="Normal 30 4 2" xfId="6353" xr:uid="{00000000-0005-0000-0000-000049190000}"/>
    <cellStyle name="Normal 30 4 3" xfId="10548" xr:uid="{00000000-0005-0000-0000-000091190000}"/>
    <cellStyle name="Normal 30 5" xfId="6486" xr:uid="{00000000-0005-0000-0000-00004A190000}"/>
    <cellStyle name="Normal 30 6" xfId="6604" xr:uid="{00000000-0005-0000-0000-00004B190000}"/>
    <cellStyle name="Normal 30 7" xfId="6722" xr:uid="{00000000-0005-0000-0000-00004C190000}"/>
    <cellStyle name="Normal 30 8" xfId="8224" xr:uid="{00000000-0005-0000-0000-00004D190000}"/>
    <cellStyle name="Normal 30 9" xfId="8346" xr:uid="{00000000-0005-0000-0000-00004E190000}"/>
    <cellStyle name="Normal 31" xfId="2948" xr:uid="{00000000-0005-0000-0000-00004F190000}"/>
    <cellStyle name="Normal 31 10" xfId="8469" xr:uid="{00000000-0005-0000-0000-000050190000}"/>
    <cellStyle name="Normal 31 11" xfId="8590" xr:uid="{00000000-0005-0000-0000-000051190000}"/>
    <cellStyle name="Normal 31 12" xfId="8709" xr:uid="{00000000-0005-0000-0000-000052190000}"/>
    <cellStyle name="Normal 31 13" xfId="103" xr:uid="{00000000-0005-0000-0000-000053190000}"/>
    <cellStyle name="Normal 31 14" xfId="10355" xr:uid="{00000000-0005-0000-0000-00009C190000}"/>
    <cellStyle name="Normal 31 2" xfId="5114" xr:uid="{00000000-0005-0000-0000-000054190000}"/>
    <cellStyle name="Normal 31 2 10" xfId="8710" xr:uid="{00000000-0005-0000-0000-000055190000}"/>
    <cellStyle name="Normal 31 2 11" xfId="6123" xr:uid="{00000000-0005-0000-0000-000056190000}"/>
    <cellStyle name="Normal 31 2 12" xfId="10626" xr:uid="{00000000-0005-0000-0000-0000A0190000}"/>
    <cellStyle name="Normal 31 2 13" xfId="13757" xr:uid="{00000000-0005-0000-0000-00007E0C0000}"/>
    <cellStyle name="Normal 31 2 2" xfId="6357" xr:uid="{00000000-0005-0000-0000-000057190000}"/>
    <cellStyle name="Normal 31 2 3" xfId="6490" xr:uid="{00000000-0005-0000-0000-000058190000}"/>
    <cellStyle name="Normal 31 2 4" xfId="6608" xr:uid="{00000000-0005-0000-0000-000059190000}"/>
    <cellStyle name="Normal 31 2 5" xfId="6726" xr:uid="{00000000-0005-0000-0000-00005A190000}"/>
    <cellStyle name="Normal 31 2 6" xfId="8228" xr:uid="{00000000-0005-0000-0000-00005B190000}"/>
    <cellStyle name="Normal 31 2 7" xfId="8350" xr:uid="{00000000-0005-0000-0000-00005C190000}"/>
    <cellStyle name="Normal 31 2 8" xfId="8470" xr:uid="{00000000-0005-0000-0000-00005D190000}"/>
    <cellStyle name="Normal 31 2 9" xfId="8591" xr:uid="{00000000-0005-0000-0000-00005E190000}"/>
    <cellStyle name="Normal 31 3" xfId="5096" xr:uid="{00000000-0005-0000-0000-00005F190000}"/>
    <cellStyle name="Normal 31 3 10" xfId="8711" xr:uid="{00000000-0005-0000-0000-000060190000}"/>
    <cellStyle name="Normal 31 3 11" xfId="20863" xr:uid="{8D98BAD1-40F7-4602-92DC-FD66DB386F8F}"/>
    <cellStyle name="Normal 31 3 2" xfId="6358" xr:uid="{00000000-0005-0000-0000-000061190000}"/>
    <cellStyle name="Normal 31 3 3" xfId="6491" xr:uid="{00000000-0005-0000-0000-000062190000}"/>
    <cellStyle name="Normal 31 3 4" xfId="6609" xr:uid="{00000000-0005-0000-0000-000063190000}"/>
    <cellStyle name="Normal 31 3 5" xfId="6727" xr:uid="{00000000-0005-0000-0000-000064190000}"/>
    <cellStyle name="Normal 31 3 6" xfId="8229" xr:uid="{00000000-0005-0000-0000-000065190000}"/>
    <cellStyle name="Normal 31 3 7" xfId="8351" xr:uid="{00000000-0005-0000-0000-000066190000}"/>
    <cellStyle name="Normal 31 3 8" xfId="8471" xr:uid="{00000000-0005-0000-0000-000067190000}"/>
    <cellStyle name="Normal 31 3 9" xfId="8592" xr:uid="{00000000-0005-0000-0000-000068190000}"/>
    <cellStyle name="Normal 31 4" xfId="4909" xr:uid="{00000000-0005-0000-0000-000069190000}"/>
    <cellStyle name="Normal 31 4 2" xfId="6356" xr:uid="{00000000-0005-0000-0000-00006A190000}"/>
    <cellStyle name="Normal 31 4 3" xfId="10570" xr:uid="{00000000-0005-0000-0000-0000B5190000}"/>
    <cellStyle name="Normal 31 5" xfId="6489" xr:uid="{00000000-0005-0000-0000-00006B190000}"/>
    <cellStyle name="Normal 31 6" xfId="6607" xr:uid="{00000000-0005-0000-0000-00006C190000}"/>
    <cellStyle name="Normal 31 7" xfId="6725" xr:uid="{00000000-0005-0000-0000-00006D190000}"/>
    <cellStyle name="Normal 31 8" xfId="8227" xr:uid="{00000000-0005-0000-0000-00006E190000}"/>
    <cellStyle name="Normal 31 9" xfId="8349" xr:uid="{00000000-0005-0000-0000-00006F190000}"/>
    <cellStyle name="Normal 32" xfId="2949" xr:uid="{00000000-0005-0000-0000-000070190000}"/>
    <cellStyle name="Normal 32 10" xfId="8472" xr:uid="{00000000-0005-0000-0000-000071190000}"/>
    <cellStyle name="Normal 32 11" xfId="8593" xr:uid="{00000000-0005-0000-0000-000072190000}"/>
    <cellStyle name="Normal 32 12" xfId="8712" xr:uid="{00000000-0005-0000-0000-000073190000}"/>
    <cellStyle name="Normal 32 13" xfId="6076" xr:uid="{00000000-0005-0000-0000-000074190000}"/>
    <cellStyle name="Normal 32 14" xfId="10356" xr:uid="{00000000-0005-0000-0000-0000C0190000}"/>
    <cellStyle name="Normal 32 2" xfId="5117" xr:uid="{00000000-0005-0000-0000-000075190000}"/>
    <cellStyle name="Normal 32 2 10" xfId="8713" xr:uid="{00000000-0005-0000-0000-000076190000}"/>
    <cellStyle name="Normal 32 2 11" xfId="6244" xr:uid="{00000000-0005-0000-0000-000077190000}"/>
    <cellStyle name="Normal 32 2 12" xfId="10629" xr:uid="{00000000-0005-0000-0000-0000C4190000}"/>
    <cellStyle name="Normal 32 2 2" xfId="6360" xr:uid="{00000000-0005-0000-0000-000078190000}"/>
    <cellStyle name="Normal 32 2 3" xfId="6493" xr:uid="{00000000-0005-0000-0000-000079190000}"/>
    <cellStyle name="Normal 32 2 4" xfId="6611" xr:uid="{00000000-0005-0000-0000-00007A190000}"/>
    <cellStyle name="Normal 32 2 5" xfId="6729" xr:uid="{00000000-0005-0000-0000-00007B190000}"/>
    <cellStyle name="Normal 32 2 6" xfId="8231" xr:uid="{00000000-0005-0000-0000-00007C190000}"/>
    <cellStyle name="Normal 32 2 7" xfId="8353" xr:uid="{00000000-0005-0000-0000-00007D190000}"/>
    <cellStyle name="Normal 32 2 8" xfId="8473" xr:uid="{00000000-0005-0000-0000-00007E190000}"/>
    <cellStyle name="Normal 32 2 9" xfId="8594" xr:uid="{00000000-0005-0000-0000-00007F190000}"/>
    <cellStyle name="Normal 32 3" xfId="4927" xr:uid="{00000000-0005-0000-0000-000080190000}"/>
    <cellStyle name="Normal 32 3 10" xfId="8714" xr:uid="{00000000-0005-0000-0000-000081190000}"/>
    <cellStyle name="Normal 32 3 11" xfId="6245" xr:uid="{00000000-0005-0000-0000-000082190000}"/>
    <cellStyle name="Normal 32 3 12" xfId="10576" xr:uid="{00000000-0005-0000-0000-0000D0190000}"/>
    <cellStyle name="Normal 32 3 2" xfId="6361" xr:uid="{00000000-0005-0000-0000-000083190000}"/>
    <cellStyle name="Normal 32 3 3" xfId="6494" xr:uid="{00000000-0005-0000-0000-000084190000}"/>
    <cellStyle name="Normal 32 3 4" xfId="6612" xr:uid="{00000000-0005-0000-0000-000085190000}"/>
    <cellStyle name="Normal 32 3 5" xfId="6730" xr:uid="{00000000-0005-0000-0000-000086190000}"/>
    <cellStyle name="Normal 32 3 6" xfId="8232" xr:uid="{00000000-0005-0000-0000-000087190000}"/>
    <cellStyle name="Normal 32 3 7" xfId="8354" xr:uid="{00000000-0005-0000-0000-000088190000}"/>
    <cellStyle name="Normal 32 3 8" xfId="8474" xr:uid="{00000000-0005-0000-0000-000089190000}"/>
    <cellStyle name="Normal 32 3 9" xfId="8595" xr:uid="{00000000-0005-0000-0000-00008A190000}"/>
    <cellStyle name="Normal 32 4" xfId="6359" xr:uid="{00000000-0005-0000-0000-00008B190000}"/>
    <cellStyle name="Normal 32 5" xfId="6492" xr:uid="{00000000-0005-0000-0000-00008C190000}"/>
    <cellStyle name="Normal 32 6" xfId="6610" xr:uid="{00000000-0005-0000-0000-00008D190000}"/>
    <cellStyle name="Normal 32 7" xfId="6728" xr:uid="{00000000-0005-0000-0000-00008E190000}"/>
    <cellStyle name="Normal 32 8" xfId="8230" xr:uid="{00000000-0005-0000-0000-00008F190000}"/>
    <cellStyle name="Normal 32 9" xfId="8352" xr:uid="{00000000-0005-0000-0000-000090190000}"/>
    <cellStyle name="Normal 33" xfId="2950" xr:uid="{00000000-0005-0000-0000-000091190000}"/>
    <cellStyle name="Normal 33 10" xfId="8715" xr:uid="{00000000-0005-0000-0000-000092190000}"/>
    <cellStyle name="Normal 33 10 2" xfId="13759" xr:uid="{00000000-0005-0000-0000-0000820C0000}"/>
    <cellStyle name="Normal 33 10 3" xfId="20864" xr:uid="{4DBB65F4-2D1C-44D2-9EB6-11B943DB3279}"/>
    <cellStyle name="Normal 33 11" xfId="6246" xr:uid="{00000000-0005-0000-0000-000093190000}"/>
    <cellStyle name="Normal 33 11 2" xfId="13760" xr:uid="{00000000-0005-0000-0000-0000830C0000}"/>
    <cellStyle name="Normal 33 11 3" xfId="20865" xr:uid="{05472C74-8DE6-44EC-B16C-C6796B699C1F}"/>
    <cellStyle name="Normal 33 12" xfId="10357" xr:uid="{00000000-0005-0000-0000-0000E2190000}"/>
    <cellStyle name="Normal 33 12 2" xfId="13761" xr:uid="{00000000-0005-0000-0000-0000840C0000}"/>
    <cellStyle name="Normal 33 12 3" xfId="20866" xr:uid="{92ACCF98-4993-4FC4-8E93-AFC11D5064AE}"/>
    <cellStyle name="Normal 33 13" xfId="13762" xr:uid="{00000000-0005-0000-0000-0000850C0000}"/>
    <cellStyle name="Normal 33 13 2" xfId="20867" xr:uid="{D0204356-F347-40E1-AE6C-590A9BC8B3EC}"/>
    <cellStyle name="Normal 33 14" xfId="13758" xr:uid="{00000000-0005-0000-0000-0000810C0000}"/>
    <cellStyle name="Normal 33 2" xfId="5118" xr:uid="{00000000-0005-0000-0000-000094190000}"/>
    <cellStyle name="Normal 33 2 2" xfId="6362" xr:uid="{00000000-0005-0000-0000-000095190000}"/>
    <cellStyle name="Normal 33 2 3" xfId="10630" xr:uid="{00000000-0005-0000-0000-0000E5190000}"/>
    <cellStyle name="Normal 33 2 4" xfId="13763" xr:uid="{00000000-0005-0000-0000-0000860C0000}"/>
    <cellStyle name="Normal 33 3" xfId="5055" xr:uid="{00000000-0005-0000-0000-000096190000}"/>
    <cellStyle name="Normal 33 3 2" xfId="6495" xr:uid="{00000000-0005-0000-0000-000097190000}"/>
    <cellStyle name="Normal 33 3 3" xfId="10583" xr:uid="{00000000-0005-0000-0000-0000E8190000}"/>
    <cellStyle name="Normal 33 3 4" xfId="13764" xr:uid="{00000000-0005-0000-0000-0000870C0000}"/>
    <cellStyle name="Normal 33 4" xfId="6613" xr:uid="{00000000-0005-0000-0000-000098190000}"/>
    <cellStyle name="Normal 33 4 2" xfId="13765" xr:uid="{00000000-0005-0000-0000-0000880C0000}"/>
    <cellStyle name="Normal 33 4 3" xfId="20868" xr:uid="{4FA6B63D-DE7B-458E-B987-C36DF5B2F19C}"/>
    <cellStyle name="Normal 33 5" xfId="6731" xr:uid="{00000000-0005-0000-0000-000099190000}"/>
    <cellStyle name="Normal 33 5 2" xfId="13766" xr:uid="{00000000-0005-0000-0000-0000890C0000}"/>
    <cellStyle name="Normal 33 5 3" xfId="20869" xr:uid="{7A5CC87F-F4CF-47B9-A2CE-ED1DAA852728}"/>
    <cellStyle name="Normal 33 6" xfId="8233" xr:uid="{00000000-0005-0000-0000-00009A190000}"/>
    <cellStyle name="Normal 33 6 2" xfId="13767" xr:uid="{00000000-0005-0000-0000-00008A0C0000}"/>
    <cellStyle name="Normal 33 6 3" xfId="20870" xr:uid="{56D2AD54-CE69-405D-8FD5-D58CBD6C4485}"/>
    <cellStyle name="Normal 33 7" xfId="8355" xr:uid="{00000000-0005-0000-0000-00009B190000}"/>
    <cellStyle name="Normal 33 7 2" xfId="13768" xr:uid="{00000000-0005-0000-0000-00008B0C0000}"/>
    <cellStyle name="Normal 33 7 3" xfId="20871" xr:uid="{D79973D1-6331-4686-AF30-AF21D1FFBB3D}"/>
    <cellStyle name="Normal 33 8" xfId="8475" xr:uid="{00000000-0005-0000-0000-00009C190000}"/>
    <cellStyle name="Normal 33 8 2" xfId="13769" xr:uid="{00000000-0005-0000-0000-00008C0C0000}"/>
    <cellStyle name="Normal 33 8 3" xfId="20872" xr:uid="{CABB5241-5E01-4B70-AADA-9D7BCCF993AA}"/>
    <cellStyle name="Normal 33 9" xfId="8596" xr:uid="{00000000-0005-0000-0000-00009D190000}"/>
    <cellStyle name="Normal 33 9 2" xfId="13770" xr:uid="{00000000-0005-0000-0000-00008D0C0000}"/>
    <cellStyle name="Normal 33 9 3" xfId="20873" xr:uid="{BEB580F4-806D-4569-B048-C39FACC52C35}"/>
    <cellStyle name="Normal 33_Scen_XBase" xfId="13771" xr:uid="{00000000-0005-0000-0000-00008E0C0000}"/>
    <cellStyle name="Normal 34" xfId="2951" xr:uid="{00000000-0005-0000-0000-00009E190000}"/>
    <cellStyle name="Normal 34 10" xfId="8476" xr:uid="{00000000-0005-0000-0000-00009F190000}"/>
    <cellStyle name="Normal 34 11" xfId="8597" xr:uid="{00000000-0005-0000-0000-0000A0190000}"/>
    <cellStyle name="Normal 34 12" xfId="8716" xr:uid="{00000000-0005-0000-0000-0000A1190000}"/>
    <cellStyle name="Normal 34 13" xfId="6247" xr:uid="{00000000-0005-0000-0000-0000A2190000}"/>
    <cellStyle name="Normal 34 14" xfId="10358" xr:uid="{00000000-0005-0000-0000-0000F4190000}"/>
    <cellStyle name="Normal 34 2" xfId="5119" xr:uid="{00000000-0005-0000-0000-0000A3190000}"/>
    <cellStyle name="Normal 34 2 10" xfId="8717" xr:uid="{00000000-0005-0000-0000-0000A4190000}"/>
    <cellStyle name="Normal 34 2 11" xfId="6248" xr:uid="{00000000-0005-0000-0000-0000A5190000}"/>
    <cellStyle name="Normal 34 2 12" xfId="10631" xr:uid="{00000000-0005-0000-0000-0000F8190000}"/>
    <cellStyle name="Normal 34 2 2" xfId="6364" xr:uid="{00000000-0005-0000-0000-0000A6190000}"/>
    <cellStyle name="Normal 34 2 3" xfId="6497" xr:uid="{00000000-0005-0000-0000-0000A7190000}"/>
    <cellStyle name="Normal 34 2 4" xfId="6615" xr:uid="{00000000-0005-0000-0000-0000A8190000}"/>
    <cellStyle name="Normal 34 2 5" xfId="6733" xr:uid="{00000000-0005-0000-0000-0000A9190000}"/>
    <cellStyle name="Normal 34 2 6" xfId="8235" xr:uid="{00000000-0005-0000-0000-0000AA190000}"/>
    <cellStyle name="Normal 34 2 7" xfId="8357" xr:uid="{00000000-0005-0000-0000-0000AB190000}"/>
    <cellStyle name="Normal 34 2 8" xfId="8477" xr:uid="{00000000-0005-0000-0000-0000AC190000}"/>
    <cellStyle name="Normal 34 2 9" xfId="8598" xr:uid="{00000000-0005-0000-0000-0000AD190000}"/>
    <cellStyle name="Normal 34 3" xfId="5056" xr:uid="{00000000-0005-0000-0000-0000AE190000}"/>
    <cellStyle name="Normal 34 3 10" xfId="8718" xr:uid="{00000000-0005-0000-0000-0000AF190000}"/>
    <cellStyle name="Normal 34 3 11" xfId="6249" xr:uid="{00000000-0005-0000-0000-0000B0190000}"/>
    <cellStyle name="Normal 34 3 12" xfId="10584" xr:uid="{00000000-0005-0000-0000-0000041A0000}"/>
    <cellStyle name="Normal 34 3 2" xfId="6365" xr:uid="{00000000-0005-0000-0000-0000B1190000}"/>
    <cellStyle name="Normal 34 3 3" xfId="6498" xr:uid="{00000000-0005-0000-0000-0000B2190000}"/>
    <cellStyle name="Normal 34 3 4" xfId="6616" xr:uid="{00000000-0005-0000-0000-0000B3190000}"/>
    <cellStyle name="Normal 34 3 5" xfId="6734" xr:uid="{00000000-0005-0000-0000-0000B4190000}"/>
    <cellStyle name="Normal 34 3 6" xfId="8236" xr:uid="{00000000-0005-0000-0000-0000B5190000}"/>
    <cellStyle name="Normal 34 3 7" xfId="8358" xr:uid="{00000000-0005-0000-0000-0000B6190000}"/>
    <cellStyle name="Normal 34 3 8" xfId="8478" xr:uid="{00000000-0005-0000-0000-0000B7190000}"/>
    <cellStyle name="Normal 34 3 9" xfId="8599" xr:uid="{00000000-0005-0000-0000-0000B8190000}"/>
    <cellStyle name="Normal 34 4" xfId="6363" xr:uid="{00000000-0005-0000-0000-0000B9190000}"/>
    <cellStyle name="Normal 34 5" xfId="6496" xr:uid="{00000000-0005-0000-0000-0000BA190000}"/>
    <cellStyle name="Normal 34 6" xfId="6614" xr:uid="{00000000-0005-0000-0000-0000BB190000}"/>
    <cellStyle name="Normal 34 7" xfId="6732" xr:uid="{00000000-0005-0000-0000-0000BC190000}"/>
    <cellStyle name="Normal 34 8" xfId="8234" xr:uid="{00000000-0005-0000-0000-0000BD190000}"/>
    <cellStyle name="Normal 34 9" xfId="8356" xr:uid="{00000000-0005-0000-0000-0000BE190000}"/>
    <cellStyle name="Normal 35" xfId="2952" xr:uid="{00000000-0005-0000-0000-0000BF190000}"/>
    <cellStyle name="Normal 35 10" xfId="8479" xr:uid="{00000000-0005-0000-0000-0000C0190000}"/>
    <cellStyle name="Normal 35 11" xfId="8600" xr:uid="{00000000-0005-0000-0000-0000C1190000}"/>
    <cellStyle name="Normal 35 12" xfId="8719" xr:uid="{00000000-0005-0000-0000-0000C2190000}"/>
    <cellStyle name="Normal 35 13" xfId="6250" xr:uid="{00000000-0005-0000-0000-0000C3190000}"/>
    <cellStyle name="Normal 35 14" xfId="10359" xr:uid="{00000000-0005-0000-0000-0000181A0000}"/>
    <cellStyle name="Normal 35 2" xfId="5120" xr:uid="{00000000-0005-0000-0000-0000C4190000}"/>
    <cellStyle name="Normal 35 2 10" xfId="8720" xr:uid="{00000000-0005-0000-0000-0000C5190000}"/>
    <cellStyle name="Normal 35 2 11" xfId="6251" xr:uid="{00000000-0005-0000-0000-0000C6190000}"/>
    <cellStyle name="Normal 35 2 12" xfId="10632" xr:uid="{00000000-0005-0000-0000-00001C1A0000}"/>
    <cellStyle name="Normal 35 2 2" xfId="6367" xr:uid="{00000000-0005-0000-0000-0000C7190000}"/>
    <cellStyle name="Normal 35 2 2 2" xfId="20875" xr:uid="{5028010B-F85A-4386-BC30-75A09F64BE9E}"/>
    <cellStyle name="Normal 35 2 2 2 2" xfId="20876" xr:uid="{73A5D15C-1226-4458-909F-0D8EB5018EFE}"/>
    <cellStyle name="Normal 35 2 2 3" xfId="20877" xr:uid="{E69C2136-BD72-4258-8D75-64190E6E6966}"/>
    <cellStyle name="Normal 35 2 2 4" xfId="20874" xr:uid="{30714DE9-CBEC-4653-860E-66D247E5CD01}"/>
    <cellStyle name="Normal 35 2 3" xfId="6500" xr:uid="{00000000-0005-0000-0000-0000C8190000}"/>
    <cellStyle name="Normal 35 2 3 2" xfId="20879" xr:uid="{33CAC576-3B7A-4CE3-8045-3D7C0C12AD96}"/>
    <cellStyle name="Normal 35 2 3 2 2" xfId="20880" xr:uid="{9894E144-1A63-4E92-822B-2F063A57821C}"/>
    <cellStyle name="Normal 35 2 3 3" xfId="20881" xr:uid="{08173150-8608-4297-A0A0-2CE5473BF436}"/>
    <cellStyle name="Normal 35 2 3 4" xfId="20878" xr:uid="{3A52CF96-8C32-42B2-9935-08A7B09CCBBF}"/>
    <cellStyle name="Normal 35 2 4" xfId="6618" xr:uid="{00000000-0005-0000-0000-0000C9190000}"/>
    <cellStyle name="Normal 35 2 4 2" xfId="20883" xr:uid="{69B549AC-0F03-458E-8300-99AF3AB166DB}"/>
    <cellStyle name="Normal 35 2 4 3" xfId="20882" xr:uid="{3F2945DA-9ADE-4E60-856B-D0C6C5CDCC3D}"/>
    <cellStyle name="Normal 35 2 5" xfId="6736" xr:uid="{00000000-0005-0000-0000-0000CA190000}"/>
    <cellStyle name="Normal 35 2 5 2" xfId="20884" xr:uid="{8C83B61A-349B-4373-83C9-1D883FB3D7C3}"/>
    <cellStyle name="Normal 35 2 6" xfId="8238" xr:uid="{00000000-0005-0000-0000-0000CB190000}"/>
    <cellStyle name="Normal 35 2 7" xfId="8360" xr:uid="{00000000-0005-0000-0000-0000CC190000}"/>
    <cellStyle name="Normal 35 2 8" xfId="8480" xr:uid="{00000000-0005-0000-0000-0000CD190000}"/>
    <cellStyle name="Normal 35 2 9" xfId="8601" xr:uid="{00000000-0005-0000-0000-0000CE190000}"/>
    <cellStyle name="Normal 35 3" xfId="5057" xr:uid="{00000000-0005-0000-0000-0000CF190000}"/>
    <cellStyle name="Normal 35 3 10" xfId="8721" xr:uid="{00000000-0005-0000-0000-0000D0190000}"/>
    <cellStyle name="Normal 35 3 11" xfId="6252" xr:uid="{00000000-0005-0000-0000-0000D1190000}"/>
    <cellStyle name="Normal 35 3 12" xfId="10585" xr:uid="{00000000-0005-0000-0000-0000281A0000}"/>
    <cellStyle name="Normal 35 3 2" xfId="6368" xr:uid="{00000000-0005-0000-0000-0000D2190000}"/>
    <cellStyle name="Normal 35 3 2 2" xfId="20886" xr:uid="{DA28CAEB-7AA7-4FF4-BF15-39435D5C1A49}"/>
    <cellStyle name="Normal 35 3 2 3" xfId="20885" xr:uid="{CF73F546-848D-47DC-88B7-57A9466AD389}"/>
    <cellStyle name="Normal 35 3 3" xfId="6501" xr:uid="{00000000-0005-0000-0000-0000D3190000}"/>
    <cellStyle name="Normal 35 3 3 2" xfId="20887" xr:uid="{9ACF4F35-3473-4D5A-8D9B-2E615CF4A8ED}"/>
    <cellStyle name="Normal 35 3 4" xfId="6619" xr:uid="{00000000-0005-0000-0000-0000D4190000}"/>
    <cellStyle name="Normal 35 3 4 2" xfId="20888" xr:uid="{99695E22-4B1D-46C0-91F8-DBE86F84B99F}"/>
    <cellStyle name="Normal 35 3 5" xfId="6737" xr:uid="{00000000-0005-0000-0000-0000D5190000}"/>
    <cellStyle name="Normal 35 3 6" xfId="8239" xr:uid="{00000000-0005-0000-0000-0000D6190000}"/>
    <cellStyle name="Normal 35 3 7" xfId="8361" xr:uid="{00000000-0005-0000-0000-0000D7190000}"/>
    <cellStyle name="Normal 35 3 8" xfId="8481" xr:uid="{00000000-0005-0000-0000-0000D8190000}"/>
    <cellStyle name="Normal 35 3 9" xfId="8602" xr:uid="{00000000-0005-0000-0000-0000D9190000}"/>
    <cellStyle name="Normal 35 4" xfId="6366" xr:uid="{00000000-0005-0000-0000-0000DA190000}"/>
    <cellStyle name="Normal 35 4 2" xfId="20890" xr:uid="{EAC4D03A-D030-4319-877D-D9438E439B77}"/>
    <cellStyle name="Normal 35 4 2 2" xfId="20891" xr:uid="{FEF693DD-E531-42EC-9974-7AC7D840F889}"/>
    <cellStyle name="Normal 35 4 3" xfId="20892" xr:uid="{7FCC2C4D-6943-42ED-B46D-2308B3117C73}"/>
    <cellStyle name="Normal 35 4 4" xfId="20889" xr:uid="{2CE9568D-9BC2-443C-9850-7BB6CB872B95}"/>
    <cellStyle name="Normal 35 5" xfId="6499" xr:uid="{00000000-0005-0000-0000-0000DB190000}"/>
    <cellStyle name="Normal 35 5 2" xfId="20894" xr:uid="{608EEAFD-9986-4C89-8F09-2A64816417E4}"/>
    <cellStyle name="Normal 35 5 3" xfId="20893" xr:uid="{F57638A4-B05C-4BAB-96F2-6F362FDD5961}"/>
    <cellStyle name="Normal 35 6" xfId="6617" xr:uid="{00000000-0005-0000-0000-0000DC190000}"/>
    <cellStyle name="Normal 35 6 2" xfId="20895" xr:uid="{E9C3E2F4-185C-464E-97CA-5C47E8442C88}"/>
    <cellStyle name="Normal 35 7" xfId="6735" xr:uid="{00000000-0005-0000-0000-0000DD190000}"/>
    <cellStyle name="Normal 35 8" xfId="8237" xr:uid="{00000000-0005-0000-0000-0000DE190000}"/>
    <cellStyle name="Normal 35 9" xfId="8359" xr:uid="{00000000-0005-0000-0000-0000DF190000}"/>
    <cellStyle name="Normal 36" xfId="2953" xr:uid="{00000000-0005-0000-0000-0000E0190000}"/>
    <cellStyle name="Normal 36 10" xfId="8636" xr:uid="{00000000-0005-0000-0000-0000E1190000}"/>
    <cellStyle name="Normal 36 11" xfId="8756" xr:uid="{00000000-0005-0000-0000-0000E2190000}"/>
    <cellStyle name="Normal 36 12" xfId="6253" xr:uid="{00000000-0005-0000-0000-0000E3190000}"/>
    <cellStyle name="Normal 36 13" xfId="10360" xr:uid="{00000000-0005-0000-0000-00003B1A0000}"/>
    <cellStyle name="Normal 36 2" xfId="5265" xr:uid="{00000000-0005-0000-0000-0000E4190000}"/>
    <cellStyle name="Normal 36 2 10" xfId="8759" xr:uid="{00000000-0005-0000-0000-0000E5190000}"/>
    <cellStyle name="Normal 36 2 11" xfId="6282" xr:uid="{00000000-0005-0000-0000-0000E6190000}"/>
    <cellStyle name="Normal 36 2 12" xfId="10776" xr:uid="{00000000-0005-0000-0000-00003F1A0000}"/>
    <cellStyle name="Normal 36 2 2" xfId="6417" xr:uid="{00000000-0005-0000-0000-0000E7190000}"/>
    <cellStyle name="Normal 36 2 2 2" xfId="20897" xr:uid="{AC79A20C-7C98-44A6-AF89-AC1F0E61607F}"/>
    <cellStyle name="Normal 36 2 2 2 2" xfId="20898" xr:uid="{10121120-2C12-41A5-BC2C-1A96CB53B5A4}"/>
    <cellStyle name="Normal 36 2 2 3" xfId="20899" xr:uid="{7FC27B4A-5FCA-4931-8AC3-F374BA96B1C4}"/>
    <cellStyle name="Normal 36 2 2 4" xfId="20896" xr:uid="{90E6BC1F-F015-4D6B-92AF-3E42AF23B831}"/>
    <cellStyle name="Normal 36 2 3" xfId="6538" xr:uid="{00000000-0005-0000-0000-0000E8190000}"/>
    <cellStyle name="Normal 36 2 3 2" xfId="20901" xr:uid="{39651B57-A0F4-495C-B979-6F52A572F9ED}"/>
    <cellStyle name="Normal 36 2 3 2 2" xfId="20902" xr:uid="{CBA8E78B-02F3-4652-BA8E-5C4ACCCA4A0D}"/>
    <cellStyle name="Normal 36 2 3 3" xfId="20903" xr:uid="{BAEB19F5-B01C-47CE-B816-E33656FA7F88}"/>
    <cellStyle name="Normal 36 2 3 4" xfId="20900" xr:uid="{10C232B9-E0F5-4EFD-A270-6E854B8D359A}"/>
    <cellStyle name="Normal 36 2 4" xfId="6656" xr:uid="{00000000-0005-0000-0000-0000E9190000}"/>
    <cellStyle name="Normal 36 2 4 2" xfId="20905" xr:uid="{5A2A7DD5-3232-4757-B230-380410488D7B}"/>
    <cellStyle name="Normal 36 2 4 3" xfId="20904" xr:uid="{3DA14945-86D6-4940-BAEE-EB1B8B83922C}"/>
    <cellStyle name="Normal 36 2 5" xfId="6774" xr:uid="{00000000-0005-0000-0000-0000EA190000}"/>
    <cellStyle name="Normal 36 2 5 2" xfId="20906" xr:uid="{66652487-947D-4755-AAC7-FBA4038E26E9}"/>
    <cellStyle name="Normal 36 2 6" xfId="8277" xr:uid="{00000000-0005-0000-0000-0000EB190000}"/>
    <cellStyle name="Normal 36 2 7" xfId="8399" xr:uid="{00000000-0005-0000-0000-0000EC190000}"/>
    <cellStyle name="Normal 36 2 8" xfId="8519" xr:uid="{00000000-0005-0000-0000-0000ED190000}"/>
    <cellStyle name="Normal 36 2 9" xfId="8639" xr:uid="{00000000-0005-0000-0000-0000EE190000}"/>
    <cellStyle name="Normal 36 3" xfId="6414" xr:uid="{00000000-0005-0000-0000-0000EF190000}"/>
    <cellStyle name="Normal 36 3 2" xfId="20908" xr:uid="{AF32341C-349E-4F73-9498-67174C2754CC}"/>
    <cellStyle name="Normal 36 3 2 2" xfId="20909" xr:uid="{1DDBAD51-8109-4631-8EFE-87B8E76023DF}"/>
    <cellStyle name="Normal 36 3 3" xfId="20910" xr:uid="{4C05AD4A-80A4-4728-AB59-AB4064C9456D}"/>
    <cellStyle name="Normal 36 3 4" xfId="20907" xr:uid="{66DBC2BD-27D0-41A8-A4B7-0E23F46DFD94}"/>
    <cellStyle name="Normal 36 4" xfId="6535" xr:uid="{00000000-0005-0000-0000-0000F0190000}"/>
    <cellStyle name="Normal 36 4 2" xfId="20912" xr:uid="{89C2C7BC-01D3-423F-89E4-11F1CEC0142B}"/>
    <cellStyle name="Normal 36 4 2 2" xfId="20913" xr:uid="{EE71306C-F82E-4DB0-9E66-48DB23216591}"/>
    <cellStyle name="Normal 36 4 3" xfId="20914" xr:uid="{DB0A8853-D09D-4F6A-ADB8-DCD754543079}"/>
    <cellStyle name="Normal 36 4 4" xfId="20911" xr:uid="{20B630DD-2EB2-4930-A491-D4A8F42CF486}"/>
    <cellStyle name="Normal 36 5" xfId="6653" xr:uid="{00000000-0005-0000-0000-0000F1190000}"/>
    <cellStyle name="Normal 36 5 2" xfId="20916" xr:uid="{F8A9F0E5-4C3D-45DD-A64D-1F99197479DF}"/>
    <cellStyle name="Normal 36 5 3" xfId="20915" xr:uid="{B96C0E86-3BB8-460A-925E-16328EB0A012}"/>
    <cellStyle name="Normal 36 6" xfId="6771" xr:uid="{00000000-0005-0000-0000-0000F2190000}"/>
    <cellStyle name="Normal 36 6 2" xfId="20917" xr:uid="{68EF7719-E184-4F17-A23E-502909B4A7D3}"/>
    <cellStyle name="Normal 36 7" xfId="8274" xr:uid="{00000000-0005-0000-0000-0000F3190000}"/>
    <cellStyle name="Normal 36 8" xfId="8396" xr:uid="{00000000-0005-0000-0000-0000F4190000}"/>
    <cellStyle name="Normal 36 9" xfId="8516" xr:uid="{00000000-0005-0000-0000-0000F5190000}"/>
    <cellStyle name="Normal 37" xfId="2954" xr:uid="{00000000-0005-0000-0000-0000F6190000}"/>
    <cellStyle name="Normal 37 10" xfId="8482" xr:uid="{00000000-0005-0000-0000-0000F7190000}"/>
    <cellStyle name="Normal 37 11" xfId="8603" xr:uid="{00000000-0005-0000-0000-0000F8190000}"/>
    <cellStyle name="Normal 37 12" xfId="8722" xr:uid="{00000000-0005-0000-0000-0000F9190000}"/>
    <cellStyle name="Normal 37 13" xfId="6254" xr:uid="{00000000-0005-0000-0000-0000FA190000}"/>
    <cellStyle name="Normal 37 14" xfId="10361" xr:uid="{00000000-0005-0000-0000-0000541A0000}"/>
    <cellStyle name="Normal 37 2" xfId="5266" xr:uid="{00000000-0005-0000-0000-0000FB190000}"/>
    <cellStyle name="Normal 37 2 10" xfId="8723" xr:uid="{00000000-0005-0000-0000-0000FC190000}"/>
    <cellStyle name="Normal 37 2 11" xfId="6255" xr:uid="{00000000-0005-0000-0000-0000FD190000}"/>
    <cellStyle name="Normal 37 2 12" xfId="10777" xr:uid="{00000000-0005-0000-0000-0000581A0000}"/>
    <cellStyle name="Normal 37 2 2" xfId="6370" xr:uid="{00000000-0005-0000-0000-0000FE190000}"/>
    <cellStyle name="Normal 37 2 2 2" xfId="20919" xr:uid="{5563F28D-1229-45CD-ADF1-1904ECA1F739}"/>
    <cellStyle name="Normal 37 2 2 2 2" xfId="20920" xr:uid="{D4F3390B-5093-40A1-AC63-CDF85BB72464}"/>
    <cellStyle name="Normal 37 2 2 3" xfId="20921" xr:uid="{645CB115-CA03-4B54-88C3-A6303E21C8D7}"/>
    <cellStyle name="Normal 37 2 2 4" xfId="20918" xr:uid="{7E703AF5-65C4-4AA5-AEED-711DF4BD7FD2}"/>
    <cellStyle name="Normal 37 2 3" xfId="6503" xr:uid="{00000000-0005-0000-0000-0000FF190000}"/>
    <cellStyle name="Normal 37 2 3 2" xfId="20923" xr:uid="{A48C8E47-99C7-4315-95AA-F0C1B1336074}"/>
    <cellStyle name="Normal 37 2 3 2 2" xfId="20924" xr:uid="{0811933E-0F65-4398-B1E6-ECEB5FA411E1}"/>
    <cellStyle name="Normal 37 2 3 3" xfId="20925" xr:uid="{2E8E6114-FF79-4E39-A69C-DBC87FEAFF24}"/>
    <cellStyle name="Normal 37 2 3 4" xfId="20922" xr:uid="{A4B5FCA4-4369-4032-9694-144A11B7318E}"/>
    <cellStyle name="Normal 37 2 4" xfId="6621" xr:uid="{00000000-0005-0000-0000-0000001A0000}"/>
    <cellStyle name="Normal 37 2 4 2" xfId="20927" xr:uid="{FF4670A9-1252-42E8-96D9-C8322A87153E}"/>
    <cellStyle name="Normal 37 2 4 3" xfId="20926" xr:uid="{2110AC6E-DEDA-4DB0-A173-8806F76B62D9}"/>
    <cellStyle name="Normal 37 2 5" xfId="6739" xr:uid="{00000000-0005-0000-0000-0000011A0000}"/>
    <cellStyle name="Normal 37 2 5 2" xfId="20928" xr:uid="{70864A9A-A690-4EC4-9A5C-2E1A7A1F95C8}"/>
    <cellStyle name="Normal 37 2 6" xfId="8241" xr:uid="{00000000-0005-0000-0000-0000021A0000}"/>
    <cellStyle name="Normal 37 2 7" xfId="8363" xr:uid="{00000000-0005-0000-0000-0000031A0000}"/>
    <cellStyle name="Normal 37 2 8" xfId="8483" xr:uid="{00000000-0005-0000-0000-0000041A0000}"/>
    <cellStyle name="Normal 37 2 9" xfId="8604" xr:uid="{00000000-0005-0000-0000-0000051A0000}"/>
    <cellStyle name="Normal 37 3" xfId="6256" xr:uid="{00000000-0005-0000-0000-0000061A0000}"/>
    <cellStyle name="Normal 37 3 10" xfId="8724" xr:uid="{00000000-0005-0000-0000-0000071A0000}"/>
    <cellStyle name="Normal 37 3 11" xfId="20929" xr:uid="{5B4CCC73-8DDD-41FB-A913-08877A183CB4}"/>
    <cellStyle name="Normal 37 3 2" xfId="6371" xr:uid="{00000000-0005-0000-0000-0000081A0000}"/>
    <cellStyle name="Normal 37 3 2 2" xfId="20931" xr:uid="{5429DB81-B0D1-43E5-ADCF-385EEE79D0F0}"/>
    <cellStyle name="Normal 37 3 2 3" xfId="20930" xr:uid="{E0DDA5B4-8E28-4602-8DA0-68CE87F78370}"/>
    <cellStyle name="Normal 37 3 3" xfId="6504" xr:uid="{00000000-0005-0000-0000-0000091A0000}"/>
    <cellStyle name="Normal 37 3 3 2" xfId="20932" xr:uid="{018EA60C-CF21-415F-ADA0-5B35B9275AA9}"/>
    <cellStyle name="Normal 37 3 4" xfId="6622" xr:uid="{00000000-0005-0000-0000-00000A1A0000}"/>
    <cellStyle name="Normal 37 3 5" xfId="6740" xr:uid="{00000000-0005-0000-0000-00000B1A0000}"/>
    <cellStyle name="Normal 37 3 6" xfId="8242" xr:uid="{00000000-0005-0000-0000-00000C1A0000}"/>
    <cellStyle name="Normal 37 3 7" xfId="8364" xr:uid="{00000000-0005-0000-0000-00000D1A0000}"/>
    <cellStyle name="Normal 37 3 8" xfId="8484" xr:uid="{00000000-0005-0000-0000-00000E1A0000}"/>
    <cellStyle name="Normal 37 3 9" xfId="8605" xr:uid="{00000000-0005-0000-0000-00000F1A0000}"/>
    <cellStyle name="Normal 37 4" xfId="6369" xr:uid="{00000000-0005-0000-0000-0000101A0000}"/>
    <cellStyle name="Normal 37 4 2" xfId="20934" xr:uid="{C7F6D01C-A765-4F4F-AC3D-B4A70DED7D3B}"/>
    <cellStyle name="Normal 37 4 2 2" xfId="20935" xr:uid="{F3072343-BD88-45EF-B142-57BB936CDA53}"/>
    <cellStyle name="Normal 37 4 3" xfId="20936" xr:uid="{B7B51654-4353-44BA-A3D1-5FBAD4D45164}"/>
    <cellStyle name="Normal 37 4 4" xfId="20933" xr:uid="{173A3969-3A22-4163-9337-176F12C57CE9}"/>
    <cellStyle name="Normal 37 5" xfId="6502" xr:uid="{00000000-0005-0000-0000-0000111A0000}"/>
    <cellStyle name="Normal 37 5 2" xfId="20938" xr:uid="{3B1B158E-D3E1-4C4F-9344-89C8EB937B21}"/>
    <cellStyle name="Normal 37 5 3" xfId="20937" xr:uid="{781EA025-73CF-42C4-9A31-0821B6E33655}"/>
    <cellStyle name="Normal 37 6" xfId="6620" xr:uid="{00000000-0005-0000-0000-0000121A0000}"/>
    <cellStyle name="Normal 37 6 2" xfId="20939" xr:uid="{4057D563-6704-47B8-B873-9AB120FC1AAA}"/>
    <cellStyle name="Normal 37 7" xfId="6738" xr:uid="{00000000-0005-0000-0000-0000131A0000}"/>
    <cellStyle name="Normal 37 8" xfId="8240" xr:uid="{00000000-0005-0000-0000-0000141A0000}"/>
    <cellStyle name="Normal 37 9" xfId="8362" xr:uid="{00000000-0005-0000-0000-0000151A0000}"/>
    <cellStyle name="Normal 38" xfId="3635" xr:uid="{00000000-0005-0000-0000-0000161A0000}"/>
    <cellStyle name="Normal 38 10" xfId="8485" xr:uid="{00000000-0005-0000-0000-0000171A0000}"/>
    <cellStyle name="Normal 38 11" xfId="8606" xr:uid="{00000000-0005-0000-0000-0000181A0000}"/>
    <cellStyle name="Normal 38 12" xfId="8725" xr:uid="{00000000-0005-0000-0000-0000191A0000}"/>
    <cellStyle name="Normal 38 2" xfId="5267" xr:uid="{00000000-0005-0000-0000-00001A1A0000}"/>
    <cellStyle name="Normal 38 2 10" xfId="8726" xr:uid="{00000000-0005-0000-0000-00001B1A0000}"/>
    <cellStyle name="Normal 38 2 11" xfId="6257" xr:uid="{00000000-0005-0000-0000-00001C1A0000}"/>
    <cellStyle name="Normal 38 2 12" xfId="10778" xr:uid="{00000000-0005-0000-0000-0000781A0000}"/>
    <cellStyle name="Normal 38 2 2" xfId="6373" xr:uid="{00000000-0005-0000-0000-00001D1A0000}"/>
    <cellStyle name="Normal 38 2 3" xfId="6506" xr:uid="{00000000-0005-0000-0000-00001E1A0000}"/>
    <cellStyle name="Normal 38 2 4" xfId="6624" xr:uid="{00000000-0005-0000-0000-00001F1A0000}"/>
    <cellStyle name="Normal 38 2 5" xfId="6742" xr:uid="{00000000-0005-0000-0000-0000201A0000}"/>
    <cellStyle name="Normal 38 2 6" xfId="8244" xr:uid="{00000000-0005-0000-0000-0000211A0000}"/>
    <cellStyle name="Normal 38 2 7" xfId="8366" xr:uid="{00000000-0005-0000-0000-0000221A0000}"/>
    <cellStyle name="Normal 38 2 8" xfId="8486" xr:uid="{00000000-0005-0000-0000-0000231A0000}"/>
    <cellStyle name="Normal 38 2 9" xfId="8607" xr:uid="{00000000-0005-0000-0000-0000241A0000}"/>
    <cellStyle name="Normal 38 3" xfId="5168" xr:uid="{00000000-0005-0000-0000-0000251A0000}"/>
    <cellStyle name="Normal 38 3 10" xfId="8727" xr:uid="{00000000-0005-0000-0000-0000261A0000}"/>
    <cellStyle name="Normal 38 3 11" xfId="6258" xr:uid="{00000000-0005-0000-0000-0000271A0000}"/>
    <cellStyle name="Normal 38 3 12" xfId="10680" xr:uid="{00000000-0005-0000-0000-0000841A0000}"/>
    <cellStyle name="Normal 38 3 2" xfId="6374" xr:uid="{00000000-0005-0000-0000-0000281A0000}"/>
    <cellStyle name="Normal 38 3 3" xfId="6507" xr:uid="{00000000-0005-0000-0000-0000291A0000}"/>
    <cellStyle name="Normal 38 3 4" xfId="6625" xr:uid="{00000000-0005-0000-0000-00002A1A0000}"/>
    <cellStyle name="Normal 38 3 5" xfId="6743" xr:uid="{00000000-0005-0000-0000-00002B1A0000}"/>
    <cellStyle name="Normal 38 3 6" xfId="8245" xr:uid="{00000000-0005-0000-0000-00002C1A0000}"/>
    <cellStyle name="Normal 38 3 7" xfId="8367" xr:uid="{00000000-0005-0000-0000-00002D1A0000}"/>
    <cellStyle name="Normal 38 3 8" xfId="8487" xr:uid="{00000000-0005-0000-0000-00002E1A0000}"/>
    <cellStyle name="Normal 38 3 9" xfId="8608" xr:uid="{00000000-0005-0000-0000-00002F1A0000}"/>
    <cellStyle name="Normal 38 4" xfId="6372" xr:uid="{00000000-0005-0000-0000-0000301A0000}"/>
    <cellStyle name="Normal 38 5" xfId="6505" xr:uid="{00000000-0005-0000-0000-0000311A0000}"/>
    <cellStyle name="Normal 38 6" xfId="6623" xr:uid="{00000000-0005-0000-0000-0000321A0000}"/>
    <cellStyle name="Normal 38 7" xfId="6741" xr:uid="{00000000-0005-0000-0000-0000331A0000}"/>
    <cellStyle name="Normal 38 8" xfId="8243" xr:uid="{00000000-0005-0000-0000-0000341A0000}"/>
    <cellStyle name="Normal 38 9" xfId="8365" xr:uid="{00000000-0005-0000-0000-0000351A0000}"/>
    <cellStyle name="Normal 39" xfId="2" xr:uid="{00000000-0005-0000-0000-0000361A0000}"/>
    <cellStyle name="Normal 39 10" xfId="8488" xr:uid="{00000000-0005-0000-0000-0000371A0000}"/>
    <cellStyle name="Normal 39 11" xfId="8609" xr:uid="{00000000-0005-0000-0000-0000381A0000}"/>
    <cellStyle name="Normal 39 12" xfId="8728" xr:uid="{00000000-0005-0000-0000-0000391A0000}"/>
    <cellStyle name="Normal 39 13" xfId="6259" xr:uid="{00000000-0005-0000-0000-00003A1A0000}"/>
    <cellStyle name="Normal 39 14" xfId="10190" xr:uid="{00000000-0005-0000-0000-0000981A0000}"/>
    <cellStyle name="Normal 39 2" xfId="6260" xr:uid="{00000000-0005-0000-0000-00003B1A0000}"/>
    <cellStyle name="Normal 39 2 10" xfId="8729" xr:uid="{00000000-0005-0000-0000-00003C1A0000}"/>
    <cellStyle name="Normal 39 2 2" xfId="6376" xr:uid="{00000000-0005-0000-0000-00003D1A0000}"/>
    <cellStyle name="Normal 39 2 3" xfId="6509" xr:uid="{00000000-0005-0000-0000-00003E1A0000}"/>
    <cellStyle name="Normal 39 2 4" xfId="6627" xr:uid="{00000000-0005-0000-0000-00003F1A0000}"/>
    <cellStyle name="Normal 39 2 5" xfId="6745" xr:uid="{00000000-0005-0000-0000-0000401A0000}"/>
    <cellStyle name="Normal 39 2 6" xfId="8247" xr:uid="{00000000-0005-0000-0000-0000411A0000}"/>
    <cellStyle name="Normal 39 2 7" xfId="8369" xr:uid="{00000000-0005-0000-0000-0000421A0000}"/>
    <cellStyle name="Normal 39 2 8" xfId="8489" xr:uid="{00000000-0005-0000-0000-0000431A0000}"/>
    <cellStyle name="Normal 39 2 9" xfId="8610" xr:uid="{00000000-0005-0000-0000-0000441A0000}"/>
    <cellStyle name="Normal 39 3" xfId="6261" xr:uid="{00000000-0005-0000-0000-0000451A0000}"/>
    <cellStyle name="Normal 39 3 10" xfId="8730" xr:uid="{00000000-0005-0000-0000-0000461A0000}"/>
    <cellStyle name="Normal 39 3 2" xfId="6377" xr:uid="{00000000-0005-0000-0000-0000471A0000}"/>
    <cellStyle name="Normal 39 3 3" xfId="6510" xr:uid="{00000000-0005-0000-0000-0000481A0000}"/>
    <cellStyle name="Normal 39 3 4" xfId="6628" xr:uid="{00000000-0005-0000-0000-0000491A0000}"/>
    <cellStyle name="Normal 39 3 5" xfId="6746" xr:uid="{00000000-0005-0000-0000-00004A1A0000}"/>
    <cellStyle name="Normal 39 3 6" xfId="8248" xr:uid="{00000000-0005-0000-0000-00004B1A0000}"/>
    <cellStyle name="Normal 39 3 7" xfId="8370" xr:uid="{00000000-0005-0000-0000-00004C1A0000}"/>
    <cellStyle name="Normal 39 3 8" xfId="8490" xr:uid="{00000000-0005-0000-0000-00004D1A0000}"/>
    <cellStyle name="Normal 39 3 9" xfId="8611" xr:uid="{00000000-0005-0000-0000-00004E1A0000}"/>
    <cellStyle name="Normal 39 4" xfId="6375" xr:uid="{00000000-0005-0000-0000-00004F1A0000}"/>
    <cellStyle name="Normal 39 5" xfId="6508" xr:uid="{00000000-0005-0000-0000-0000501A0000}"/>
    <cellStyle name="Normal 39 6" xfId="6626" xr:uid="{00000000-0005-0000-0000-0000511A0000}"/>
    <cellStyle name="Normal 39 7" xfId="6744" xr:uid="{00000000-0005-0000-0000-0000521A0000}"/>
    <cellStyle name="Normal 39 8" xfId="8246" xr:uid="{00000000-0005-0000-0000-0000531A0000}"/>
    <cellStyle name="Normal 39 9" xfId="8368" xr:uid="{00000000-0005-0000-0000-0000541A0000}"/>
    <cellStyle name="Normal 4" xfId="50" xr:uid="{00000000-0005-0000-0000-0000551A0000}"/>
    <cellStyle name="Normal 4 10" xfId="2955" xr:uid="{00000000-0005-0000-0000-0000561A0000}"/>
    <cellStyle name="Normal 4 10 2" xfId="20940" xr:uid="{8BC0C7F3-E6A3-41DC-B06D-6187640F6740}"/>
    <cellStyle name="Normal 4 10 3" xfId="20941" xr:uid="{CB5CECA0-A454-452E-8BFD-09E5DDDDCD3E}"/>
    <cellStyle name="Normal 4 11" xfId="2956" xr:uid="{00000000-0005-0000-0000-0000571A0000}"/>
    <cellStyle name="Normal 4 11 2" xfId="2957" xr:uid="{00000000-0005-0000-0000-0000581A0000}"/>
    <cellStyle name="Normal 4 11 2 2" xfId="4648" xr:uid="{00000000-0005-0000-0000-0000591A0000}"/>
    <cellStyle name="Normal 4 11 2 2 2" xfId="5061" xr:uid="{00000000-0005-0000-0000-00005A1A0000}"/>
    <cellStyle name="Normal 4 11 2 3" xfId="5060" xr:uid="{00000000-0005-0000-0000-00005B1A0000}"/>
    <cellStyle name="Normal 4 11 2 3 2" xfId="5523" xr:uid="{00000000-0005-0000-0000-00005C1A0000}"/>
    <cellStyle name="Normal 4 11 2 4" xfId="20942" xr:uid="{0A5D5CD0-F93D-43B2-8553-8E5528FCF0B1}"/>
    <cellStyle name="Normal 4 11 3" xfId="7557" xr:uid="{00000000-0005-0000-0000-00005D1A0000}"/>
    <cellStyle name="Normal 4 12" xfId="2958" xr:uid="{00000000-0005-0000-0000-00005E1A0000}"/>
    <cellStyle name="Normal 4 13" xfId="2959" xr:uid="{00000000-0005-0000-0000-00005F1A0000}"/>
    <cellStyle name="Normal 4 13 2" xfId="7558" xr:uid="{00000000-0005-0000-0000-0000601A0000}"/>
    <cellStyle name="Normal 4 13 2 2" xfId="13773" xr:uid="{00000000-0005-0000-0000-0000940C0000}"/>
    <cellStyle name="Normal 4 13 2 3" xfId="20943" xr:uid="{8F3D3521-5432-4F1B-8FFF-34282197D529}"/>
    <cellStyle name="Normal 4 13 2 4" xfId="20944" xr:uid="{1F00EB0D-3028-468C-B1B7-7B676D12CF8F}"/>
    <cellStyle name="Normal 4 13 3" xfId="13772" xr:uid="{00000000-0005-0000-0000-0000950C0000}"/>
    <cellStyle name="Normal 4 14" xfId="2960" xr:uid="{00000000-0005-0000-0000-0000611A0000}"/>
    <cellStyle name="Normal 4 15" xfId="2961" xr:uid="{00000000-0005-0000-0000-0000621A0000}"/>
    <cellStyle name="Normal 4 16" xfId="2962" xr:uid="{00000000-0005-0000-0000-0000631A0000}"/>
    <cellStyle name="Normal 4 17" xfId="2963" xr:uid="{00000000-0005-0000-0000-0000641A0000}"/>
    <cellStyle name="Normal 4 18" xfId="2964" xr:uid="{00000000-0005-0000-0000-0000651A0000}"/>
    <cellStyle name="Normal 4 19" xfId="2965" xr:uid="{00000000-0005-0000-0000-0000661A0000}"/>
    <cellStyle name="Normal 4 19 2" xfId="2966" xr:uid="{00000000-0005-0000-0000-0000671A0000}"/>
    <cellStyle name="Normal 4 19 3" xfId="2967" xr:uid="{00000000-0005-0000-0000-0000681A0000}"/>
    <cellStyle name="Normal 4 19 3 2" xfId="4649" xr:uid="{00000000-0005-0000-0000-0000691A0000}"/>
    <cellStyle name="Normal 4 19 3 2 2" xfId="5063" xr:uid="{00000000-0005-0000-0000-00006A1A0000}"/>
    <cellStyle name="Normal 4 19 3 3" xfId="5062" xr:uid="{00000000-0005-0000-0000-00006B1A0000}"/>
    <cellStyle name="Normal 4 19 3 3 2" xfId="5524" xr:uid="{00000000-0005-0000-0000-00006C1A0000}"/>
    <cellStyle name="Normal 4 2" xfId="2968" xr:uid="{00000000-0005-0000-0000-00006D1A0000}"/>
    <cellStyle name="Normal 4 2 10" xfId="6630" xr:uid="{00000000-0005-0000-0000-00006E1A0000}"/>
    <cellStyle name="Normal 4 2 10 2" xfId="13774" xr:uid="{00000000-0005-0000-0000-0000970C0000}"/>
    <cellStyle name="Normal 4 2 10 2 2" xfId="20947" xr:uid="{5D99BB2F-2C54-4DEE-AC88-460A97B16AFF}"/>
    <cellStyle name="Normal 4 2 10 2 2 2" xfId="20948" xr:uid="{79749E92-CD4D-4222-93FD-38AABA49BF47}"/>
    <cellStyle name="Normal 4 2 10 2 2 2 2" xfId="20949" xr:uid="{42F1B69C-B581-4862-A1CC-74C47EE216C9}"/>
    <cellStyle name="Normal 4 2 10 2 2 3" xfId="20950" xr:uid="{7EA97C0D-DFFD-4535-9D94-B425F461A382}"/>
    <cellStyle name="Normal 4 2 10 2 3" xfId="20951" xr:uid="{8EDD3D54-C413-4012-B37E-C0D9E24FA86F}"/>
    <cellStyle name="Normal 4 2 10 2 3 2" xfId="20952" xr:uid="{E5DA4C1C-2249-45AB-90BF-AC7C6B662BEF}"/>
    <cellStyle name="Normal 4 2 10 2 3 2 2" xfId="20953" xr:uid="{3642D4DC-2B3A-4D26-9EE1-6EE63F7D8864}"/>
    <cellStyle name="Normal 4 2 10 2 3 3" xfId="20954" xr:uid="{CC0107F5-5B53-406D-B4FC-59B5AFCE5B06}"/>
    <cellStyle name="Normal 4 2 10 2 4" xfId="20955" xr:uid="{53951C99-5F5C-4BEE-A41F-E200D0B1E2AB}"/>
    <cellStyle name="Normal 4 2 10 2 4 2" xfId="20956" xr:uid="{386BC8E4-7EC4-4611-A69F-B7295943F2BE}"/>
    <cellStyle name="Normal 4 2 10 2 5" xfId="20957" xr:uid="{AE687783-C7D6-4C24-8913-C5B0C13F1ED0}"/>
    <cellStyle name="Normal 4 2 10 2 6" xfId="20946" xr:uid="{717F21F0-6C1F-46B9-82F1-D56D6531C4F8}"/>
    <cellStyle name="Normal 4 2 10 3" xfId="20958" xr:uid="{DAA59AFE-9006-44E7-A780-8AE225533F9C}"/>
    <cellStyle name="Normal 4 2 10 3 2" xfId="20959" xr:uid="{E69983A1-3551-4AC4-B95E-738AC4C77650}"/>
    <cellStyle name="Normal 4 2 10 3 2 2" xfId="20960" xr:uid="{BBD120A2-FF51-449A-B829-14AB9A265EDE}"/>
    <cellStyle name="Normal 4 2 10 3 3" xfId="20961" xr:uid="{F14E37AC-7DC9-4D96-9AE8-DF71C31C5A91}"/>
    <cellStyle name="Normal 4 2 10 4" xfId="20962" xr:uid="{257FE8E3-7C14-4704-8DEA-EE0668101AE5}"/>
    <cellStyle name="Normal 4 2 10 4 2" xfId="20963" xr:uid="{A5E01415-F063-48C3-9615-5AB091CB8BD4}"/>
    <cellStyle name="Normal 4 2 10 4 2 2" xfId="20964" xr:uid="{F0CF04B8-F89B-4CC7-B5AB-D9CB1D5220D3}"/>
    <cellStyle name="Normal 4 2 10 4 3" xfId="20965" xr:uid="{A8A571F0-579B-4148-A12D-A9F12F9288BC}"/>
    <cellStyle name="Normal 4 2 10 5" xfId="20966" xr:uid="{888881B2-9432-433D-8DDC-227518D7E9D7}"/>
    <cellStyle name="Normal 4 2 10 5 2" xfId="20967" xr:uid="{525FAD3A-0B62-4D22-A5AA-416C6B54D3B0}"/>
    <cellStyle name="Normal 4 2 10 6" xfId="20968" xr:uid="{9930827B-0688-4C28-BE29-3C8CBD072790}"/>
    <cellStyle name="Normal 4 2 10 7" xfId="20945" xr:uid="{CAE22ED0-88EB-4475-8DB8-4E254189456D}"/>
    <cellStyle name="Normal 4 2 11" xfId="6748" xr:uid="{00000000-0005-0000-0000-00006F1A0000}"/>
    <cellStyle name="Normal 4 2 11 2" xfId="20969" xr:uid="{A55AC9D9-A0FE-4848-8F8E-8F6BE1152C86}"/>
    <cellStyle name="Normal 4 2 12" xfId="7559" xr:uid="{00000000-0005-0000-0000-0000701A0000}"/>
    <cellStyle name="Normal 4 2 13" xfId="8250" xr:uid="{00000000-0005-0000-0000-0000711A0000}"/>
    <cellStyle name="Normal 4 2 14" xfId="8372" xr:uid="{00000000-0005-0000-0000-0000721A0000}"/>
    <cellStyle name="Normal 4 2 15" xfId="8492" xr:uid="{00000000-0005-0000-0000-0000731A0000}"/>
    <cellStyle name="Normal 4 2 16" xfId="8613" xr:uid="{00000000-0005-0000-0000-0000741A0000}"/>
    <cellStyle name="Normal 4 2 17" xfId="8732" xr:uid="{00000000-0005-0000-0000-0000751A0000}"/>
    <cellStyle name="Normal 4 2 18" xfId="8765" xr:uid="{00000000-0005-0000-0000-0000761A0000}"/>
    <cellStyle name="Normal 4 2 19" xfId="8773" xr:uid="{00000000-0005-0000-0000-0000771A0000}"/>
    <cellStyle name="Normal 4 2 2" xfId="2969" xr:uid="{00000000-0005-0000-0000-0000781A0000}"/>
    <cellStyle name="Normal 4 2 2 10" xfId="7561" xr:uid="{00000000-0005-0000-0000-0000791A0000}"/>
    <cellStyle name="Normal 4 2 2 10 2" xfId="20971" xr:uid="{7FAC5419-11DF-4BEC-B40E-DB6D983C000E}"/>
    <cellStyle name="Normal 4 2 2 10 2 2" xfId="20972" xr:uid="{694A8089-14F0-43F1-8900-0BE0924D878B}"/>
    <cellStyle name="Normal 4 2 2 10 2 2 2" xfId="20973" xr:uid="{CD1EEAC5-EC26-489C-BD0C-E6BD17A678AB}"/>
    <cellStyle name="Normal 4 2 2 10 2 2 2 2" xfId="20974" xr:uid="{2230103B-69E7-4EC4-B7A3-C211DBF2C519}"/>
    <cellStyle name="Normal 4 2 2 10 2 2 3" xfId="20975" xr:uid="{C7B9DEEF-D8CD-4D46-8AA5-984931BD1520}"/>
    <cellStyle name="Normal 4 2 2 10 2 3" xfId="20976" xr:uid="{45A1D275-5BCA-4AF6-AD3A-E559DFE42B98}"/>
    <cellStyle name="Normal 4 2 2 10 2 3 2" xfId="20977" xr:uid="{C3A1692C-023D-4082-A259-B54DED30A299}"/>
    <cellStyle name="Normal 4 2 2 10 2 3 2 2" xfId="20978" xr:uid="{C1366973-D0E8-48D8-8FF7-6075889142DA}"/>
    <cellStyle name="Normal 4 2 2 10 2 3 3" xfId="20979" xr:uid="{51C45AA3-08EE-4031-9CB3-6854B1ED7EA1}"/>
    <cellStyle name="Normal 4 2 2 10 2 4" xfId="20980" xr:uid="{501EF5E7-B2E7-4636-B674-619C08701C66}"/>
    <cellStyle name="Normal 4 2 2 10 2 4 2" xfId="20981" xr:uid="{82573787-2920-44B1-B912-F8DFA2D6F7EA}"/>
    <cellStyle name="Normal 4 2 2 10 2 5" xfId="20982" xr:uid="{7B0058A2-AEBF-4385-AFB6-3DFC45504B7E}"/>
    <cellStyle name="Normal 4 2 2 10 3" xfId="20983" xr:uid="{813D268E-E39B-4B46-8494-07C104B03CD1}"/>
    <cellStyle name="Normal 4 2 2 10 3 2" xfId="20984" xr:uid="{F6ACEE62-9500-45E3-83FD-861E6E8B4234}"/>
    <cellStyle name="Normal 4 2 2 10 3 2 2" xfId="20985" xr:uid="{EE79E646-B995-4D67-A528-6B1917C69F1E}"/>
    <cellStyle name="Normal 4 2 2 10 3 2 2 2" xfId="20986" xr:uid="{69C3F1F4-83B7-49B0-B708-AA12712137E7}"/>
    <cellStyle name="Normal 4 2 2 10 3 2 3" xfId="20987" xr:uid="{40FDB3BE-AA79-44BF-9B00-B1A179E551A7}"/>
    <cellStyle name="Normal 4 2 2 10 3 3" xfId="20988" xr:uid="{4C38FAFC-82EE-4DA8-B298-5D513CA3CBDF}"/>
    <cellStyle name="Normal 4 2 2 10 3 3 2" xfId="20989" xr:uid="{2E60A21E-608D-4373-9B40-065D7F2A5F53}"/>
    <cellStyle name="Normal 4 2 2 10 3 4" xfId="20990" xr:uid="{57365CF4-59F7-47C6-BBBC-FDB512C5B68F}"/>
    <cellStyle name="Normal 4 2 2 10 4" xfId="20991" xr:uid="{3ADA7E8C-36ED-4143-B0E4-735A51D058D0}"/>
    <cellStyle name="Normal 4 2 2 10 5" xfId="20992" xr:uid="{EF18C4AB-9C91-434F-A996-B98C261B34AD}"/>
    <cellStyle name="Normal 4 2 2 10 5 2" xfId="20993" xr:uid="{951A79C0-2935-43FE-9E95-F5ECCE2C7F0A}"/>
    <cellStyle name="Normal 4 2 2 10 6" xfId="20994" xr:uid="{3A205AB4-0DB7-4EA8-88A6-F297D00BD012}"/>
    <cellStyle name="Normal 4 2 2 10 7" xfId="20970" xr:uid="{520D67F7-E6D3-465A-8449-E4CF29DE39D5}"/>
    <cellStyle name="Normal 4 2 2 11" xfId="7562" xr:uid="{00000000-0005-0000-0000-00007A1A0000}"/>
    <cellStyle name="Normal 4 2 2 11 2" xfId="20996" xr:uid="{E3FFFA7D-9A27-4D90-BCEB-8059D9E26600}"/>
    <cellStyle name="Normal 4 2 2 11 2 2" xfId="20997" xr:uid="{6F372CB9-D309-4E9D-A70F-E30B0D970C33}"/>
    <cellStyle name="Normal 4 2 2 11 2 2 2" xfId="20998" xr:uid="{95E94631-019F-438E-A4B6-C318A8787C4B}"/>
    <cellStyle name="Normal 4 2 2 11 2 2 2 2" xfId="20999" xr:uid="{35F332C6-89AA-4572-A4B7-5B907C9A079D}"/>
    <cellStyle name="Normal 4 2 2 11 2 2 3" xfId="21000" xr:uid="{85768238-4209-401E-9F09-2879FF0C27DF}"/>
    <cellStyle name="Normal 4 2 2 11 2 3" xfId="21001" xr:uid="{D4961BF5-3686-42D4-BB98-E451481E8CB9}"/>
    <cellStyle name="Normal 4 2 2 11 2 3 2" xfId="21002" xr:uid="{9EC1F353-9993-4DD5-8730-B66EDDEC49D0}"/>
    <cellStyle name="Normal 4 2 2 11 2 3 2 2" xfId="21003" xr:uid="{B1235E41-A248-4E4E-9B76-B74F896A66CD}"/>
    <cellStyle name="Normal 4 2 2 11 2 3 3" xfId="21004" xr:uid="{C84C831E-21CC-4F8A-8CC1-567FF37295DC}"/>
    <cellStyle name="Normal 4 2 2 11 2 4" xfId="21005" xr:uid="{6CB5CECF-8FBD-40AD-B89E-D9999FF54252}"/>
    <cellStyle name="Normal 4 2 2 11 2 4 2" xfId="21006" xr:uid="{88DB4AA2-53B5-4566-BA37-47701BC4AFFD}"/>
    <cellStyle name="Normal 4 2 2 11 2 5" xfId="21007" xr:uid="{06B79C39-5ED8-4696-BBB7-4D6541C664D7}"/>
    <cellStyle name="Normal 4 2 2 11 3" xfId="21008" xr:uid="{8A156F54-9CE1-4596-851A-CFDF8F87AF33}"/>
    <cellStyle name="Normal 4 2 2 11 3 2" xfId="21009" xr:uid="{CDBD2782-AF87-4879-8DC4-52A2728AEFC6}"/>
    <cellStyle name="Normal 4 2 2 11 3 2 2" xfId="21010" xr:uid="{AE6E23BF-CE25-4C9C-8EC0-DB087AF9656C}"/>
    <cellStyle name="Normal 4 2 2 11 3 2 2 2" xfId="21011" xr:uid="{85AE82F9-DC14-4131-B8B3-9B1B25BD3DD5}"/>
    <cellStyle name="Normal 4 2 2 11 3 2 3" xfId="21012" xr:uid="{B93406F2-013C-41FA-8A93-7871D7ADDBF6}"/>
    <cellStyle name="Normal 4 2 2 11 3 3" xfId="21013" xr:uid="{41C03DE2-329B-4FEF-91E4-F8AC05B96A9E}"/>
    <cellStyle name="Normal 4 2 2 11 3 3 2" xfId="21014" xr:uid="{115E14CB-113B-4AD1-B038-CDF01863E489}"/>
    <cellStyle name="Normal 4 2 2 11 3 4" xfId="21015" xr:uid="{3F8AF6E5-1E0C-4590-903A-B64372CF34E2}"/>
    <cellStyle name="Normal 4 2 2 11 4" xfId="21016" xr:uid="{2AB1FA7E-D700-4AAE-A74E-5C2CCC403337}"/>
    <cellStyle name="Normal 4 2 2 11 5" xfId="21017" xr:uid="{0E235A98-C0F6-412B-B055-597525286D1B}"/>
    <cellStyle name="Normal 4 2 2 11 5 2" xfId="21018" xr:uid="{BEAFA80E-6262-4428-899C-AF18B086B6AE}"/>
    <cellStyle name="Normal 4 2 2 11 6" xfId="21019" xr:uid="{7F3CC659-BA37-4F1A-9924-954629CD362B}"/>
    <cellStyle name="Normal 4 2 2 11 7" xfId="20995" xr:uid="{DAEBD958-121F-4BD6-ACED-11CAD7A7115F}"/>
    <cellStyle name="Normal 4 2 2 12" xfId="7563" xr:uid="{00000000-0005-0000-0000-00007B1A0000}"/>
    <cellStyle name="Normal 4 2 2 12 2" xfId="21021" xr:uid="{AA6D2283-467D-4303-9615-6851C341D82A}"/>
    <cellStyle name="Normal 4 2 2 12 2 2" xfId="21022" xr:uid="{3E2C53AA-84D9-4952-A1A6-05201A1B91D6}"/>
    <cellStyle name="Normal 4 2 2 12 2 2 2" xfId="21023" xr:uid="{508D8934-096E-48BD-AA71-5C3CAEDFB8BD}"/>
    <cellStyle name="Normal 4 2 2 12 2 2 2 2" xfId="21024" xr:uid="{75EAB9C4-923D-4C6D-865B-2BD858CE13C9}"/>
    <cellStyle name="Normal 4 2 2 12 2 2 3" xfId="21025" xr:uid="{6F94D48E-998B-4FAD-BDD6-2CF6DFED5CF3}"/>
    <cellStyle name="Normal 4 2 2 12 2 3" xfId="21026" xr:uid="{8AD34CCD-7D31-4B1E-B809-B5D1ED73BAEF}"/>
    <cellStyle name="Normal 4 2 2 12 2 3 2" xfId="21027" xr:uid="{02538043-E721-40AC-8CA0-6CE3B71380EF}"/>
    <cellStyle name="Normal 4 2 2 12 2 3 2 2" xfId="21028" xr:uid="{6801E69E-6EDB-464D-8DC9-0F29747D264E}"/>
    <cellStyle name="Normal 4 2 2 12 2 3 3" xfId="21029" xr:uid="{038F4688-69A1-4C01-8745-E0E3F82A515F}"/>
    <cellStyle name="Normal 4 2 2 12 2 4" xfId="21030" xr:uid="{AF13326E-E9E0-474A-80B0-1AF7E610FA89}"/>
    <cellStyle name="Normal 4 2 2 12 2 4 2" xfId="21031" xr:uid="{42257A1F-D596-45CA-BC28-CF9A62B73A3F}"/>
    <cellStyle name="Normal 4 2 2 12 2 5" xfId="21032" xr:uid="{CFAA7712-4350-47AD-AF46-CDBD95AAC48F}"/>
    <cellStyle name="Normal 4 2 2 12 3" xfId="21033" xr:uid="{FEED05E6-853B-4564-8879-86897327D0BC}"/>
    <cellStyle name="Normal 4 2 2 12 3 2" xfId="21034" xr:uid="{969AFFFC-C1A8-4D26-9AA7-75B70F1C8243}"/>
    <cellStyle name="Normal 4 2 2 12 3 2 2" xfId="21035" xr:uid="{FF845938-5709-419B-8163-AA14ACA1C62D}"/>
    <cellStyle name="Normal 4 2 2 12 3 2 2 2" xfId="21036" xr:uid="{62BF4BFD-1FD1-418B-B7B9-0C225E98E9A6}"/>
    <cellStyle name="Normal 4 2 2 12 3 2 3" xfId="21037" xr:uid="{A6C7530D-B413-488D-B439-D748A8D9EC55}"/>
    <cellStyle name="Normal 4 2 2 12 3 3" xfId="21038" xr:uid="{A9E8C16F-EC6A-4A4D-9B7D-2844398DDFF4}"/>
    <cellStyle name="Normal 4 2 2 12 3 3 2" xfId="21039" xr:uid="{2E9A0AD7-AC13-44CA-B6A9-A37C9850D967}"/>
    <cellStyle name="Normal 4 2 2 12 3 4" xfId="21040" xr:uid="{76617FA7-004B-424C-9876-8E7FB6AA9603}"/>
    <cellStyle name="Normal 4 2 2 12 4" xfId="21041" xr:uid="{2835FE66-D57A-4FC2-A935-2F0EA8D8C7B1}"/>
    <cellStyle name="Normal 4 2 2 12 5" xfId="21042" xr:uid="{01F4777C-6CC0-4958-BB1D-5CE4ECEDC983}"/>
    <cellStyle name="Normal 4 2 2 12 5 2" xfId="21043" xr:uid="{88884DAD-4E0B-4C06-84D1-A87561CE2109}"/>
    <cellStyle name="Normal 4 2 2 12 6" xfId="21044" xr:uid="{F1B59162-A676-4D1B-B0E5-95F17BFA83B3}"/>
    <cellStyle name="Normal 4 2 2 12 7" xfId="21020" xr:uid="{E8009A6F-BAAC-479F-A30C-7A0C530DC5F6}"/>
    <cellStyle name="Normal 4 2 2 13" xfId="7564" xr:uid="{00000000-0005-0000-0000-00007C1A0000}"/>
    <cellStyle name="Normal 4 2 2 13 2" xfId="21046" xr:uid="{B178EB2C-3C62-4C1C-A040-F392D8549D96}"/>
    <cellStyle name="Normal 4 2 2 13 2 2" xfId="21047" xr:uid="{3BB78A75-D6A4-4D6F-8779-C9C3DC20649E}"/>
    <cellStyle name="Normal 4 2 2 13 2 2 2" xfId="21048" xr:uid="{DE59E27D-3057-4099-842C-C2262B7934C6}"/>
    <cellStyle name="Normal 4 2 2 13 2 2 2 2" xfId="21049" xr:uid="{593B2C94-CC67-4D0D-BAE9-53D161B4F7FA}"/>
    <cellStyle name="Normal 4 2 2 13 2 2 3" xfId="21050" xr:uid="{29FAA7BB-BF7C-450D-ADD6-71F7C9B355B2}"/>
    <cellStyle name="Normal 4 2 2 13 2 3" xfId="21051" xr:uid="{A1191ADA-7573-45FC-9E24-1B301B847DBA}"/>
    <cellStyle name="Normal 4 2 2 13 2 3 2" xfId="21052" xr:uid="{B0B9375B-1516-4AB7-99DB-59E18FC62BA8}"/>
    <cellStyle name="Normal 4 2 2 13 2 3 2 2" xfId="21053" xr:uid="{F47546A7-4262-4604-84D7-1208D4B96AB5}"/>
    <cellStyle name="Normal 4 2 2 13 2 3 3" xfId="21054" xr:uid="{E34F76B2-7E6B-4840-867E-15E0713959E7}"/>
    <cellStyle name="Normal 4 2 2 13 2 4" xfId="21055" xr:uid="{AACFC3D3-B5C2-4591-ADB7-4CAC1428CF08}"/>
    <cellStyle name="Normal 4 2 2 13 2 4 2" xfId="21056" xr:uid="{6EC8A514-9038-461D-82A2-FBF914BCAB44}"/>
    <cellStyle name="Normal 4 2 2 13 2 5" xfId="21057" xr:uid="{A8B7813C-F751-42AF-B76A-2128EA18C48C}"/>
    <cellStyle name="Normal 4 2 2 13 3" xfId="21058" xr:uid="{737AB914-E56D-4A51-B9FB-7874CCE3CA92}"/>
    <cellStyle name="Normal 4 2 2 13 3 2" xfId="21059" xr:uid="{0014F0E0-DD79-4F15-827F-CFCE757A239F}"/>
    <cellStyle name="Normal 4 2 2 13 3 2 2" xfId="21060" xr:uid="{8C7461DE-E227-4BA4-80EB-267493281380}"/>
    <cellStyle name="Normal 4 2 2 13 3 2 2 2" xfId="21061" xr:uid="{864A115F-3DD0-478C-979D-1ACD370F1D01}"/>
    <cellStyle name="Normal 4 2 2 13 3 2 3" xfId="21062" xr:uid="{6D6ED0F5-0D04-485A-8B35-06B3E03ADCA7}"/>
    <cellStyle name="Normal 4 2 2 13 3 3" xfId="21063" xr:uid="{1911118F-2FEB-4E38-BD34-898B500C897A}"/>
    <cellStyle name="Normal 4 2 2 13 3 3 2" xfId="21064" xr:uid="{81482050-888A-4EAF-BFA6-5C9E2E1DE2D0}"/>
    <cellStyle name="Normal 4 2 2 13 3 4" xfId="21065" xr:uid="{7111732C-AD21-4B09-BB69-25378F398C95}"/>
    <cellStyle name="Normal 4 2 2 13 4" xfId="21066" xr:uid="{179D0C0E-1013-465F-B982-EFFD05B82CBD}"/>
    <cellStyle name="Normal 4 2 2 13 5" xfId="21067" xr:uid="{F65DED30-8E4C-4092-B67A-4405508CB8AD}"/>
    <cellStyle name="Normal 4 2 2 13 5 2" xfId="21068" xr:uid="{3C05324E-29BA-49C7-8341-906FFA2A3C02}"/>
    <cellStyle name="Normal 4 2 2 13 6" xfId="21069" xr:uid="{381FEF23-7C7A-4929-8796-206AFEBECDBA}"/>
    <cellStyle name="Normal 4 2 2 13 7" xfId="21045" xr:uid="{4A625260-D75E-4F49-A092-98DF6C44C721}"/>
    <cellStyle name="Normal 4 2 2 14" xfId="7560" xr:uid="{00000000-0005-0000-0000-00007D1A0000}"/>
    <cellStyle name="Normal 4 2 2 14 2" xfId="21070" xr:uid="{175EB130-9305-4C21-8ADC-80E957F0E207}"/>
    <cellStyle name="Normal 4 2 2 14 2 2" xfId="21071" xr:uid="{75C32650-BFA0-4873-A362-E95B07E77DB7}"/>
    <cellStyle name="Normal 4 2 2 14 2 2 2" xfId="21072" xr:uid="{52820000-968D-4A56-A318-AF08734C69DF}"/>
    <cellStyle name="Normal 4 2 2 14 2 3" xfId="21073" xr:uid="{B7AE5B4D-2643-4594-BDE9-FB1D5DD028C3}"/>
    <cellStyle name="Normal 4 2 2 14 3" xfId="21074" xr:uid="{53DB02FC-44CB-4D2C-85CD-5EB83DE08276}"/>
    <cellStyle name="Normal 4 2 2 14 3 2" xfId="21075" xr:uid="{E042C664-6507-432B-AF5F-B113D6FBA576}"/>
    <cellStyle name="Normal 4 2 2 14 3 2 2" xfId="21076" xr:uid="{C7181675-62AE-4A60-AA0A-02686233885F}"/>
    <cellStyle name="Normal 4 2 2 14 3 3" xfId="21077" xr:uid="{8AC4BCB4-714F-4761-99A0-0E1A3FF22A27}"/>
    <cellStyle name="Normal 4 2 2 14 4" xfId="21078" xr:uid="{443B37E9-3032-4D4E-A095-FC5EEF75BE94}"/>
    <cellStyle name="Normal 4 2 2 14 4 2" xfId="21079" xr:uid="{60DECFB9-F366-40E0-9B4B-A08551A1DD47}"/>
    <cellStyle name="Normal 4 2 2 14 5" xfId="21080" xr:uid="{E1A9B67A-19FF-464B-B84A-711457978A59}"/>
    <cellStyle name="Normal 4 2 2 15" xfId="9385" xr:uid="{00000000-0005-0000-0000-00007E1A0000}"/>
    <cellStyle name="Normal 4 2 2 15 2" xfId="21082" xr:uid="{6669D40F-50F0-418E-898E-136BE34E7819}"/>
    <cellStyle name="Normal 4 2 2 15 2 2" xfId="21083" xr:uid="{B13F5F65-12EF-404E-B37C-C5600BF3F253}"/>
    <cellStyle name="Normal 4 2 2 15 2 2 2" xfId="21084" xr:uid="{3A802739-6D99-465A-B3D7-42AE8E77D28E}"/>
    <cellStyle name="Normal 4 2 2 15 2 3" xfId="21085" xr:uid="{3FC7E890-0D42-4056-86A9-3897E9486B91}"/>
    <cellStyle name="Normal 4 2 2 15 3" xfId="21086" xr:uid="{DA005E08-07D9-4687-9AF7-A370FCE50AE2}"/>
    <cellStyle name="Normal 4 2 2 15 3 2" xfId="21087" xr:uid="{C5923C5A-0422-41D8-B436-1FBFF2858D05}"/>
    <cellStyle name="Normal 4 2 2 15 4" xfId="21088" xr:uid="{5A9BEA91-C95D-49A6-AB72-8251410B9779}"/>
    <cellStyle name="Normal 4 2 2 15 5" xfId="21081" xr:uid="{89C422A7-649F-435C-8D9A-5F26DF8518C3}"/>
    <cellStyle name="Normal 4 2 2 16" xfId="21089" xr:uid="{4B6B4DCC-49A6-462A-A7B5-E87DF1A34EAA}"/>
    <cellStyle name="Normal 4 2 2 16 2" xfId="21090" xr:uid="{50EA66F4-2AE0-40D2-B9BB-9054BFED56A6}"/>
    <cellStyle name="Normal 4 2 2 2" xfId="2970" xr:uid="{00000000-0005-0000-0000-00007F1A0000}"/>
    <cellStyle name="Normal 4 2 2 2 10" xfId="7566" xr:uid="{00000000-0005-0000-0000-0000801A0000}"/>
    <cellStyle name="Normal 4 2 2 2 11" xfId="7567" xr:uid="{00000000-0005-0000-0000-0000811A0000}"/>
    <cellStyle name="Normal 4 2 2 2 12" xfId="7568" xr:uid="{00000000-0005-0000-0000-0000821A0000}"/>
    <cellStyle name="Normal 4 2 2 2 13" xfId="7569" xr:uid="{00000000-0005-0000-0000-0000831A0000}"/>
    <cellStyle name="Normal 4 2 2 2 14" xfId="7565" xr:uid="{00000000-0005-0000-0000-0000841A0000}"/>
    <cellStyle name="Normal 4 2 2 2 14 2" xfId="21092" xr:uid="{5A782910-F624-4847-AEAA-1332D00DD187}"/>
    <cellStyle name="Normal 4 2 2 2 14 2 2" xfId="21093" xr:uid="{52730D26-7AB7-4378-892F-6E3E3A0E215C}"/>
    <cellStyle name="Normal 4 2 2 2 14 2 2 2" xfId="21094" xr:uid="{5BAE6925-A7FC-4CC1-9373-A4D021CF759D}"/>
    <cellStyle name="Normal 4 2 2 2 14 2 2 2 2" xfId="21095" xr:uid="{4E7B1875-37D3-4FB3-950C-E54A4CBCFBDA}"/>
    <cellStyle name="Normal 4 2 2 2 14 2 2 3" xfId="21096" xr:uid="{A141D2B1-F70D-4850-B8A5-1C98132CF79B}"/>
    <cellStyle name="Normal 4 2 2 2 14 2 3" xfId="21097" xr:uid="{15E8334D-8498-414E-AD8D-6B378221C56A}"/>
    <cellStyle name="Normal 4 2 2 2 14 2 3 2" xfId="21098" xr:uid="{5C74CB88-7967-4969-A051-13C5BFECE42B}"/>
    <cellStyle name="Normal 4 2 2 2 14 2 3 2 2" xfId="21099" xr:uid="{763EAE07-13BC-4BED-86CC-98DAC14F9702}"/>
    <cellStyle name="Normal 4 2 2 2 14 2 3 3" xfId="21100" xr:uid="{91273C31-543A-4F5F-B4AB-BFF942E7A4FF}"/>
    <cellStyle name="Normal 4 2 2 2 14 2 4" xfId="21101" xr:uid="{877F6517-FD72-4838-90EB-E28325BF66ED}"/>
    <cellStyle name="Normal 4 2 2 2 14 2 4 2" xfId="21102" xr:uid="{B114DD0E-4702-4698-84E6-26C420592EF7}"/>
    <cellStyle name="Normal 4 2 2 2 14 2 5" xfId="21103" xr:uid="{7B545D27-24C9-4FF6-B449-2FAD7F54E8BE}"/>
    <cellStyle name="Normal 4 2 2 2 14 3" xfId="21104" xr:uid="{92FAAEB8-51F9-4F6C-8B45-9F0F20623F6C}"/>
    <cellStyle name="Normal 4 2 2 2 14 3 2" xfId="21105" xr:uid="{77FFAB69-BBAD-471E-8177-87E673428B36}"/>
    <cellStyle name="Normal 4 2 2 2 14 3 2 2" xfId="21106" xr:uid="{175DE4A0-42D0-4B41-8D37-764AE3926CDE}"/>
    <cellStyle name="Normal 4 2 2 2 14 3 3" xfId="21107" xr:uid="{A2ADE86A-60F9-4A0C-9320-D3FFDA7AA811}"/>
    <cellStyle name="Normal 4 2 2 2 14 4" xfId="21108" xr:uid="{F87BCB1B-FFF1-4883-8233-E6C0CF60DF6B}"/>
    <cellStyle name="Normal 4 2 2 2 14 4 2" xfId="21109" xr:uid="{72765F56-6DF8-4A28-A835-3F63FEE8A207}"/>
    <cellStyle name="Normal 4 2 2 2 14 4 2 2" xfId="21110" xr:uid="{425945C9-1E58-49A7-A80A-BC9804E6440E}"/>
    <cellStyle name="Normal 4 2 2 2 14 4 3" xfId="21111" xr:uid="{44A76EC1-5B1F-44AF-8B00-29CE7E1A0F83}"/>
    <cellStyle name="Normal 4 2 2 2 14 5" xfId="21112" xr:uid="{07E75052-32CA-4BE1-A931-BF913DE84449}"/>
    <cellStyle name="Normal 4 2 2 2 14 5 2" xfId="21113" xr:uid="{EFD9BC1E-221D-4CF8-AA77-8A231909136F}"/>
    <cellStyle name="Normal 4 2 2 2 14 6" xfId="21114" xr:uid="{5841CC62-D4A3-4397-8ABC-C37BDC9CA473}"/>
    <cellStyle name="Normal 4 2 2 2 14 7" xfId="21091" xr:uid="{EE4C7FA4-02F0-47D1-AA4D-9A390E83333A}"/>
    <cellStyle name="Normal 4 2 2 2 15" xfId="21115" xr:uid="{6DAF243A-7C89-45EF-B623-5106401F13EC}"/>
    <cellStyle name="Normal 4 2 2 2 16" xfId="21116" xr:uid="{E3CCF9AA-DC3E-4229-AFAC-1AADDDD64EDF}"/>
    <cellStyle name="Normal 4 2 2 2 2" xfId="4650" xr:uid="{00000000-0005-0000-0000-0000851A0000}"/>
    <cellStyle name="Normal 4 2 2 2 2 2" xfId="5065" xr:uid="{00000000-0005-0000-0000-0000861A0000}"/>
    <cellStyle name="Normal 4 2 2 2 2 2 2" xfId="7570" xr:uid="{00000000-0005-0000-0000-0000871A0000}"/>
    <cellStyle name="Normal 4 2 2 2 2 2 3" xfId="10588" xr:uid="{00000000-0005-0000-0000-0000E61A0000}"/>
    <cellStyle name="Normal 4 2 2 2 3" xfId="5064" xr:uid="{00000000-0005-0000-0000-0000881A0000}"/>
    <cellStyle name="Normal 4 2 2 2 3 2" xfId="5525" xr:uid="{00000000-0005-0000-0000-0000891A0000}"/>
    <cellStyle name="Normal 4 2 2 2 3 2 2" xfId="7571" xr:uid="{00000000-0005-0000-0000-00008A1A0000}"/>
    <cellStyle name="Normal 4 2 2 2 4" xfId="7572" xr:uid="{00000000-0005-0000-0000-00008B1A0000}"/>
    <cellStyle name="Normal 4 2 2 2 5" xfId="7573" xr:uid="{00000000-0005-0000-0000-00008C1A0000}"/>
    <cellStyle name="Normal 4 2 2 2 6" xfId="7574" xr:uid="{00000000-0005-0000-0000-00008D1A0000}"/>
    <cellStyle name="Normal 4 2 2 2 7" xfId="7575" xr:uid="{00000000-0005-0000-0000-00008E1A0000}"/>
    <cellStyle name="Normal 4 2 2 2 8" xfId="7576" xr:uid="{00000000-0005-0000-0000-00008F1A0000}"/>
    <cellStyle name="Normal 4 2 2 2 9" xfId="7577" xr:uid="{00000000-0005-0000-0000-0000901A0000}"/>
    <cellStyle name="Normal 4 2 2 3" xfId="7578" xr:uid="{00000000-0005-0000-0000-0000911A0000}"/>
    <cellStyle name="Normal 4 2 2 3 2" xfId="21118" xr:uid="{408A3E37-E3DD-4CC9-A3C6-E9AC97847A77}"/>
    <cellStyle name="Normal 4 2 2 3 2 2" xfId="21119" xr:uid="{23B0C174-F755-40E1-A819-F18EAC600339}"/>
    <cellStyle name="Normal 4 2 2 3 2 2 2" xfId="21120" xr:uid="{09CA1DC9-6953-43B7-9B37-3F6BDECB240A}"/>
    <cellStyle name="Normal 4 2 2 3 2 2 2 2" xfId="21121" xr:uid="{B9A81B08-A2B1-46BF-BEF1-09C4D4812F74}"/>
    <cellStyle name="Normal 4 2 2 3 2 2 3" xfId="21122" xr:uid="{3E3F8A2C-BCC0-44C8-A62F-B5DBA1D1730F}"/>
    <cellStyle name="Normal 4 2 2 3 2 3" xfId="21123" xr:uid="{2607CA45-3534-4EA7-93F8-5EE854F2D9C1}"/>
    <cellStyle name="Normal 4 2 2 3 2 3 2" xfId="21124" xr:uid="{91EEF776-5B59-4FB1-A8D1-F3764DAC1917}"/>
    <cellStyle name="Normal 4 2 2 3 2 3 2 2" xfId="21125" xr:uid="{14200CB4-FF81-4568-9C20-9A2315DEE5B6}"/>
    <cellStyle name="Normal 4 2 2 3 2 3 3" xfId="21126" xr:uid="{9773BA53-A357-4467-8C30-10594452374C}"/>
    <cellStyle name="Normal 4 2 2 3 2 4" xfId="21127" xr:uid="{F8D7BF10-E115-4957-BB5F-9AB163AE096A}"/>
    <cellStyle name="Normal 4 2 2 3 2 4 2" xfId="21128" xr:uid="{3551E3DE-965D-4899-992B-38FA9BA723BA}"/>
    <cellStyle name="Normal 4 2 2 3 2 5" xfId="21129" xr:uid="{B95A0272-507C-4188-A024-ED0DBA573808}"/>
    <cellStyle name="Normal 4 2 2 3 3" xfId="21130" xr:uid="{EA233858-4BB1-416D-968E-1BE7C98ADCA0}"/>
    <cellStyle name="Normal 4 2 2 3 3 2" xfId="21131" xr:uid="{9B6AE5A8-BD60-44F2-B2D5-7EFAA885A096}"/>
    <cellStyle name="Normal 4 2 2 3 3 2 2" xfId="21132" xr:uid="{16B1EBE8-F7EF-4D11-8EC4-BF97EEE436B6}"/>
    <cellStyle name="Normal 4 2 2 3 3 2 2 2" xfId="21133" xr:uid="{1F2A2B46-4202-4093-B500-934263ECF057}"/>
    <cellStyle name="Normal 4 2 2 3 3 2 3" xfId="21134" xr:uid="{52AF3B3D-F1F0-4492-8B06-71477DD5CDF8}"/>
    <cellStyle name="Normal 4 2 2 3 3 3" xfId="21135" xr:uid="{CFD9D878-E242-47A3-BF7C-AE7DBCA0475E}"/>
    <cellStyle name="Normal 4 2 2 3 3 3 2" xfId="21136" xr:uid="{E4F80220-4B18-4A44-8949-872AC300D8B1}"/>
    <cellStyle name="Normal 4 2 2 3 3 4" xfId="21137" xr:uid="{E95D2A26-A184-45E5-B95A-24E2DABEC45D}"/>
    <cellStyle name="Normal 4 2 2 3 4" xfId="21138" xr:uid="{E4F2045F-3DA7-477A-B132-982D58748F4C}"/>
    <cellStyle name="Normal 4 2 2 3 5" xfId="21139" xr:uid="{9A10D56F-934B-4602-8AD6-E2EDA6E11D66}"/>
    <cellStyle name="Normal 4 2 2 3 5 2" xfId="21140" xr:uid="{D63787B1-D608-4A5F-9ED6-F36D26634E2A}"/>
    <cellStyle name="Normal 4 2 2 3 6" xfId="21141" xr:uid="{CED1D5A2-789A-4538-89AF-D26852BAFA04}"/>
    <cellStyle name="Normal 4 2 2 3 7" xfId="21117" xr:uid="{BEC7D30A-EB47-4946-A36C-D6DC8F7B6D56}"/>
    <cellStyle name="Normal 4 2 2 4" xfId="7579" xr:uid="{00000000-0005-0000-0000-0000921A0000}"/>
    <cellStyle name="Normal 4 2 2 4 2" xfId="21143" xr:uid="{C765CE06-EE85-4EB9-81F9-7CB3C1801817}"/>
    <cellStyle name="Normal 4 2 2 4 2 2" xfId="21144" xr:uid="{07378839-B04B-44FF-8FAF-9E5559070FC9}"/>
    <cellStyle name="Normal 4 2 2 4 2 2 2" xfId="21145" xr:uid="{6002FAC1-E625-4BD4-B01F-8A009EE0B0BA}"/>
    <cellStyle name="Normal 4 2 2 4 2 2 2 2" xfId="21146" xr:uid="{8B7C3CFF-E613-4EAC-A50F-43209C071998}"/>
    <cellStyle name="Normal 4 2 2 4 2 2 3" xfId="21147" xr:uid="{2740177D-F028-4413-BE4C-A2568F09377F}"/>
    <cellStyle name="Normal 4 2 2 4 2 3" xfId="21148" xr:uid="{9EC9BB11-8E82-4607-BCE5-D44DC225A027}"/>
    <cellStyle name="Normal 4 2 2 4 2 3 2" xfId="21149" xr:uid="{C91CD45F-DA7A-4862-A6A6-5B368A5C06CB}"/>
    <cellStyle name="Normal 4 2 2 4 2 3 2 2" xfId="21150" xr:uid="{1A5DB517-9540-4912-BFF3-F342F07EB240}"/>
    <cellStyle name="Normal 4 2 2 4 2 3 3" xfId="21151" xr:uid="{7BF414C5-69CC-434C-9B5D-EE214AEB1A9B}"/>
    <cellStyle name="Normal 4 2 2 4 2 4" xfId="21152" xr:uid="{7381020C-C860-40A8-AA17-489DAF60E56C}"/>
    <cellStyle name="Normal 4 2 2 4 2 4 2" xfId="21153" xr:uid="{196DFAC8-51CF-4B3C-91D3-613AD70018A3}"/>
    <cellStyle name="Normal 4 2 2 4 2 5" xfId="21154" xr:uid="{654CA358-7834-4F03-9732-487443020804}"/>
    <cellStyle name="Normal 4 2 2 4 3" xfId="21155" xr:uid="{45A3BF4A-3CB1-4D55-8862-924F7B8C6AE9}"/>
    <cellStyle name="Normal 4 2 2 4 3 2" xfId="21156" xr:uid="{16E34565-7C51-473F-9432-24729B1A6B2A}"/>
    <cellStyle name="Normal 4 2 2 4 3 2 2" xfId="21157" xr:uid="{AE3873C3-4A6E-45C4-A591-52F33027FECE}"/>
    <cellStyle name="Normal 4 2 2 4 3 2 2 2" xfId="21158" xr:uid="{2B21DFA0-C033-487D-96BA-01C576FA465A}"/>
    <cellStyle name="Normal 4 2 2 4 3 2 3" xfId="21159" xr:uid="{3508F740-79A9-4613-96F0-78646CB107F3}"/>
    <cellStyle name="Normal 4 2 2 4 3 3" xfId="21160" xr:uid="{25C95344-B9F7-405C-8FC2-81E9DFDA8270}"/>
    <cellStyle name="Normal 4 2 2 4 3 3 2" xfId="21161" xr:uid="{A24F6849-29E1-4BB7-9154-BBC437F73053}"/>
    <cellStyle name="Normal 4 2 2 4 3 4" xfId="21162" xr:uid="{C5DDC453-9777-43ED-9F8A-6F5785AAA94C}"/>
    <cellStyle name="Normal 4 2 2 4 4" xfId="21163" xr:uid="{39B65636-5E64-4F06-B22E-BF2B2CEC2985}"/>
    <cellStyle name="Normal 4 2 2 4 5" xfId="21164" xr:uid="{592374E8-2B56-4CC7-8D6B-E0097C7485D7}"/>
    <cellStyle name="Normal 4 2 2 4 5 2" xfId="21165" xr:uid="{1BFE065F-0419-4654-838D-5457F71C0B68}"/>
    <cellStyle name="Normal 4 2 2 4 6" xfId="21166" xr:uid="{5D3A1DD1-7373-4D8E-A460-587E03856C89}"/>
    <cellStyle name="Normal 4 2 2 4 7" xfId="21142" xr:uid="{E090448D-CEAC-4C6E-BAB6-434493480BD4}"/>
    <cellStyle name="Normal 4 2 2 5" xfId="7580" xr:uid="{00000000-0005-0000-0000-0000931A0000}"/>
    <cellStyle name="Normal 4 2 2 5 2" xfId="21168" xr:uid="{8244CE7D-1AC4-4FDF-9CFA-57E141C5F60E}"/>
    <cellStyle name="Normal 4 2 2 5 2 2" xfId="21169" xr:uid="{1BF86411-BC80-4C52-B1C8-D1AFC98AC53D}"/>
    <cellStyle name="Normal 4 2 2 5 2 2 2" xfId="21170" xr:uid="{2B94836A-4BDD-4377-B26E-A18549830055}"/>
    <cellStyle name="Normal 4 2 2 5 2 2 2 2" xfId="21171" xr:uid="{6423EED7-4F32-41C4-A247-237913444157}"/>
    <cellStyle name="Normal 4 2 2 5 2 2 3" xfId="21172" xr:uid="{80DC6949-D0BF-4CBD-A085-900A33ADD2B4}"/>
    <cellStyle name="Normal 4 2 2 5 2 3" xfId="21173" xr:uid="{011A3DB1-48BF-4006-BC4D-72A616917168}"/>
    <cellStyle name="Normal 4 2 2 5 2 3 2" xfId="21174" xr:uid="{182A0541-FBAC-41DC-BCD0-800EB3581900}"/>
    <cellStyle name="Normal 4 2 2 5 2 3 2 2" xfId="21175" xr:uid="{C8F7455F-833E-49B0-85F7-C2C18F6399CA}"/>
    <cellStyle name="Normal 4 2 2 5 2 3 3" xfId="21176" xr:uid="{2A2A0939-7E7A-4073-A311-59FB83CACB2A}"/>
    <cellStyle name="Normal 4 2 2 5 2 4" xfId="21177" xr:uid="{BD7098FC-961C-4E1F-A0B5-6D8ECA07AF9D}"/>
    <cellStyle name="Normal 4 2 2 5 2 4 2" xfId="21178" xr:uid="{DBD8E79E-F400-4C5A-AE16-922B937DFC5B}"/>
    <cellStyle name="Normal 4 2 2 5 2 5" xfId="21179" xr:uid="{2F0B24A3-9A3C-45B0-99C1-874744B813A4}"/>
    <cellStyle name="Normal 4 2 2 5 3" xfId="21180" xr:uid="{09AA56A8-B7BA-47B4-BD87-241CFD7B1319}"/>
    <cellStyle name="Normal 4 2 2 5 3 2" xfId="21181" xr:uid="{1C446DF1-6BAD-4C22-962D-37D867AA4A5E}"/>
    <cellStyle name="Normal 4 2 2 5 3 2 2" xfId="21182" xr:uid="{5CA2B979-3AE8-4E89-B92F-D916C19DE1EE}"/>
    <cellStyle name="Normal 4 2 2 5 3 2 2 2" xfId="21183" xr:uid="{863AC9BA-9ECA-4771-BF17-1C6C5220E2D4}"/>
    <cellStyle name="Normal 4 2 2 5 3 2 3" xfId="21184" xr:uid="{2E41AC79-62B8-418F-89B9-1F48D2C6E4CE}"/>
    <cellStyle name="Normal 4 2 2 5 3 3" xfId="21185" xr:uid="{0D937499-5B87-4F76-BE4E-A90086469D46}"/>
    <cellStyle name="Normal 4 2 2 5 3 3 2" xfId="21186" xr:uid="{5C8DFA7F-5BA1-49EE-B42A-BEE550221C7F}"/>
    <cellStyle name="Normal 4 2 2 5 3 4" xfId="21187" xr:uid="{6616B165-8451-47A3-B71D-90FFC76593CC}"/>
    <cellStyle name="Normal 4 2 2 5 4" xfId="21188" xr:uid="{5CBAF2CF-B110-4540-A88E-C483B4FFD3B3}"/>
    <cellStyle name="Normal 4 2 2 5 5" xfId="21189" xr:uid="{2BA26B68-D951-4446-BCC6-2045258160F6}"/>
    <cellStyle name="Normal 4 2 2 5 5 2" xfId="21190" xr:uid="{019EBAF1-E6E2-4BE9-8198-B90C294F8E0D}"/>
    <cellStyle name="Normal 4 2 2 5 6" xfId="21191" xr:uid="{EF7782B7-532C-4738-BB0D-D7C4734B819B}"/>
    <cellStyle name="Normal 4 2 2 5 7" xfId="21167" xr:uid="{613CDC0A-9CC8-47D9-B4F9-BDBF1BC9A369}"/>
    <cellStyle name="Normal 4 2 2 6" xfId="7581" xr:uid="{00000000-0005-0000-0000-0000941A0000}"/>
    <cellStyle name="Normal 4 2 2 6 2" xfId="21193" xr:uid="{0F9E2AF3-469D-43E3-BC73-FC620E3F9AE6}"/>
    <cellStyle name="Normal 4 2 2 6 2 2" xfId="21194" xr:uid="{D4F16DE6-F885-4C83-A44D-CC63DFE35B82}"/>
    <cellStyle name="Normal 4 2 2 6 2 2 2" xfId="21195" xr:uid="{ACE37FFE-453F-4C10-ACEF-E4EA6665B152}"/>
    <cellStyle name="Normal 4 2 2 6 2 2 2 2" xfId="21196" xr:uid="{5624460F-C123-4BCE-9AB7-269C264EBB49}"/>
    <cellStyle name="Normal 4 2 2 6 2 2 3" xfId="21197" xr:uid="{8DF09085-C0F7-47E8-B1FD-2412A7FACD9A}"/>
    <cellStyle name="Normal 4 2 2 6 2 3" xfId="21198" xr:uid="{3893CE0F-0C90-4F6C-A237-48E06F886179}"/>
    <cellStyle name="Normal 4 2 2 6 2 3 2" xfId="21199" xr:uid="{EC50C3E8-62F9-4FAA-B51D-A940ACA9995E}"/>
    <cellStyle name="Normal 4 2 2 6 2 3 2 2" xfId="21200" xr:uid="{492ADA67-652D-404C-9997-772DEB61CB3F}"/>
    <cellStyle name="Normal 4 2 2 6 2 3 3" xfId="21201" xr:uid="{F814D599-7AC1-4C81-93AF-A7CF9B082D41}"/>
    <cellStyle name="Normal 4 2 2 6 2 4" xfId="21202" xr:uid="{1E32B724-4F11-4B5B-A480-FB7EED611AEE}"/>
    <cellStyle name="Normal 4 2 2 6 2 4 2" xfId="21203" xr:uid="{F39177BB-C246-425F-B9ED-2806799CA89A}"/>
    <cellStyle name="Normal 4 2 2 6 2 5" xfId="21204" xr:uid="{221F0E33-DA64-4483-AB5B-45598FCA26FB}"/>
    <cellStyle name="Normal 4 2 2 6 3" xfId="21205" xr:uid="{14BA543F-53C0-43E3-ABF7-41449639716C}"/>
    <cellStyle name="Normal 4 2 2 6 3 2" xfId="21206" xr:uid="{E230781F-DB3F-4BDD-8CE3-BA1548BAF806}"/>
    <cellStyle name="Normal 4 2 2 6 3 2 2" xfId="21207" xr:uid="{288450DF-FA36-4E57-B5C0-8CE01F13F719}"/>
    <cellStyle name="Normal 4 2 2 6 3 2 2 2" xfId="21208" xr:uid="{D5437CFC-2EC6-4CB8-8A0F-BC5DFF8863F6}"/>
    <cellStyle name="Normal 4 2 2 6 3 2 3" xfId="21209" xr:uid="{54AA2870-DA5D-4458-B25F-B60C262EE24B}"/>
    <cellStyle name="Normal 4 2 2 6 3 3" xfId="21210" xr:uid="{4ECDA7C7-41D2-45FD-BA45-60DC258905D4}"/>
    <cellStyle name="Normal 4 2 2 6 3 3 2" xfId="21211" xr:uid="{17477EEA-10A9-4DDE-B408-D2D439C9D559}"/>
    <cellStyle name="Normal 4 2 2 6 3 4" xfId="21212" xr:uid="{3CB3F8B3-F6B2-4AAD-9F90-20BE29D754E7}"/>
    <cellStyle name="Normal 4 2 2 6 4" xfId="21213" xr:uid="{B39738C4-F770-4FD6-8176-2A4F1400099C}"/>
    <cellStyle name="Normal 4 2 2 6 5" xfId="21214" xr:uid="{6A47DF85-3B43-4378-8C4E-C2433DD441D0}"/>
    <cellStyle name="Normal 4 2 2 6 5 2" xfId="21215" xr:uid="{322C6DB7-88C1-40AF-8519-894946CD5E62}"/>
    <cellStyle name="Normal 4 2 2 6 6" xfId="21216" xr:uid="{12E4A03F-C59E-45D4-9B1C-8CBE34041C88}"/>
    <cellStyle name="Normal 4 2 2 6 7" xfId="21192" xr:uid="{BB1B1A0D-ED33-4B81-A939-9938AB3CD00C}"/>
    <cellStyle name="Normal 4 2 2 7" xfId="7582" xr:uid="{00000000-0005-0000-0000-0000951A0000}"/>
    <cellStyle name="Normal 4 2 2 7 2" xfId="21218" xr:uid="{0860ABC9-AB81-4F51-A9AE-769DA8E9127F}"/>
    <cellStyle name="Normal 4 2 2 7 2 2" xfId="21219" xr:uid="{F1FAC005-F5DC-4242-AEB5-1D000EF86CCE}"/>
    <cellStyle name="Normal 4 2 2 7 2 2 2" xfId="21220" xr:uid="{CC265721-6D1D-4A15-9B99-73A6BE1C6000}"/>
    <cellStyle name="Normal 4 2 2 7 2 2 2 2" xfId="21221" xr:uid="{6DE3F36D-73F3-4B83-BAC9-7958517BB6B9}"/>
    <cellStyle name="Normal 4 2 2 7 2 2 3" xfId="21222" xr:uid="{F47191FF-BB2E-4F1A-B1F2-2DE3D3CF8229}"/>
    <cellStyle name="Normal 4 2 2 7 2 3" xfId="21223" xr:uid="{EAC382A3-0A73-4376-BA29-46CEA376955F}"/>
    <cellStyle name="Normal 4 2 2 7 2 3 2" xfId="21224" xr:uid="{5AFF5984-789C-47AE-8D1D-C8F46D4D9D4C}"/>
    <cellStyle name="Normal 4 2 2 7 2 3 2 2" xfId="21225" xr:uid="{FBCB9CFB-C2B4-438D-B970-C91B2E93564C}"/>
    <cellStyle name="Normal 4 2 2 7 2 3 3" xfId="21226" xr:uid="{F74D3CFD-E5B5-4577-AAD1-B7DBA53252ED}"/>
    <cellStyle name="Normal 4 2 2 7 2 4" xfId="21227" xr:uid="{17E482A9-486F-4CAC-86E6-48DBE2CA8D8D}"/>
    <cellStyle name="Normal 4 2 2 7 2 4 2" xfId="21228" xr:uid="{BB57051B-F28C-402F-B4F7-A6AC96E54249}"/>
    <cellStyle name="Normal 4 2 2 7 2 5" xfId="21229" xr:uid="{A9198348-8B6D-4824-9B18-B0B8CB755CBB}"/>
    <cellStyle name="Normal 4 2 2 7 3" xfId="21230" xr:uid="{37F96E8D-0BDD-41F1-AAEE-767299A31A88}"/>
    <cellStyle name="Normal 4 2 2 7 3 2" xfId="21231" xr:uid="{84BA7BD7-CD52-4988-8EAB-4F92D14DB88C}"/>
    <cellStyle name="Normal 4 2 2 7 3 2 2" xfId="21232" xr:uid="{9D13DF05-C164-4D79-8572-80E62D3A9094}"/>
    <cellStyle name="Normal 4 2 2 7 3 2 2 2" xfId="21233" xr:uid="{2EE88C01-5C99-4922-BA30-F32E259A0251}"/>
    <cellStyle name="Normal 4 2 2 7 3 2 3" xfId="21234" xr:uid="{1633AC4F-1630-49FF-A8D4-A800950CBD9C}"/>
    <cellStyle name="Normal 4 2 2 7 3 3" xfId="21235" xr:uid="{1E5D7756-9633-4334-ABDC-709920F82FBF}"/>
    <cellStyle name="Normal 4 2 2 7 3 3 2" xfId="21236" xr:uid="{72E891ED-44C9-486E-826B-E26387E82D1E}"/>
    <cellStyle name="Normal 4 2 2 7 3 4" xfId="21237" xr:uid="{F0D1AA5B-8C18-4058-BF25-9D21BC6F6546}"/>
    <cellStyle name="Normal 4 2 2 7 4" xfId="21238" xr:uid="{9717CEF3-4669-47CE-88AB-05C724E8872D}"/>
    <cellStyle name="Normal 4 2 2 7 5" xfId="21239" xr:uid="{1418C98F-6C14-4675-A319-44E04E57EB4F}"/>
    <cellStyle name="Normal 4 2 2 7 5 2" xfId="21240" xr:uid="{D77C864E-9DC7-4DC1-9B70-2847F0C35649}"/>
    <cellStyle name="Normal 4 2 2 7 6" xfId="21241" xr:uid="{D19E4A4E-C65A-4BB1-BCCC-303AAB9E9395}"/>
    <cellStyle name="Normal 4 2 2 7 7" xfId="21217" xr:uid="{AF61DF78-2247-48EB-9986-F89878FF43C6}"/>
    <cellStyle name="Normal 4 2 2 8" xfId="7583" xr:uid="{00000000-0005-0000-0000-0000961A0000}"/>
    <cellStyle name="Normal 4 2 2 8 2" xfId="21243" xr:uid="{F5E699F3-0AE8-4F3B-9836-96B147CD3899}"/>
    <cellStyle name="Normal 4 2 2 8 2 2" xfId="21244" xr:uid="{8FE9E96D-0846-4C76-A08B-3FCD6842A8EA}"/>
    <cellStyle name="Normal 4 2 2 8 2 2 2" xfId="21245" xr:uid="{3685C826-D761-4EF5-A0EF-17C35031CDF6}"/>
    <cellStyle name="Normal 4 2 2 8 2 2 2 2" xfId="21246" xr:uid="{434795AE-9F07-4FF0-984B-70F86ACDE56F}"/>
    <cellStyle name="Normal 4 2 2 8 2 2 3" xfId="21247" xr:uid="{DF691650-6AFA-4C95-B3D3-1F541B5D9118}"/>
    <cellStyle name="Normal 4 2 2 8 2 3" xfId="21248" xr:uid="{AB7A63DC-764C-4CC2-92E7-A6D3A4866C4C}"/>
    <cellStyle name="Normal 4 2 2 8 2 3 2" xfId="21249" xr:uid="{55FC9DE7-4E03-4694-A4DF-D73A2DE73068}"/>
    <cellStyle name="Normal 4 2 2 8 2 3 2 2" xfId="21250" xr:uid="{8951B0C5-21C8-49EF-97E8-6D461699D9A6}"/>
    <cellStyle name="Normal 4 2 2 8 2 3 3" xfId="21251" xr:uid="{F06D35F4-C321-4430-9269-3231AB65A724}"/>
    <cellStyle name="Normal 4 2 2 8 2 4" xfId="21252" xr:uid="{8DFB43DC-04EF-4D22-B39D-770D35EB3DB9}"/>
    <cellStyle name="Normal 4 2 2 8 2 4 2" xfId="21253" xr:uid="{33D7FDF3-869D-4849-9BD3-2646BCE74C30}"/>
    <cellStyle name="Normal 4 2 2 8 2 5" xfId="21254" xr:uid="{2BE2F42B-A1DF-48A0-84B8-5FCFD6527A64}"/>
    <cellStyle name="Normal 4 2 2 8 3" xfId="21255" xr:uid="{F775D7D3-F519-4FF7-9DA7-9F841D6B4D7B}"/>
    <cellStyle name="Normal 4 2 2 8 3 2" xfId="21256" xr:uid="{02078790-479F-4191-8347-6313C05AE287}"/>
    <cellStyle name="Normal 4 2 2 8 3 2 2" xfId="21257" xr:uid="{D5008270-5C87-4B12-9261-47CFCF9209E6}"/>
    <cellStyle name="Normal 4 2 2 8 3 2 2 2" xfId="21258" xr:uid="{64632888-AFBE-41D7-8DE0-F5A1477DA520}"/>
    <cellStyle name="Normal 4 2 2 8 3 2 3" xfId="21259" xr:uid="{74D25F3A-90FF-47E7-8AD9-196D912EC770}"/>
    <cellStyle name="Normal 4 2 2 8 3 3" xfId="21260" xr:uid="{ACB38B2A-5224-4EC2-BB4B-972575E130BF}"/>
    <cellStyle name="Normal 4 2 2 8 3 3 2" xfId="21261" xr:uid="{7EABB2EA-6054-46EA-9E4C-DC67D66BC0F4}"/>
    <cellStyle name="Normal 4 2 2 8 3 4" xfId="21262" xr:uid="{78015B88-F2C7-4894-B470-6B71792A03E4}"/>
    <cellStyle name="Normal 4 2 2 8 4" xfId="21263" xr:uid="{417921AC-9707-40D9-89A4-BFB868B6D2C7}"/>
    <cellStyle name="Normal 4 2 2 8 5" xfId="21264" xr:uid="{0DF7A0F7-5A2E-4146-BF2B-D23AA43ADAAB}"/>
    <cellStyle name="Normal 4 2 2 8 5 2" xfId="21265" xr:uid="{3C6433A3-FDB7-4473-917C-ADD6E8DCB8C3}"/>
    <cellStyle name="Normal 4 2 2 8 6" xfId="21266" xr:uid="{9A5F26FC-269E-4721-B004-BFFB77B5460D}"/>
    <cellStyle name="Normal 4 2 2 8 7" xfId="21242" xr:uid="{60B8611D-7FB5-4B6E-96B2-3D68CFBA363D}"/>
    <cellStyle name="Normal 4 2 2 9" xfId="7584" xr:uid="{00000000-0005-0000-0000-0000971A0000}"/>
    <cellStyle name="Normal 4 2 2 9 2" xfId="21268" xr:uid="{85139F97-5891-45CC-8BAE-27105310FB7A}"/>
    <cellStyle name="Normal 4 2 2 9 2 2" xfId="21269" xr:uid="{A7242252-80F5-40B4-897F-4117C6A31DAD}"/>
    <cellStyle name="Normal 4 2 2 9 2 2 2" xfId="21270" xr:uid="{22142FD3-398F-4C9D-AC3D-CD89593980E7}"/>
    <cellStyle name="Normal 4 2 2 9 2 2 2 2" xfId="21271" xr:uid="{5BD8E14D-3DBF-4A6A-8277-18D77F78D4B7}"/>
    <cellStyle name="Normal 4 2 2 9 2 2 3" xfId="21272" xr:uid="{C8931DDB-3B9F-418E-9E29-11CF09A6E38C}"/>
    <cellStyle name="Normal 4 2 2 9 2 3" xfId="21273" xr:uid="{EC461FBA-88DF-44CB-BC2A-53ABA58C663C}"/>
    <cellStyle name="Normal 4 2 2 9 2 3 2" xfId="21274" xr:uid="{CFFF1B9C-E6E4-4D62-995D-DC5E2075E06A}"/>
    <cellStyle name="Normal 4 2 2 9 2 3 2 2" xfId="21275" xr:uid="{0C195445-4BA0-4DB7-812C-FD375269467E}"/>
    <cellStyle name="Normal 4 2 2 9 2 3 3" xfId="21276" xr:uid="{C26B4DF7-09C6-4D27-B96C-596FE170CFBE}"/>
    <cellStyle name="Normal 4 2 2 9 2 4" xfId="21277" xr:uid="{9E47236D-04EC-4593-AA91-AC45A4E21757}"/>
    <cellStyle name="Normal 4 2 2 9 2 4 2" xfId="21278" xr:uid="{B70143F6-472F-495A-87C6-869CD7B96B8A}"/>
    <cellStyle name="Normal 4 2 2 9 2 5" xfId="21279" xr:uid="{59F0F1F0-9DF5-4851-8991-B9A67E146CB8}"/>
    <cellStyle name="Normal 4 2 2 9 3" xfId="21280" xr:uid="{FB54D623-1D8C-4D97-B2F6-9AE84E36E6C1}"/>
    <cellStyle name="Normal 4 2 2 9 3 2" xfId="21281" xr:uid="{2B56E378-7AAD-41EB-9D8D-CA72309AC959}"/>
    <cellStyle name="Normal 4 2 2 9 3 2 2" xfId="21282" xr:uid="{39596625-90A6-4892-9D1B-E4A8D0016170}"/>
    <cellStyle name="Normal 4 2 2 9 3 2 2 2" xfId="21283" xr:uid="{E192139E-DEA5-486B-801B-DFAE455BDBB8}"/>
    <cellStyle name="Normal 4 2 2 9 3 2 3" xfId="21284" xr:uid="{4C025A8C-5041-4C1C-9275-3D8E4EC6174D}"/>
    <cellStyle name="Normal 4 2 2 9 3 3" xfId="21285" xr:uid="{4A72D41A-1D80-473F-BB8B-6EB707BFB6FF}"/>
    <cellStyle name="Normal 4 2 2 9 3 3 2" xfId="21286" xr:uid="{EBFBCCDD-A2F3-4F07-B1ED-F7D3C820F74F}"/>
    <cellStyle name="Normal 4 2 2 9 3 4" xfId="21287" xr:uid="{C13627B7-FD39-4B7D-8B7B-96A4890EAA01}"/>
    <cellStyle name="Normal 4 2 2 9 4" xfId="21288" xr:uid="{7DAB1DF7-B717-4B84-B4DE-336FC1A76DA0}"/>
    <cellStyle name="Normal 4 2 2 9 5" xfId="21289" xr:uid="{DB1FD557-4D09-4D56-8454-7030115DAAD7}"/>
    <cellStyle name="Normal 4 2 2 9 5 2" xfId="21290" xr:uid="{0501CD66-8469-4775-9703-04CE377502E4}"/>
    <cellStyle name="Normal 4 2 2 9 6" xfId="21291" xr:uid="{A29026A1-2E77-4C8C-AEBD-2C7E901EF171}"/>
    <cellStyle name="Normal 4 2 2 9 7" xfId="21267" xr:uid="{938189AE-D2CF-4F41-ADB3-8929EC9300BF}"/>
    <cellStyle name="Normal 4 2 3" xfId="2971" xr:uid="{00000000-0005-0000-0000-0000981A0000}"/>
    <cellStyle name="Normal 4 2 3 2" xfId="2972" xr:uid="{00000000-0005-0000-0000-0000991A0000}"/>
    <cellStyle name="Normal 4 2 3 2 2" xfId="4651" xr:uid="{00000000-0005-0000-0000-00009A1A0000}"/>
    <cellStyle name="Normal 4 2 3 2 2 2" xfId="5067" xr:uid="{00000000-0005-0000-0000-00009B1A0000}"/>
    <cellStyle name="Normal 4 2 3 2 2 2 2" xfId="21294" xr:uid="{8BD8AD26-F98E-4B63-9D65-79AD0F01CF70}"/>
    <cellStyle name="Normal 4 2 3 2 2 2 2 2" xfId="21295" xr:uid="{6696EDC7-EC56-4AB7-B97B-CFB7069BA0FD}"/>
    <cellStyle name="Normal 4 2 3 2 2 2 3" xfId="21296" xr:uid="{5C4095C6-4E32-424D-93C4-AB5D254CBA8C}"/>
    <cellStyle name="Normal 4 2 3 2 2 2 4" xfId="21293" xr:uid="{782DE180-48FF-48D0-85AC-49CD052692C6}"/>
    <cellStyle name="Normal 4 2 3 2 2 3" xfId="21297" xr:uid="{8F161426-820D-4C56-8E0A-72CD8ABB21F7}"/>
    <cellStyle name="Normal 4 2 3 2 2 3 2" xfId="21298" xr:uid="{13E798E0-11C4-4E9C-A525-EA9E18DB4948}"/>
    <cellStyle name="Normal 4 2 3 2 2 3 2 2" xfId="21299" xr:uid="{0BDCC1D0-E5E6-4D0E-8660-9CB140E09A8E}"/>
    <cellStyle name="Normal 4 2 3 2 2 3 3" xfId="21300" xr:uid="{2D50BC52-C1EC-48BE-8AEC-CC6DCB84B483}"/>
    <cellStyle name="Normal 4 2 3 2 2 4" xfId="21301" xr:uid="{648E5F05-792B-49EA-AFD0-1C542314AC15}"/>
    <cellStyle name="Normal 4 2 3 2 2 4 2" xfId="21302" xr:uid="{D0C132BB-919F-4FFF-A206-2184A2D44C1E}"/>
    <cellStyle name="Normal 4 2 3 2 2 5" xfId="21303" xr:uid="{4FDFE949-92EC-4677-B519-84FCBD184D2F}"/>
    <cellStyle name="Normal 4 2 3 2 2 6" xfId="21292" xr:uid="{7214C222-6D96-4A89-8961-DF6F24095680}"/>
    <cellStyle name="Normal 4 2 3 2 3" xfId="5066" xr:uid="{00000000-0005-0000-0000-00009C1A0000}"/>
    <cellStyle name="Normal 4 2 3 2 3 2" xfId="5526" xr:uid="{00000000-0005-0000-0000-00009D1A0000}"/>
    <cellStyle name="Normal 4 2 3 2 3 2 2" xfId="21306" xr:uid="{880C3D8B-339F-4057-BB61-47303D8F40EA}"/>
    <cellStyle name="Normal 4 2 3 2 3 2 3" xfId="21305" xr:uid="{3A39F98B-37E7-4DAE-9D1D-A334EC706F56}"/>
    <cellStyle name="Normal 4 2 3 2 3 3" xfId="21307" xr:uid="{E00E8BA2-3931-4E03-A142-BC3097A5EF0C}"/>
    <cellStyle name="Normal 4 2 3 2 3 4" xfId="21308" xr:uid="{E242F2C7-384C-4A1A-8404-9DFA428BFE71}"/>
    <cellStyle name="Normal 4 2 3 2 3 5" xfId="21304" xr:uid="{B9A9A050-D81B-48C8-88FD-109CE06F938E}"/>
    <cellStyle name="Normal 4 2 3 2 4" xfId="9412" xr:uid="{00000000-0005-0000-0000-00009E1A0000}"/>
    <cellStyle name="Normal 4 2 3 2 4 2" xfId="21309" xr:uid="{7FE1E3E5-C9DC-4FA3-A338-5BDAEEBACE07}"/>
    <cellStyle name="Normal 4 2 3 2 4 2 2" xfId="21310" xr:uid="{C77E4608-8EA6-4F2B-A5D6-C302B1E4115B}"/>
    <cellStyle name="Normal 4 2 3 2 4 3" xfId="21311" xr:uid="{69ACEED1-0497-49A1-BC57-F63955A45D96}"/>
    <cellStyle name="Normal 4 2 3 2 5" xfId="21312" xr:uid="{2B7779C6-2951-4D86-80D3-07878E048387}"/>
    <cellStyle name="Normal 4 2 3 2 5 2" xfId="21313" xr:uid="{94243A7C-BC75-41B1-8413-EB2B2BAD3C4D}"/>
    <cellStyle name="Normal 4 2 3 2 6" xfId="21314" xr:uid="{3565A047-460A-4156-9FCC-4A37CE1F1B84}"/>
    <cellStyle name="Normal 4 2 3 3" xfId="7585" xr:uid="{00000000-0005-0000-0000-00009F1A0000}"/>
    <cellStyle name="Normal 4 2 3 3 2" xfId="13775" xr:uid="{00000000-0005-0000-0000-0000B30C0000}"/>
    <cellStyle name="Normal 4 2 3 4" xfId="21315" xr:uid="{E5F7B462-B69F-41EB-9AAC-1574A74AA7F2}"/>
    <cellStyle name="Normal 4 2 4" xfId="2973" xr:uid="{00000000-0005-0000-0000-0000A01A0000}"/>
    <cellStyle name="Normal 4 2 4 2" xfId="2974" xr:uid="{00000000-0005-0000-0000-0000A11A0000}"/>
    <cellStyle name="Normal 4 2 4 2 2" xfId="4652" xr:uid="{00000000-0005-0000-0000-0000A21A0000}"/>
    <cellStyle name="Normal 4 2 4 2 3" xfId="10362" xr:uid="{00000000-0005-0000-0000-0000021B0000}"/>
    <cellStyle name="Normal 4 2 4 3" xfId="7586" xr:uid="{00000000-0005-0000-0000-0000A31A0000}"/>
    <cellStyle name="Normal 4 2 5" xfId="2975" xr:uid="{00000000-0005-0000-0000-0000A41A0000}"/>
    <cellStyle name="Normal 4 2 5 2" xfId="3699" xr:uid="{00000000-0005-0000-0000-0000A51A0000}"/>
    <cellStyle name="Normal 4 2 5 2 2" xfId="5069" xr:uid="{00000000-0005-0000-0000-0000A61A0000}"/>
    <cellStyle name="Normal 4 2 5 2 3" xfId="4654" xr:uid="{00000000-0005-0000-0000-0000A71A0000}"/>
    <cellStyle name="Normal 4 2 5 2 4" xfId="10481" xr:uid="{00000000-0005-0000-0000-0000081B0000}"/>
    <cellStyle name="Normal 4 2 5 3" xfId="5068" xr:uid="{00000000-0005-0000-0000-0000A81A0000}"/>
    <cellStyle name="Normal 4 2 5 3 2" xfId="5527" xr:uid="{00000000-0005-0000-0000-0000A91A0000}"/>
    <cellStyle name="Normal 4 2 5 4" xfId="4653" xr:uid="{00000000-0005-0000-0000-0000AA1A0000}"/>
    <cellStyle name="Normal 4 2 5 4 2" xfId="7587" xr:uid="{00000000-0005-0000-0000-0000AB1A0000}"/>
    <cellStyle name="Normal 4 2 5 4 3" xfId="10550" xr:uid="{00000000-0005-0000-0000-00000D1B0000}"/>
    <cellStyle name="Normal 4 2 5 5" xfId="10363" xr:uid="{00000000-0005-0000-0000-00000E1B0000}"/>
    <cellStyle name="Normal 4 2 6" xfId="3661" xr:uid="{00000000-0005-0000-0000-0000AC1A0000}"/>
    <cellStyle name="Normal 4 2 6 2" xfId="5433" xr:uid="{00000000-0005-0000-0000-0000AD1A0000}"/>
    <cellStyle name="Normal 4 2 6 2 2" xfId="7588" xr:uid="{00000000-0005-0000-0000-0000AE1A0000}"/>
    <cellStyle name="Normal 4 2 6 2 3" xfId="10908" xr:uid="{00000000-0005-0000-0000-0000121B0000}"/>
    <cellStyle name="Normal 4 2 6 3" xfId="10464" xr:uid="{00000000-0005-0000-0000-0000131B0000}"/>
    <cellStyle name="Normal 4 2 7" xfId="6124" xr:uid="{00000000-0005-0000-0000-0000AF1A0000}"/>
    <cellStyle name="Normal 4 2 7 2" xfId="7589" xr:uid="{00000000-0005-0000-0000-0000B01A0000}"/>
    <cellStyle name="Normal 4 2 8" xfId="6379" xr:uid="{00000000-0005-0000-0000-0000B11A0000}"/>
    <cellStyle name="Normal 4 2 8 2" xfId="7590" xr:uid="{00000000-0005-0000-0000-0000B21A0000}"/>
    <cellStyle name="Normal 4 2 9" xfId="6512" xr:uid="{00000000-0005-0000-0000-0000B31A0000}"/>
    <cellStyle name="Normal 4 2 9 2" xfId="11678" xr:uid="{00000000-0005-0000-0000-0000CE2D0000}"/>
    <cellStyle name="Normal 4 2 9 3" xfId="21316" xr:uid="{B378B50A-38F9-457C-8CD8-0045B0BD5DB0}"/>
    <cellStyle name="Normal 4 2 9 3 2" xfId="21317" xr:uid="{C1CF1821-DACD-475C-B744-0F00AB0DD832}"/>
    <cellStyle name="Normal 4 2 9 3 2 2" xfId="21318" xr:uid="{76B5603A-7E43-4EDC-A7BB-43C05A181E5A}"/>
    <cellStyle name="Normal 4 2 9 3 3" xfId="21319" xr:uid="{981BC71B-E639-43F7-943B-90C575FC9C05}"/>
    <cellStyle name="Normal 4 2_Scen_XBase" xfId="13776" xr:uid="{00000000-0005-0000-0000-0000BA0C0000}"/>
    <cellStyle name="Normal 4 20" xfId="2976" xr:uid="{00000000-0005-0000-0000-0000B41A0000}"/>
    <cellStyle name="Normal 4 20 2" xfId="2977" xr:uid="{00000000-0005-0000-0000-0000B51A0000}"/>
    <cellStyle name="Normal 4 20 3" xfId="2978" xr:uid="{00000000-0005-0000-0000-0000B61A0000}"/>
    <cellStyle name="Normal 4 20 3 2" xfId="4655" xr:uid="{00000000-0005-0000-0000-0000B71A0000}"/>
    <cellStyle name="Normal 4 20 3 2 2" xfId="5071" xr:uid="{00000000-0005-0000-0000-0000B81A0000}"/>
    <cellStyle name="Normal 4 20 3 3" xfId="5070" xr:uid="{00000000-0005-0000-0000-0000B91A0000}"/>
    <cellStyle name="Normal 4 20 3 3 2" xfId="5528" xr:uid="{00000000-0005-0000-0000-0000BA1A0000}"/>
    <cellStyle name="Normal 4 21" xfId="2979" xr:uid="{00000000-0005-0000-0000-0000BB1A0000}"/>
    <cellStyle name="Normal 4 22" xfId="2980" xr:uid="{00000000-0005-0000-0000-0000BC1A0000}"/>
    <cellStyle name="Normal 4 23" xfId="2981" xr:uid="{00000000-0005-0000-0000-0000BD1A0000}"/>
    <cellStyle name="Normal 4 24" xfId="2982" xr:uid="{00000000-0005-0000-0000-0000BE1A0000}"/>
    <cellStyle name="Normal 4 25" xfId="2983" xr:uid="{00000000-0005-0000-0000-0000BF1A0000}"/>
    <cellStyle name="Normal 4 26" xfId="5434" xr:uid="{00000000-0005-0000-0000-0000C01A0000}"/>
    <cellStyle name="Normal 4 27" xfId="6221" xr:uid="{00000000-0005-0000-0000-0000C11A0000}"/>
    <cellStyle name="Normal 4 27 2" xfId="6776" xr:uid="{00000000-0005-0000-0000-0000C21A0000}"/>
    <cellStyle name="Normal 4 28" xfId="6378" xr:uid="{00000000-0005-0000-0000-0000C31A0000}"/>
    <cellStyle name="Normal 4 29" xfId="6511" xr:uid="{00000000-0005-0000-0000-0000C41A0000}"/>
    <cellStyle name="Normal 4 3" xfId="2984" xr:uid="{00000000-0005-0000-0000-0000C51A0000}"/>
    <cellStyle name="Normal 4 3 10" xfId="8373" xr:uid="{00000000-0005-0000-0000-0000C61A0000}"/>
    <cellStyle name="Normal 4 3 10 2" xfId="21321" xr:uid="{18DF661D-454E-469D-961A-D3D1111BDF53}"/>
    <cellStyle name="Normal 4 3 10 2 2" xfId="21322" xr:uid="{C2220FAD-2841-4EB9-9C8B-99B7AE988B6B}"/>
    <cellStyle name="Normal 4 3 10 2 2 2" xfId="21323" xr:uid="{BC227946-3E15-4548-B4AC-AFD5719A483A}"/>
    <cellStyle name="Normal 4 3 10 2 3" xfId="21324" xr:uid="{29035733-2000-472D-8C99-730C0D11CEC0}"/>
    <cellStyle name="Normal 4 3 10 3" xfId="21325" xr:uid="{2F5AB629-F4FE-49AC-9DE8-579FD15001C9}"/>
    <cellStyle name="Normal 4 3 10 3 2" xfId="21326" xr:uid="{7EB30944-E447-4924-BD4E-B7B1BE1390A0}"/>
    <cellStyle name="Normal 4 3 10 3 2 2" xfId="21327" xr:uid="{B06346EC-A2D7-47C5-9013-655C8EB4F103}"/>
    <cellStyle name="Normal 4 3 10 3 3" xfId="21328" xr:uid="{90C4A649-076E-4A8A-877F-6C1B9D449FCD}"/>
    <cellStyle name="Normal 4 3 10 4" xfId="21329" xr:uid="{5DE712EF-F5AE-4427-AB7F-215C3F03D5EB}"/>
    <cellStyle name="Normal 4 3 10 4 2" xfId="21330" xr:uid="{0793CC05-8303-41A4-877B-40C153D998DB}"/>
    <cellStyle name="Normal 4 3 10 5" xfId="21331" xr:uid="{D9DE90F6-90AD-4482-87FB-3A656DE2B9C0}"/>
    <cellStyle name="Normal 4 3 10 6" xfId="21320" xr:uid="{F9DAFE51-975A-47B3-A603-EE35B6598B90}"/>
    <cellStyle name="Normal 4 3 11" xfId="8493" xr:uid="{00000000-0005-0000-0000-0000C71A0000}"/>
    <cellStyle name="Normal 4 3 11 2" xfId="21333" xr:uid="{0595513F-5E15-456B-BD68-5E421FFC4BE6}"/>
    <cellStyle name="Normal 4 3 11 2 2" xfId="21334" xr:uid="{047F1FCF-2E47-4B6D-A073-68A55FA845CA}"/>
    <cellStyle name="Normal 4 3 11 2 2 2" xfId="21335" xr:uid="{1AECCFF3-32FF-4EBE-B470-7E50228B19D0}"/>
    <cellStyle name="Normal 4 3 11 2 3" xfId="21336" xr:uid="{2F38860E-A4AA-4701-AAC8-183002EB3601}"/>
    <cellStyle name="Normal 4 3 11 3" xfId="21337" xr:uid="{65029C92-E894-483D-A851-1E0E7ADB086C}"/>
    <cellStyle name="Normal 4 3 11 3 2" xfId="21338" xr:uid="{79C0AD36-223B-4C01-A8AE-34D51296CB86}"/>
    <cellStyle name="Normal 4 3 11 4" xfId="21339" xr:uid="{B8E850E4-1BA0-4948-A9B5-67441704FCD1}"/>
    <cellStyle name="Normal 4 3 11 5" xfId="21332" xr:uid="{A29E847E-AD3D-4BEA-AB94-243C139EDB0B}"/>
    <cellStyle name="Normal 4 3 12" xfId="8614" xr:uid="{00000000-0005-0000-0000-0000C81A0000}"/>
    <cellStyle name="Normal 4 3 12 2" xfId="21341" xr:uid="{EE65B0AA-9766-4B95-9A0E-2BE913469676}"/>
    <cellStyle name="Normal 4 3 12 3" xfId="21340" xr:uid="{CD93923E-ED08-4D53-AF9F-41762D3A7FAA}"/>
    <cellStyle name="Normal 4 3 13" xfId="8733" xr:uid="{00000000-0005-0000-0000-0000C91A0000}"/>
    <cellStyle name="Normal 4 3 2" xfId="5435" xr:uid="{00000000-0005-0000-0000-0000CA1A0000}"/>
    <cellStyle name="Normal 4 3 2 2" xfId="7591" xr:uid="{00000000-0005-0000-0000-0000CB1A0000}"/>
    <cellStyle name="Normal 4 3 2 3" xfId="21342" xr:uid="{A87A4E4B-A40B-473E-8673-96DC5B462226}"/>
    <cellStyle name="Normal 4 3 3" xfId="5436" xr:uid="{00000000-0005-0000-0000-0000CC1A0000}"/>
    <cellStyle name="Normal 4 3 3 2" xfId="6125" xr:uid="{00000000-0005-0000-0000-0000CD1A0000}"/>
    <cellStyle name="Normal 4 3 3 2 2" xfId="21344" xr:uid="{4A1F0491-D9B2-459B-A938-7818612D1AC2}"/>
    <cellStyle name="Normal 4 3 3 2 2 2" xfId="21345" xr:uid="{BB6BFCE0-4F10-4D94-8309-7D1C20827E6F}"/>
    <cellStyle name="Normal 4 3 3 2 2 2 2" xfId="21346" xr:uid="{11830BF6-2D9A-40F3-932F-EA99E8B8FF66}"/>
    <cellStyle name="Normal 4 3 3 2 2 2 2 2" xfId="21347" xr:uid="{E6DDE705-4A64-44E6-BEF0-847F2DA4EBCE}"/>
    <cellStyle name="Normal 4 3 3 2 2 2 3" xfId="21348" xr:uid="{0D1A6B03-37E1-4218-879C-10F1380935BE}"/>
    <cellStyle name="Normal 4 3 3 2 2 3" xfId="21349" xr:uid="{4A20E9F0-CCAC-447D-901B-B96CEC0534EB}"/>
    <cellStyle name="Normal 4 3 3 2 2 3 2" xfId="21350" xr:uid="{88106307-C9F5-4C46-B6CD-8D30DDE4E944}"/>
    <cellStyle name="Normal 4 3 3 2 2 3 2 2" xfId="21351" xr:uid="{2C2B9481-348E-4244-A2E8-C17183E78E6F}"/>
    <cellStyle name="Normal 4 3 3 2 2 3 3" xfId="21352" xr:uid="{34AF4EC0-D82E-427F-80DD-2AAD4C8EAC8D}"/>
    <cellStyle name="Normal 4 3 3 2 2 4" xfId="21353" xr:uid="{FBC01020-E215-460D-ABB1-415DB954DF1D}"/>
    <cellStyle name="Normal 4 3 3 2 2 4 2" xfId="21354" xr:uid="{3853AC31-E36D-4D59-A202-C25C42C29D3A}"/>
    <cellStyle name="Normal 4 3 3 2 2 5" xfId="21355" xr:uid="{532B1FF9-C361-44D3-A2B8-2CF0F63F5752}"/>
    <cellStyle name="Normal 4 3 3 2 3" xfId="21356" xr:uid="{FAADF7FF-2B27-4E64-A7DC-42E79A9CB860}"/>
    <cellStyle name="Normal 4 3 3 2 3 2" xfId="21357" xr:uid="{64C7F8DC-FF37-4F96-A55E-9B8BE4D75558}"/>
    <cellStyle name="Normal 4 3 3 2 3 2 2" xfId="21358" xr:uid="{2EF5303E-C920-46C5-A29E-A19BFDF0FCD2}"/>
    <cellStyle name="Normal 4 3 3 2 3 3" xfId="21359" xr:uid="{A777964B-4813-49A2-82F1-EE62AE6A5C7A}"/>
    <cellStyle name="Normal 4 3 3 2 4" xfId="21360" xr:uid="{4E3CC5D3-7E03-4454-B633-61BC667BB500}"/>
    <cellStyle name="Normal 4 3 3 2 4 2" xfId="21361" xr:uid="{F0F7E162-00C2-4089-8F68-A8DDCCCBEE21}"/>
    <cellStyle name="Normal 4 3 3 2 4 2 2" xfId="21362" xr:uid="{682AC79C-F9CC-4741-9537-84F57FE38385}"/>
    <cellStyle name="Normal 4 3 3 2 4 3" xfId="21363" xr:uid="{39B9FA65-9647-47C4-AD53-E20A31F0E8B5}"/>
    <cellStyle name="Normal 4 3 3 2 5" xfId="21364" xr:uid="{CE880972-E508-476F-8CCF-C4BF90A85F56}"/>
    <cellStyle name="Normal 4 3 3 2 5 2" xfId="21365" xr:uid="{4BAFEE1E-797C-45A0-B4DD-961ECF2EA09F}"/>
    <cellStyle name="Normal 4 3 3 2 6" xfId="21366" xr:uid="{E761BD2F-4699-44CB-B01B-3E45971160A4}"/>
    <cellStyle name="Normal 4 3 3 2 7" xfId="21343" xr:uid="{FA09677F-6858-4973-87A7-504103146126}"/>
    <cellStyle name="Normal 4 3 3 3" xfId="7592" xr:uid="{00000000-0005-0000-0000-0000CE1A0000}"/>
    <cellStyle name="Normal 4 3 3 4" xfId="21367" xr:uid="{A01D77F3-398E-482F-9ADF-AD1F425C16A1}"/>
    <cellStyle name="Normal 4 3 3 4 2" xfId="21368" xr:uid="{AE84FF27-ED61-469A-8D78-3F12BD8B9E7E}"/>
    <cellStyle name="Normal 4 3 3 4 2 2" xfId="21369" xr:uid="{8BC54138-FD2F-4679-9F40-6F80D6F8F8D1}"/>
    <cellStyle name="Normal 4 3 3 4 2 2 2" xfId="21370" xr:uid="{1B21813A-505E-4C6C-8038-B4045BEE9A9B}"/>
    <cellStyle name="Normal 4 3 3 4 2 3" xfId="21371" xr:uid="{6B75F064-98B1-4B73-B443-657C9EE2C023}"/>
    <cellStyle name="Normal 4 3 3 4 3" xfId="21372" xr:uid="{1670D619-E6D2-4685-9820-1EBAA35618D2}"/>
    <cellStyle name="Normal 4 3 3 4 3 2" xfId="21373" xr:uid="{A1AE6625-4B10-4FE7-B10C-33D7D265EF87}"/>
    <cellStyle name="Normal 4 3 3 4 3 2 2" xfId="21374" xr:uid="{A84B5822-06F8-48C8-8771-862DD84E9BD6}"/>
    <cellStyle name="Normal 4 3 3 4 3 3" xfId="21375" xr:uid="{B69CE0A4-9327-4EE1-8BCD-A7835E6F9882}"/>
    <cellStyle name="Normal 4 3 3 4 4" xfId="21376" xr:uid="{E5E9C2E2-E204-4298-9702-13D693AC36F1}"/>
    <cellStyle name="Normal 4 3 3 4 4 2" xfId="21377" xr:uid="{CAE5DB42-DE4D-441F-B18F-50F4B18FD281}"/>
    <cellStyle name="Normal 4 3 3 4 5" xfId="21378" xr:uid="{01C9E98B-7949-4304-9781-318AD0BD0D4C}"/>
    <cellStyle name="Normal 4 3 3 5" xfId="21379" xr:uid="{11781DD6-03BC-4961-8987-6A5EF01997AC}"/>
    <cellStyle name="Normal 4 3 3 5 2" xfId="21380" xr:uid="{F732D99C-6CD3-4132-9874-B13053074A7F}"/>
    <cellStyle name="Normal 4 3 3 5 2 2" xfId="21381" xr:uid="{B57B49C7-7661-4027-A938-92726A829851}"/>
    <cellStyle name="Normal 4 3 3 5 2 2 2" xfId="21382" xr:uid="{7E75EB90-0EDF-4434-BAED-0EB856979AE4}"/>
    <cellStyle name="Normal 4 3 3 5 2 3" xfId="21383" xr:uid="{5470EF20-9ABB-44E9-A2DA-6E2421B4EEC4}"/>
    <cellStyle name="Normal 4 3 3 5 3" xfId="21384" xr:uid="{3183E541-E467-4F77-9BE1-4166F3BFDEBB}"/>
    <cellStyle name="Normal 4 3 3 5 3 2" xfId="21385" xr:uid="{34BFEA15-0CE7-4DDC-A562-0FC30128ABE8}"/>
    <cellStyle name="Normal 4 3 3 5 4" xfId="21386" xr:uid="{89EB8695-9D73-4F9E-A2AA-137068E636F3}"/>
    <cellStyle name="Normal 4 3 3 6" xfId="21387" xr:uid="{B2550086-127C-4FBF-B1F7-F5282AB3B2F4}"/>
    <cellStyle name="Normal 4 3 3 6 2" xfId="21388" xr:uid="{F1B01363-D809-4E2C-AC23-2DD903BC20D4}"/>
    <cellStyle name="Normal 4 3 4" xfId="6380" xr:uid="{00000000-0005-0000-0000-0000CF1A0000}"/>
    <cellStyle name="Normal 4 3 4 2" xfId="7593" xr:uid="{00000000-0005-0000-0000-0000D01A0000}"/>
    <cellStyle name="Normal 4 3 4 3" xfId="21389" xr:uid="{89FA347C-48C1-4D10-B5CF-D3AE513BD40E}"/>
    <cellStyle name="Normal 4 3 4 4" xfId="21390" xr:uid="{13E20148-7501-445E-88C0-A2C93CE66071}"/>
    <cellStyle name="Normal 4 3 4 4 2" xfId="21391" xr:uid="{CFBDB913-0252-4E48-B827-2A274345FB59}"/>
    <cellStyle name="Normal 4 3 4 4 2 2" xfId="21392" xr:uid="{1F902B7F-CED4-4519-A0E8-3E2EF9F4FA77}"/>
    <cellStyle name="Normal 4 3 4 4 2 2 2" xfId="21393" xr:uid="{C599D6B7-F5A3-4C3D-AC4A-9293D111B988}"/>
    <cellStyle name="Normal 4 3 4 4 2 3" xfId="21394" xr:uid="{835D0387-8D45-431E-9215-0FD36952A63C}"/>
    <cellStyle name="Normal 4 3 4 4 3" xfId="21395" xr:uid="{938AE426-AC20-4207-98AC-A7E3D0CD0938}"/>
    <cellStyle name="Normal 4 3 4 4 3 2" xfId="21396" xr:uid="{0C461696-54C1-4689-880A-9CF04190631C}"/>
    <cellStyle name="Normal 4 3 4 4 3 2 2" xfId="21397" xr:uid="{F33400AC-3A53-4136-87A4-42EBB685D86D}"/>
    <cellStyle name="Normal 4 3 4 4 3 3" xfId="21398" xr:uid="{9A6A6773-F4C4-41A9-9022-54757E315F59}"/>
    <cellStyle name="Normal 4 3 4 4 4" xfId="21399" xr:uid="{25620E95-6EA6-4991-B92C-21FC026F966D}"/>
    <cellStyle name="Normal 4 3 4 4 4 2" xfId="21400" xr:uid="{3FC08DE6-A1B1-4A7E-ACC4-4D712DBDCB36}"/>
    <cellStyle name="Normal 4 3 4 4 5" xfId="21401" xr:uid="{9EF5076C-58B7-4722-B973-CFA6C9873C60}"/>
    <cellStyle name="Normal 4 3 4 5" xfId="21402" xr:uid="{4BB6E3AF-925D-460A-A9A3-8BA6282569E7}"/>
    <cellStyle name="Normal 4 3 4 5 2" xfId="21403" xr:uid="{A9CD81A9-AC5A-4D7F-AB01-AD8B083D1F31}"/>
    <cellStyle name="Normal 4 3 4 5 2 2" xfId="21404" xr:uid="{18F5A8CD-06A1-4F38-96AB-1DCB679DFF61}"/>
    <cellStyle name="Normal 4 3 4 5 2 2 2" xfId="21405" xr:uid="{C65CE33B-829D-4633-B4BD-0FAA30FE5E65}"/>
    <cellStyle name="Normal 4 3 4 5 2 3" xfId="21406" xr:uid="{D123D25E-53B1-48DE-A017-4026ABA2B736}"/>
    <cellStyle name="Normal 4 3 4 5 3" xfId="21407" xr:uid="{741D8B7F-16E8-412D-AA40-4B46967615FD}"/>
    <cellStyle name="Normal 4 3 4 5 3 2" xfId="21408" xr:uid="{6226F601-0476-44E8-9A77-6684724D1513}"/>
    <cellStyle name="Normal 4 3 4 5 4" xfId="21409" xr:uid="{E8684152-BD3A-4B9A-B482-012762A22A90}"/>
    <cellStyle name="Normal 4 3 4 6" xfId="21410" xr:uid="{ED6730E3-6186-49C9-9F82-D32B7C57509B}"/>
    <cellStyle name="Normal 4 3 4 6 2" xfId="21411" xr:uid="{E99E3D91-7C2A-4318-9E5C-AC0F8A932EE8}"/>
    <cellStyle name="Normal 4 3 5" xfId="6513" xr:uid="{00000000-0005-0000-0000-0000D11A0000}"/>
    <cellStyle name="Normal 4 3 5 2" xfId="7594" xr:uid="{00000000-0005-0000-0000-0000D21A0000}"/>
    <cellStyle name="Normal 4 3 5 3" xfId="21412" xr:uid="{0AF40225-A409-4F25-9D8F-F5F8EFC35C2F}"/>
    <cellStyle name="Normal 4 3 5 3 2" xfId="21413" xr:uid="{48FAF798-A717-4722-B951-BA3604933681}"/>
    <cellStyle name="Normal 4 3 5 3 2 2" xfId="21414" xr:uid="{1E1D8BB0-23DB-411F-AA83-A58074D3ADA1}"/>
    <cellStyle name="Normal 4 3 5 3 2 2 2" xfId="21415" xr:uid="{6BB5B08D-343A-48CA-939D-8F6449DF12C7}"/>
    <cellStyle name="Normal 4 3 5 3 2 3" xfId="21416" xr:uid="{6A60FF0D-C205-4BEB-AA50-E53BF05B2A25}"/>
    <cellStyle name="Normal 4 3 5 3 3" xfId="21417" xr:uid="{F4E82331-508B-4F18-8B79-09E6364655FA}"/>
    <cellStyle name="Normal 4 3 5 3 3 2" xfId="21418" xr:uid="{008246E8-BA77-443A-BD91-0E69326FD181}"/>
    <cellStyle name="Normal 4 3 5 3 3 2 2" xfId="21419" xr:uid="{2FBD1096-93D6-4BE0-9A34-2D3206B311EF}"/>
    <cellStyle name="Normal 4 3 5 3 3 3" xfId="21420" xr:uid="{A95C8E0B-1F0E-4EAC-84DE-E2548F4857C8}"/>
    <cellStyle name="Normal 4 3 5 3 4" xfId="21421" xr:uid="{9535DE35-4E3C-4B07-A164-D9E3100D81FC}"/>
    <cellStyle name="Normal 4 3 5 3 4 2" xfId="21422" xr:uid="{6D15A3DD-6573-48DF-AC87-A769F5D93C83}"/>
    <cellStyle name="Normal 4 3 5 3 5" xfId="21423" xr:uid="{D54D322B-244B-4F6E-ADE2-345DBE80591E}"/>
    <cellStyle name="Normal 4 3 5 4" xfId="21424" xr:uid="{3F1966BB-3077-46AE-85D2-86ED1D186B47}"/>
    <cellStyle name="Normal 4 3 5 4 2" xfId="21425" xr:uid="{2DA2CA9E-CA36-4277-B747-88D3DD2145CD}"/>
    <cellStyle name="Normal 4 3 5 4 2 2" xfId="21426" xr:uid="{5C3654DE-2E04-4C40-BF88-E55E3311EF37}"/>
    <cellStyle name="Normal 4 3 5 4 2 2 2" xfId="21427" xr:uid="{C3E68D1C-1AE0-4F11-AADB-2296A80F88E3}"/>
    <cellStyle name="Normal 4 3 5 4 2 3" xfId="21428" xr:uid="{22ACC671-7485-45B9-A800-D094BC6290ED}"/>
    <cellStyle name="Normal 4 3 5 4 3" xfId="21429" xr:uid="{5B15D839-7AD3-42AD-A854-1342A3040AF0}"/>
    <cellStyle name="Normal 4 3 5 4 3 2" xfId="21430" xr:uid="{4D8B7B4F-DBA9-4B26-935E-5B725420615D}"/>
    <cellStyle name="Normal 4 3 5 4 4" xfId="21431" xr:uid="{6164AF86-F64C-4061-89C8-4119F9087E2B}"/>
    <cellStyle name="Normal 4 3 5 5" xfId="21432" xr:uid="{F68B61B9-E811-46B0-AE61-660D14A93294}"/>
    <cellStyle name="Normal 4 3 5 5 2" xfId="21433" xr:uid="{2C31D096-FA6A-41FF-9B37-32E322986457}"/>
    <cellStyle name="Normal 4 3 6" xfId="6631" xr:uid="{00000000-0005-0000-0000-0000D31A0000}"/>
    <cellStyle name="Normal 4 3 6 2" xfId="7595" xr:uid="{00000000-0005-0000-0000-0000D41A0000}"/>
    <cellStyle name="Normal 4 3 7" xfId="6749" xr:uid="{00000000-0005-0000-0000-0000D51A0000}"/>
    <cellStyle name="Normal 4 3 7 2" xfId="7596" xr:uid="{00000000-0005-0000-0000-0000D61A0000}"/>
    <cellStyle name="Normal 4 3 8" xfId="7597" xr:uid="{00000000-0005-0000-0000-0000D71A0000}"/>
    <cellStyle name="Normal 4 3 9" xfId="8251" xr:uid="{00000000-0005-0000-0000-0000D81A0000}"/>
    <cellStyle name="Normal 4 3 9 2" xfId="13777" xr:uid="{00000000-0005-0000-0000-0000C30C0000}"/>
    <cellStyle name="Normal 4 3 9 2 2" xfId="21436" xr:uid="{BB15645F-B14A-46AB-88BE-4C2392EF57F5}"/>
    <cellStyle name="Normal 4 3 9 2 2 2" xfId="21437" xr:uid="{B944D4E8-9C85-4A53-9B08-C92EC554B6F0}"/>
    <cellStyle name="Normal 4 3 9 2 2 2 2" xfId="21438" xr:uid="{407D921F-86BF-481C-99C8-25D298FCBB96}"/>
    <cellStyle name="Normal 4 3 9 2 2 3" xfId="21439" xr:uid="{589B7763-BE9A-441E-9BB4-38147C60F85B}"/>
    <cellStyle name="Normal 4 3 9 2 3" xfId="21440" xr:uid="{4BADDF5A-CEDF-4725-95CF-9181DD019DB8}"/>
    <cellStyle name="Normal 4 3 9 2 3 2" xfId="21441" xr:uid="{2DC68F96-1405-473A-B88D-C53C04AFA452}"/>
    <cellStyle name="Normal 4 3 9 2 3 2 2" xfId="21442" xr:uid="{2085FC6B-5B8F-4764-B307-F5FFBEF35B77}"/>
    <cellStyle name="Normal 4 3 9 2 3 3" xfId="21443" xr:uid="{8C0F1A18-F2AC-4892-AF0C-222164F45A38}"/>
    <cellStyle name="Normal 4 3 9 2 4" xfId="21444" xr:uid="{53A87C47-2FE9-4068-8132-EB6A69DAB29A}"/>
    <cellStyle name="Normal 4 3 9 2 4 2" xfId="21445" xr:uid="{89F571F9-C133-46D2-BD0D-6EC2061B7732}"/>
    <cellStyle name="Normal 4 3 9 2 5" xfId="21446" xr:uid="{8C04D951-9200-4EAB-A878-EC136C38A2FC}"/>
    <cellStyle name="Normal 4 3 9 2 6" xfId="21435" xr:uid="{5F785599-4C7A-49B3-AE8A-F7577DDD32A1}"/>
    <cellStyle name="Normal 4 3 9 3" xfId="21447" xr:uid="{BFC8B683-6199-44AA-A64E-0ED02BC198F9}"/>
    <cellStyle name="Normal 4 3 9 3 2" xfId="21448" xr:uid="{8F8A7B6C-ED77-4491-914C-934E2C0735D2}"/>
    <cellStyle name="Normal 4 3 9 3 2 2" xfId="21449" xr:uid="{47DFA74F-0DE8-401F-BBBB-F0034B165F75}"/>
    <cellStyle name="Normal 4 3 9 3 3" xfId="21450" xr:uid="{16AA3A6A-0355-4E58-B39D-688A7B28B3CE}"/>
    <cellStyle name="Normal 4 3 9 4" xfId="21451" xr:uid="{D46D437F-183C-4CD8-A6A2-F6B978F871ED}"/>
    <cellStyle name="Normal 4 3 9 4 2" xfId="21452" xr:uid="{78CD1893-6A5E-4507-AEAD-9AFE8B7B1D8D}"/>
    <cellStyle name="Normal 4 3 9 4 2 2" xfId="21453" xr:uid="{D1F8D991-C9B9-4816-92B6-EC44C7D5123B}"/>
    <cellStyle name="Normal 4 3 9 4 3" xfId="21454" xr:uid="{4B6BBD24-D8BD-4FA2-A9F7-4FEAF3DE661C}"/>
    <cellStyle name="Normal 4 3 9 5" xfId="21455" xr:uid="{D6B500A6-9A3D-45F5-A798-834939DAA046}"/>
    <cellStyle name="Normal 4 3 9 5 2" xfId="21456" xr:uid="{DB9CBAE7-3601-4B1E-9D73-6F303A1E4CED}"/>
    <cellStyle name="Normal 4 3 9 6" xfId="21457" xr:uid="{94FDEE92-B8F2-4B37-BC3C-22541822F6AE}"/>
    <cellStyle name="Normal 4 3 9 7" xfId="21434" xr:uid="{3ECC6F2B-FBDE-4B56-AF7E-828F7B2E63C6}"/>
    <cellStyle name="Normal 4 3_Scen_XBase" xfId="13778" xr:uid="{00000000-0005-0000-0000-0000C40C0000}"/>
    <cellStyle name="Normal 4 30" xfId="6629" xr:uid="{00000000-0005-0000-0000-0000D91A0000}"/>
    <cellStyle name="Normal 4 31" xfId="6747" xr:uid="{00000000-0005-0000-0000-0000DA1A0000}"/>
    <cellStyle name="Normal 4 32" xfId="8249" xr:uid="{00000000-0005-0000-0000-0000DB1A0000}"/>
    <cellStyle name="Normal 4 33" xfId="8371" xr:uid="{00000000-0005-0000-0000-0000DC1A0000}"/>
    <cellStyle name="Normal 4 34" xfId="8491" xr:uid="{00000000-0005-0000-0000-0000DD1A0000}"/>
    <cellStyle name="Normal 4 35" xfId="8612" xr:uid="{00000000-0005-0000-0000-0000DE1A0000}"/>
    <cellStyle name="Normal 4 36" xfId="8731" xr:uid="{00000000-0005-0000-0000-0000DF1A0000}"/>
    <cellStyle name="Normal 4 4" xfId="2985" xr:uid="{00000000-0005-0000-0000-0000E01A0000}"/>
    <cellStyle name="Normal 4 4 2" xfId="5437" xr:uid="{00000000-0005-0000-0000-0000E11A0000}"/>
    <cellStyle name="Normal 4 4 2 2" xfId="7598" xr:uid="{00000000-0005-0000-0000-0000E21A0000}"/>
    <cellStyle name="Normal 4 4 3" xfId="7599" xr:uid="{00000000-0005-0000-0000-0000E31A0000}"/>
    <cellStyle name="Normal 4 4 3 2" xfId="21458" xr:uid="{2D31F06D-1E66-4FEB-BF5F-2BE7286D44E0}"/>
    <cellStyle name="Normal 4 4 3 3" xfId="21459" xr:uid="{748ABC7D-6841-4409-9FE7-1D26E5911D15}"/>
    <cellStyle name="Normal 4 4 4" xfId="7600" xr:uid="{00000000-0005-0000-0000-0000E41A0000}"/>
    <cellStyle name="Normal 4 4 5" xfId="7601" xr:uid="{00000000-0005-0000-0000-0000E51A0000}"/>
    <cellStyle name="Normal 4 4 6" xfId="7602" xr:uid="{00000000-0005-0000-0000-0000E61A0000}"/>
    <cellStyle name="Normal 4 4 7" xfId="7603" xr:uid="{00000000-0005-0000-0000-0000E71A0000}"/>
    <cellStyle name="Normal 4 4 8" xfId="7604" xr:uid="{00000000-0005-0000-0000-0000E81A0000}"/>
    <cellStyle name="Normal 4 4 9" xfId="21460" xr:uid="{00223183-4D26-4232-A3D5-2C149FA9DDCB}"/>
    <cellStyle name="Normal 4 5" xfId="2986" xr:uid="{00000000-0005-0000-0000-0000E91A0000}"/>
    <cellStyle name="Normal 4 5 10" xfId="21461" xr:uid="{2DC77401-5013-46B8-8603-4E4F9370C041}"/>
    <cellStyle name="Normal 4 5 10 2" xfId="21462" xr:uid="{E2053A59-EA06-450C-B6F6-A501CED4D882}"/>
    <cellStyle name="Normal 4 5 10 2 2" xfId="21463" xr:uid="{D47B21D3-1E12-4F8C-A0A0-E4CDB635FE59}"/>
    <cellStyle name="Normal 4 5 10 2 2 2" xfId="21464" xr:uid="{04CE1DDA-5142-40CF-ABAA-B627098C6312}"/>
    <cellStyle name="Normal 4 5 10 2 3" xfId="21465" xr:uid="{16CBD95D-32D3-4BA6-B7ED-22F8E67D6A0F}"/>
    <cellStyle name="Normal 4 5 10 3" xfId="21466" xr:uid="{C58AE5F7-0DA3-4ADF-B08A-58BE480818AB}"/>
    <cellStyle name="Normal 4 5 10 3 2" xfId="21467" xr:uid="{7D98A0D0-32AA-4115-91DC-831A75852C16}"/>
    <cellStyle name="Normal 4 5 10 3 2 2" xfId="21468" xr:uid="{6AABCFC1-A3CA-4C74-BDE1-8DC8D38B8F6A}"/>
    <cellStyle name="Normal 4 5 10 3 3" xfId="21469" xr:uid="{1C9BD977-A5C3-4053-84E8-D68357438D4A}"/>
    <cellStyle name="Normal 4 5 10 4" xfId="21470" xr:uid="{68A40144-B999-40FF-A46D-ACF886BBC4C4}"/>
    <cellStyle name="Normal 4 5 10 4 2" xfId="21471" xr:uid="{143EEDB6-F124-47A9-B60D-398C835E9D26}"/>
    <cellStyle name="Normal 4 5 10 5" xfId="21472" xr:uid="{278C0BF0-A62A-47F2-8D96-3F38ECB6416C}"/>
    <cellStyle name="Normal 4 5 11" xfId="21473" xr:uid="{29C1832F-1EB2-47D6-889D-DF6C0C7937A8}"/>
    <cellStyle name="Normal 4 5 11 2" xfId="21474" xr:uid="{C7C517CC-7C0E-4685-B4AC-EFC6C91B1E03}"/>
    <cellStyle name="Normal 4 5 11 2 2" xfId="21475" xr:uid="{8FC8690B-EAED-4072-B928-E7FF34A05542}"/>
    <cellStyle name="Normal 4 5 11 2 2 2" xfId="21476" xr:uid="{7577B853-0766-4DE5-9652-75FFC60848F3}"/>
    <cellStyle name="Normal 4 5 11 2 3" xfId="21477" xr:uid="{5986EF32-AC21-43E7-9694-AE8DD316BA27}"/>
    <cellStyle name="Normal 4 5 11 3" xfId="21478" xr:uid="{A179E1C6-0B2C-4DB0-89E1-01FF3E00BA68}"/>
    <cellStyle name="Normal 4 5 11 3 2" xfId="21479" xr:uid="{48CE6C9D-23E8-407B-973F-1810C5479DD6}"/>
    <cellStyle name="Normal 4 5 11 4" xfId="21480" xr:uid="{C455358C-F9B1-4C40-B2F3-911CB1A6A5D3}"/>
    <cellStyle name="Normal 4 5 12" xfId="21481" xr:uid="{900E199A-652E-4510-8AC0-B7EC2741F85C}"/>
    <cellStyle name="Normal 4 5 12 2" xfId="21482" xr:uid="{6300DC73-118D-4C45-86C6-1E4F2D678D3D}"/>
    <cellStyle name="Normal 4 5 2" xfId="5438" xr:uid="{00000000-0005-0000-0000-0000EA1A0000}"/>
    <cellStyle name="Normal 4 5 2 2" xfId="6126" xr:uid="{00000000-0005-0000-0000-0000EB1A0000}"/>
    <cellStyle name="Normal 4 5 2 2 2" xfId="21483" xr:uid="{5924D849-71BF-4DC9-9656-31CAAB27F3E5}"/>
    <cellStyle name="Normal 4 5 2 3" xfId="7605" xr:uid="{00000000-0005-0000-0000-0000EC1A0000}"/>
    <cellStyle name="Normal 4 5 2 3 2" xfId="21484" xr:uid="{32F41114-1616-4518-87C4-D8220009602A}"/>
    <cellStyle name="Normal 4 5 2 3 2 2" xfId="21485" xr:uid="{81A2581E-4B66-4189-A57A-9EAA2F2CCD79}"/>
    <cellStyle name="Normal 4 5 2 3 2 2 2" xfId="21486" xr:uid="{F8094273-F69E-4D06-B847-FE0806539EE9}"/>
    <cellStyle name="Normal 4 5 2 3 2 3" xfId="21487" xr:uid="{9DA46A91-E0C0-40E1-97B7-B1F48D565E0E}"/>
    <cellStyle name="Normal 4 5 2 3 3" xfId="21488" xr:uid="{F895E0A0-3BB5-43C7-97C9-A6DFA5985CA1}"/>
    <cellStyle name="Normal 4 5 2 3 3 2" xfId="21489" xr:uid="{287C93A5-E82B-4538-80CE-37DA14D654BC}"/>
    <cellStyle name="Normal 4 5 2 3 3 2 2" xfId="21490" xr:uid="{D34DD712-FFFD-42CA-8F26-E1FA4AE75014}"/>
    <cellStyle name="Normal 4 5 2 3 3 3" xfId="21491" xr:uid="{000BFC26-AD93-47F3-83D9-C9FCDEC234E2}"/>
    <cellStyle name="Normal 4 5 2 3 4" xfId="21492" xr:uid="{261EAB10-CC42-4DDA-BDE1-4DB6FBAE34D0}"/>
    <cellStyle name="Normal 4 5 2 3 4 2" xfId="21493" xr:uid="{FF9219A0-948C-468A-AE7E-4E353E4F4213}"/>
    <cellStyle name="Normal 4 5 2 3 5" xfId="21494" xr:uid="{4B14253D-0F2D-4CA0-9326-01071E606B96}"/>
    <cellStyle name="Normal 4 5 2 4" xfId="21495" xr:uid="{5D75660F-5485-4C58-BD67-A11BFD752B2F}"/>
    <cellStyle name="Normal 4 5 2 4 2" xfId="21496" xr:uid="{331922C6-925A-450C-8686-448CD135074D}"/>
    <cellStyle name="Normal 4 5 2 4 2 2" xfId="21497" xr:uid="{82395788-5CC9-49DD-9832-C190AE5F24C9}"/>
    <cellStyle name="Normal 4 5 2 4 2 2 2" xfId="21498" xr:uid="{AB89D0BD-151A-43A4-AE7F-74E4FD5DC74D}"/>
    <cellStyle name="Normal 4 5 2 4 2 3" xfId="21499" xr:uid="{99AF2355-6B47-4E78-93DB-7B07E34FC231}"/>
    <cellStyle name="Normal 4 5 2 4 3" xfId="21500" xr:uid="{F0DF61CB-F401-475A-82B4-73DB4C737CA2}"/>
    <cellStyle name="Normal 4 5 2 4 3 2" xfId="21501" xr:uid="{F2F332B1-1136-4EAE-9118-974D9FCDEAF0}"/>
    <cellStyle name="Normal 4 5 2 4 4" xfId="21502" xr:uid="{02BAC6CF-9211-43A1-9C76-85F3CEC776D2}"/>
    <cellStyle name="Normal 4 5 2 5" xfId="21503" xr:uid="{9120F2E4-81E8-4318-BEF9-AFBEFD065035}"/>
    <cellStyle name="Normal 4 5 2 5 2" xfId="21504" xr:uid="{E903DFA8-0BD3-4F58-B98F-3068737ADEC2}"/>
    <cellStyle name="Normal 4 5 3" xfId="7606" xr:uid="{00000000-0005-0000-0000-0000ED1A0000}"/>
    <cellStyle name="Normal 4 5 3 2" xfId="21505" xr:uid="{4A7AA43C-C005-45E2-B82C-877C99FD1409}"/>
    <cellStyle name="Normal 4 5 3 3" xfId="21506" xr:uid="{4F48B5DD-0F6B-4F2D-B26E-3F32419CF280}"/>
    <cellStyle name="Normal 4 5 3 3 2" xfId="21507" xr:uid="{315ACBE6-505D-4C36-B111-91E37231D19F}"/>
    <cellStyle name="Normal 4 5 3 3 2 2" xfId="21508" xr:uid="{ECC3128E-EB4C-4343-A3AC-2F6CB367C03A}"/>
    <cellStyle name="Normal 4 5 3 3 2 2 2" xfId="21509" xr:uid="{5DB84785-4CAF-4CFB-B5F4-0600E4364837}"/>
    <cellStyle name="Normal 4 5 3 3 2 3" xfId="21510" xr:uid="{8652FD51-9A47-44E7-B7C6-D58427AE6A82}"/>
    <cellStyle name="Normal 4 5 3 3 3" xfId="21511" xr:uid="{D0154544-48C4-409B-9C4E-07ACB8ADA461}"/>
    <cellStyle name="Normal 4 5 3 3 3 2" xfId="21512" xr:uid="{1C611201-08AC-409C-B401-534F5924438A}"/>
    <cellStyle name="Normal 4 5 3 3 3 2 2" xfId="21513" xr:uid="{2873E73B-6329-4AC1-8812-E0892ED8F5AC}"/>
    <cellStyle name="Normal 4 5 3 3 3 3" xfId="21514" xr:uid="{C23ED9DE-C51A-4E1E-93C6-8EBBA6EBE165}"/>
    <cellStyle name="Normal 4 5 3 3 4" xfId="21515" xr:uid="{00B33E31-B60C-4299-B703-BA21A13896A8}"/>
    <cellStyle name="Normal 4 5 3 3 4 2" xfId="21516" xr:uid="{F369B19B-B556-40FC-A119-A28637DADF87}"/>
    <cellStyle name="Normal 4 5 3 3 5" xfId="21517" xr:uid="{E814E661-0177-42FB-B126-B25DF3783996}"/>
    <cellStyle name="Normal 4 5 3 4" xfId="21518" xr:uid="{4FB5C4BA-D341-48EE-91B8-1FEB31B4CBD9}"/>
    <cellStyle name="Normal 4 5 3 4 2" xfId="21519" xr:uid="{BCD494DF-04B9-4059-9664-6BF0400DF740}"/>
    <cellStyle name="Normal 4 5 3 4 2 2" xfId="21520" xr:uid="{E455D94B-5C9F-4084-A4E0-D457D082BE84}"/>
    <cellStyle name="Normal 4 5 3 4 2 2 2" xfId="21521" xr:uid="{5B9C3A04-EC7A-4A07-9036-8C532CBEE44C}"/>
    <cellStyle name="Normal 4 5 3 4 2 3" xfId="21522" xr:uid="{C142459A-7314-48AE-B82E-DC359517BFFC}"/>
    <cellStyle name="Normal 4 5 3 4 3" xfId="21523" xr:uid="{1E57C171-1A39-4C86-ABC3-2A6749E4425C}"/>
    <cellStyle name="Normal 4 5 3 4 3 2" xfId="21524" xr:uid="{475A3B8E-74B5-40DB-A5A6-B4BAB374B0D9}"/>
    <cellStyle name="Normal 4 5 3 4 4" xfId="21525" xr:uid="{BF9C3C4E-9B46-4DC2-86C2-B53A28052D18}"/>
    <cellStyle name="Normal 4 5 3 5" xfId="21526" xr:uid="{693BEB3F-91CF-4013-9E6E-FF44BE6A5153}"/>
    <cellStyle name="Normal 4 5 3 5 2" xfId="21527" xr:uid="{1C69E213-251C-4814-98D0-4FB6E8654508}"/>
    <cellStyle name="Normal 4 5 4" xfId="7607" xr:uid="{00000000-0005-0000-0000-0000EE1A0000}"/>
    <cellStyle name="Normal 4 5 5" xfId="7608" xr:uid="{00000000-0005-0000-0000-0000EF1A0000}"/>
    <cellStyle name="Normal 4 5 6" xfId="7609" xr:uid="{00000000-0005-0000-0000-0000F01A0000}"/>
    <cellStyle name="Normal 4 5 7" xfId="7610" xr:uid="{00000000-0005-0000-0000-0000F11A0000}"/>
    <cellStyle name="Normal 4 5 8" xfId="7611" xr:uid="{00000000-0005-0000-0000-0000F21A0000}"/>
    <cellStyle name="Normal 4 5 9" xfId="21528" xr:uid="{B6187E1D-A9A2-4A28-B07D-869519E97F21}"/>
    <cellStyle name="Normal 4 5 9 2" xfId="21529" xr:uid="{3317846C-26E9-41F9-90A5-08C24741B185}"/>
    <cellStyle name="Normal 4 5 9 2 2" xfId="21530" xr:uid="{C11E0967-FE34-4C3B-A362-499125B33F93}"/>
    <cellStyle name="Normal 4 5 9 2 2 2" xfId="21531" xr:uid="{CDCECFCC-2FEB-4732-B917-3A31D1CBA63F}"/>
    <cellStyle name="Normal 4 5 9 2 2 2 2" xfId="21532" xr:uid="{FFFF5871-7B4A-48E0-9C7B-0F302194014F}"/>
    <cellStyle name="Normal 4 5 9 2 2 3" xfId="21533" xr:uid="{3E8916AE-9146-4D22-A1CA-D69D74E4DDA7}"/>
    <cellStyle name="Normal 4 5 9 2 3" xfId="21534" xr:uid="{2D19272B-AD2C-455B-ABA1-A7D425AD8FDE}"/>
    <cellStyle name="Normal 4 5 9 2 3 2" xfId="21535" xr:uid="{FB4DE77C-CDBB-464C-A337-8BC9FE3C5DF2}"/>
    <cellStyle name="Normal 4 5 9 2 3 2 2" xfId="21536" xr:uid="{624F6CE5-CD1E-4562-9E01-B652835EFD13}"/>
    <cellStyle name="Normal 4 5 9 2 3 3" xfId="21537" xr:uid="{6A2191C8-5446-4221-8283-2CDD421CD5B3}"/>
    <cellStyle name="Normal 4 5 9 2 4" xfId="21538" xr:uid="{5512DE94-4308-4A8D-AC90-E1C72E52B4E8}"/>
    <cellStyle name="Normal 4 5 9 2 4 2" xfId="21539" xr:uid="{0FABACEB-F67A-4D6A-85CE-3498844DD861}"/>
    <cellStyle name="Normal 4 5 9 2 5" xfId="21540" xr:uid="{756890E0-D2CF-40C1-AFB2-7C538EB45D34}"/>
    <cellStyle name="Normal 4 5 9 3" xfId="21541" xr:uid="{F19B557D-F241-44C2-8FB3-0F473427878E}"/>
    <cellStyle name="Normal 4 5 9 3 2" xfId="21542" xr:uid="{D14FF7B0-99D4-47D1-B222-218A93AD697E}"/>
    <cellStyle name="Normal 4 5 9 3 2 2" xfId="21543" xr:uid="{343FE922-CC3C-4998-8662-74E498E04D54}"/>
    <cellStyle name="Normal 4 5 9 3 3" xfId="21544" xr:uid="{89DA59D2-EBA9-4763-A040-72342C202B90}"/>
    <cellStyle name="Normal 4 5 9 4" xfId="21545" xr:uid="{C2B897FD-EAC0-4E3E-8238-BE00F6EA2192}"/>
    <cellStyle name="Normal 4 5 9 4 2" xfId="21546" xr:uid="{9908E36E-5CCF-46D1-AF40-70F2A5A191D9}"/>
    <cellStyle name="Normal 4 5 9 4 2 2" xfId="21547" xr:uid="{F035CA10-59A9-498B-8D88-5C33A2DA781D}"/>
    <cellStyle name="Normal 4 5 9 4 3" xfId="21548" xr:uid="{6E11E98F-FEF1-4858-9D96-846A6125292F}"/>
    <cellStyle name="Normal 4 5 9 5" xfId="21549" xr:uid="{CD9BB33B-CA72-47E5-BF52-E375FD119CC1}"/>
    <cellStyle name="Normal 4 5 9 5 2" xfId="21550" xr:uid="{02730F13-4A05-410A-A081-46551FEA5AD2}"/>
    <cellStyle name="Normal 4 5 9 6" xfId="21551" xr:uid="{CEA6A5D3-3D1D-4796-93F5-0EFE109A1A00}"/>
    <cellStyle name="Normal 4 6" xfId="2987" xr:uid="{00000000-0005-0000-0000-0000F31A0000}"/>
    <cellStyle name="Normal 4 6 2" xfId="5439" xr:uid="{00000000-0005-0000-0000-0000F41A0000}"/>
    <cellStyle name="Normal 4 6 2 2" xfId="6127" xr:uid="{00000000-0005-0000-0000-0000F51A0000}"/>
    <cellStyle name="Normal 4 6 2 2 2" xfId="21552" xr:uid="{3BCBE30B-733D-4ACF-934D-FF6CB7E12B68}"/>
    <cellStyle name="Normal 4 6 2 3" xfId="13779" xr:uid="{00000000-0005-0000-0000-0000D60C0000}"/>
    <cellStyle name="Normal 4 6 2 3 2" xfId="21553" xr:uid="{7373733C-EBFB-487D-9A34-3C1713CA91F6}"/>
    <cellStyle name="Normal 4 6 2 3 2 2" xfId="21554" xr:uid="{570F48FC-7237-4CEB-A0B6-1A6CB3C985B1}"/>
    <cellStyle name="Normal 4 6 2 3 2 2 2" xfId="21555" xr:uid="{8FF81045-528A-4AAA-9DE5-D912F2D26A06}"/>
    <cellStyle name="Normal 4 6 2 3 2 3" xfId="21556" xr:uid="{89BF55D9-A7B0-4710-BDFD-874264409BCB}"/>
    <cellStyle name="Normal 4 6 2 3 3" xfId="21557" xr:uid="{66102266-7A01-44DA-8DE5-25D10B382139}"/>
    <cellStyle name="Normal 4 6 2 3 3 2" xfId="21558" xr:uid="{6A2E19BF-179F-4314-AC11-8BBA9B3A3B4E}"/>
    <cellStyle name="Normal 4 6 2 3 3 2 2" xfId="21559" xr:uid="{AF8EC23B-9213-4E47-B5B4-4F773324A918}"/>
    <cellStyle name="Normal 4 6 2 3 3 3" xfId="21560" xr:uid="{A505A893-8E77-43E9-8127-A03BA973ECDB}"/>
    <cellStyle name="Normal 4 6 2 3 4" xfId="21561" xr:uid="{F430E8C7-111F-4C9F-B665-A7695CEA42F4}"/>
    <cellStyle name="Normal 4 6 2 3 4 2" xfId="21562" xr:uid="{4FB1830F-FC30-44D8-960B-ECF6C5A06394}"/>
    <cellStyle name="Normal 4 6 2 3 5" xfId="21563" xr:uid="{92A43BF1-2FF3-4791-8678-23238C84E002}"/>
    <cellStyle name="Normal 4 6 2 4" xfId="21564" xr:uid="{ED3C80ED-C98B-4B6A-8C3C-D4892A2F1DD6}"/>
    <cellStyle name="Normal 4 6 2 4 2" xfId="21565" xr:uid="{886B6E12-9715-404D-9253-7285C58DC1C0}"/>
    <cellStyle name="Normal 4 6 2 4 2 2" xfId="21566" xr:uid="{0364348E-8853-4966-A036-E48F3EA6F93D}"/>
    <cellStyle name="Normal 4 6 2 4 3" xfId="21567" xr:uid="{2591BC33-1F39-4410-B0FD-65761CBB7027}"/>
    <cellStyle name="Normal 4 6 2 5" xfId="21568" xr:uid="{726E057A-AA61-4FD3-B2F0-FB03BFA7D154}"/>
    <cellStyle name="Normal 4 6 2 5 2" xfId="21569" xr:uid="{4CCF385F-DC01-4844-9806-7B07367503D6}"/>
    <cellStyle name="Normal 4 6 2 5 2 2" xfId="21570" xr:uid="{AFC2833C-AFCF-45C0-9758-E92F9083BF6F}"/>
    <cellStyle name="Normal 4 6 2 5 3" xfId="21571" xr:uid="{B0504BAD-FD98-42D6-96A8-CA67AD9ABDCA}"/>
    <cellStyle name="Normal 4 6 2 6" xfId="21572" xr:uid="{3F89775E-7390-45E3-91C7-3A63F503B93B}"/>
    <cellStyle name="Normal 4 6 2 6 2" xfId="21573" xr:uid="{370AE55B-6DCD-414D-A9D9-429D57C88EF3}"/>
    <cellStyle name="Normal 4 6 2 7" xfId="21574" xr:uid="{F667327F-11B4-4EB2-AF54-325FF42A8DEF}"/>
    <cellStyle name="Normal 4 6 3" xfId="13780" xr:uid="{00000000-0005-0000-0000-0000D70C0000}"/>
    <cellStyle name="Normal 4 6 4" xfId="21575" xr:uid="{9F23D53C-D6CB-4EC4-9AAA-65961E6E3638}"/>
    <cellStyle name="Normal 4 6 4 2" xfId="21576" xr:uid="{35A6B269-5957-4FFE-B193-9C1A706A8CB4}"/>
    <cellStyle name="Normal 4 6 4 2 2" xfId="21577" xr:uid="{D16A61A3-D5D0-470E-B113-70E1DB50AE2D}"/>
    <cellStyle name="Normal 4 6 4 2 2 2" xfId="21578" xr:uid="{5582BAD4-B8E8-430F-8899-70A35F73FA3A}"/>
    <cellStyle name="Normal 4 6 4 2 2 2 2" xfId="21579" xr:uid="{07C130D5-EAE9-4751-AA5B-3FA298691AA1}"/>
    <cellStyle name="Normal 4 6 4 2 2 3" xfId="21580" xr:uid="{D1EAAA12-87BD-4D5A-822E-648A4A253777}"/>
    <cellStyle name="Normal 4 6 4 2 3" xfId="21581" xr:uid="{AF775217-ADBB-4C56-808D-FDBC3F51CD6F}"/>
    <cellStyle name="Normal 4 6 4 2 3 2" xfId="21582" xr:uid="{9379FE0C-4A77-48A0-8957-7E337A7CCF0C}"/>
    <cellStyle name="Normal 4 6 4 2 3 2 2" xfId="21583" xr:uid="{691789A0-6A79-4B70-8994-86E77D6C045F}"/>
    <cellStyle name="Normal 4 6 4 2 3 3" xfId="21584" xr:uid="{D5013647-FBA6-4D63-90E2-67D85B3528F0}"/>
    <cellStyle name="Normal 4 6 4 2 4" xfId="21585" xr:uid="{E33D3A7A-FEDE-4D6B-ABB3-D6C20634FF72}"/>
    <cellStyle name="Normal 4 6 4 2 4 2" xfId="21586" xr:uid="{68065527-7DB7-48E8-8B78-D42E3EC0E7B2}"/>
    <cellStyle name="Normal 4 6 4 2 5" xfId="21587" xr:uid="{0014DA0F-F499-43CE-A9AE-A79D59CC2155}"/>
    <cellStyle name="Normal 4 6 4 3" xfId="21588" xr:uid="{02479141-0B04-4BD3-8FBD-81CC1C5F133B}"/>
    <cellStyle name="Normal 4 6 4 3 2" xfId="21589" xr:uid="{F87554C0-31CD-4D0A-B85E-C06585B618D1}"/>
    <cellStyle name="Normal 4 6 4 3 2 2" xfId="21590" xr:uid="{D8B83D6A-555E-44FC-99A0-93FEB0BA3002}"/>
    <cellStyle name="Normal 4 6 4 3 3" xfId="21591" xr:uid="{A72B92E5-F01F-4B2E-AD47-AAE3F6AC63F0}"/>
    <cellStyle name="Normal 4 6 4 4" xfId="21592" xr:uid="{B4AE7917-AADA-4243-8520-FE270F12CFEF}"/>
    <cellStyle name="Normal 4 6 4 4 2" xfId="21593" xr:uid="{F1CB25DD-626F-47E7-81B2-8EF8E37360EC}"/>
    <cellStyle name="Normal 4 6 4 4 2 2" xfId="21594" xr:uid="{9EF82D28-8138-481B-A64F-D339BB01DA1F}"/>
    <cellStyle name="Normal 4 6 4 4 3" xfId="21595" xr:uid="{6757005F-1B82-48EE-888D-D6FC74EC9C24}"/>
    <cellStyle name="Normal 4 6 4 5" xfId="21596" xr:uid="{64104054-5AE3-4F2E-9B3E-0AB2ABC71375}"/>
    <cellStyle name="Normal 4 6 4 5 2" xfId="21597" xr:uid="{A0CD27AA-BAD2-42FE-8199-746C1F2F949C}"/>
    <cellStyle name="Normal 4 6 4 6" xfId="21598" xr:uid="{85DD3F8A-9CB3-40D6-A813-2C648ED0998F}"/>
    <cellStyle name="Normal 4 6 5" xfId="21599" xr:uid="{2B83A9F5-1EDC-4018-BE5B-83302AFF911C}"/>
    <cellStyle name="Normal 4 6 5 2" xfId="21600" xr:uid="{612B4553-470A-4BE1-96F3-3075C8589270}"/>
    <cellStyle name="Normal 4 6 5 2 2" xfId="21601" xr:uid="{EAB32C04-54E6-4B33-B44E-5A438C123D07}"/>
    <cellStyle name="Normal 4 6 5 2 2 2" xfId="21602" xr:uid="{3E7D130B-1258-4825-A1A2-1770EFCE2C06}"/>
    <cellStyle name="Normal 4 6 5 2 2 2 2" xfId="21603" xr:uid="{D9963F5E-2B97-4D13-840D-3D14A93409DC}"/>
    <cellStyle name="Normal 4 6 5 2 2 3" xfId="21604" xr:uid="{04E526B8-1999-45AF-8A28-26038A874BE0}"/>
    <cellStyle name="Normal 4 6 5 2 3" xfId="21605" xr:uid="{7146A925-6225-4C2B-B492-B5F5322E125E}"/>
    <cellStyle name="Normal 4 6 5 2 3 2" xfId="21606" xr:uid="{343FA1AC-D147-4411-813E-958E36094660}"/>
    <cellStyle name="Normal 4 6 5 2 3 2 2" xfId="21607" xr:uid="{DB371A2F-607F-4D7C-955A-6BBB60577455}"/>
    <cellStyle name="Normal 4 6 5 2 3 3" xfId="21608" xr:uid="{AD3101E6-9E4D-4141-AA45-09B099EEE756}"/>
    <cellStyle name="Normal 4 6 5 2 4" xfId="21609" xr:uid="{0FA9787C-BBE8-45A4-9DF2-B7285291693F}"/>
    <cellStyle name="Normal 4 6 5 2 4 2" xfId="21610" xr:uid="{EE3F9A0F-613C-4894-ADFF-A0FCF4E85275}"/>
    <cellStyle name="Normal 4 6 5 2 5" xfId="21611" xr:uid="{E0AD56FD-806F-408D-B6ED-24B82B1D8953}"/>
    <cellStyle name="Normal 4 6 5 3" xfId="21612" xr:uid="{F9F3A28C-C683-4349-93E2-FD6F7A86861F}"/>
    <cellStyle name="Normal 4 6 5 3 2" xfId="21613" xr:uid="{B12E9A19-B79A-4EF6-9F2E-847353648895}"/>
    <cellStyle name="Normal 4 6 5 3 2 2" xfId="21614" xr:uid="{D4001323-E691-44C6-BE7E-2621FD8ED380}"/>
    <cellStyle name="Normal 4 6 5 3 3" xfId="21615" xr:uid="{2133B6D0-0699-4D71-96DB-3CA8F298D511}"/>
    <cellStyle name="Normal 4 6 5 4" xfId="21616" xr:uid="{1E761EE1-ECD9-4926-A840-7A64684FE13B}"/>
    <cellStyle name="Normal 4 6 5 4 2" xfId="21617" xr:uid="{32EFA185-BB60-437D-8FCD-C287C5F0D986}"/>
    <cellStyle name="Normal 4 6 5 4 2 2" xfId="21618" xr:uid="{836B885A-3DF2-46A3-899D-5091AC3FEAF1}"/>
    <cellStyle name="Normal 4 6 5 4 3" xfId="21619" xr:uid="{A966B79D-8EF6-41D3-ABD3-771CF58B0158}"/>
    <cellStyle name="Normal 4 6 5 5" xfId="21620" xr:uid="{AF5042B2-2EF4-4A60-871A-C1336F739CE3}"/>
    <cellStyle name="Normal 4 6 5 5 2" xfId="21621" xr:uid="{72E5D687-6B9F-4965-93E4-7CB6B626F5FC}"/>
    <cellStyle name="Normal 4 6 5 6" xfId="21622" xr:uid="{F7A43AEC-B5C3-44FC-A456-C535AA8264A3}"/>
    <cellStyle name="Normal 4 6 6" xfId="21623" xr:uid="{F10D5B6C-47D7-4FAA-BA9C-7E64BD353B67}"/>
    <cellStyle name="Normal 4 6 6 2" xfId="21624" xr:uid="{464852B2-0677-4F4B-9255-A3966B214C16}"/>
    <cellStyle name="Normal 4 6 6 2 2" xfId="21625" xr:uid="{CAB51AD7-7254-4B6B-B7A5-660EC494C2CD}"/>
    <cellStyle name="Normal 4 6 6 2 2 2" xfId="21626" xr:uid="{5326DA81-7BDC-4227-8B5D-820529E05362}"/>
    <cellStyle name="Normal 4 6 6 2 3" xfId="21627" xr:uid="{AD436CED-4837-4B52-8064-A9EDC168C6F1}"/>
    <cellStyle name="Normal 4 6 6 3" xfId="21628" xr:uid="{40991E6C-BACF-46B2-ADE2-4C18C3E5C7F0}"/>
    <cellStyle name="Normal 4 6 6 3 2" xfId="21629" xr:uid="{90E44303-48D6-4462-9811-0057D4BA3E21}"/>
    <cellStyle name="Normal 4 6 6 3 2 2" xfId="21630" xr:uid="{57A71147-0E22-4732-A117-4CECB32607B5}"/>
    <cellStyle name="Normal 4 6 6 3 3" xfId="21631" xr:uid="{AE50C3AA-CBC9-45B5-8E6E-D769864C087E}"/>
    <cellStyle name="Normal 4 6 6 4" xfId="21632" xr:uid="{714063C6-9F9F-4560-B8A7-1A157D627B5C}"/>
    <cellStyle name="Normal 4 6 6 4 2" xfId="21633" xr:uid="{C2C64CB4-EB38-4672-9717-92148757E125}"/>
    <cellStyle name="Normal 4 6 6 5" xfId="21634" xr:uid="{AAC0B199-D24C-4837-AD10-FB9FDD295DC1}"/>
    <cellStyle name="Normal 4 6 7" xfId="21635" xr:uid="{5B99EF24-34BC-4851-856E-F54C0684BD08}"/>
    <cellStyle name="Normal 4 6 7 2" xfId="21636" xr:uid="{EECB3E21-5517-403E-9062-9C83C00AF6B1}"/>
    <cellStyle name="Normal 4 6 7 2 2" xfId="21637" xr:uid="{EE3E8123-02B3-4F01-AE8C-5A8CF91E2F98}"/>
    <cellStyle name="Normal 4 6 7 2 2 2" xfId="21638" xr:uid="{AA85792C-B459-47F8-94D1-64482AA35846}"/>
    <cellStyle name="Normal 4 6 7 2 3" xfId="21639" xr:uid="{FBE86CD0-103A-4C71-BE52-12B276E1919A}"/>
    <cellStyle name="Normal 4 6 7 3" xfId="21640" xr:uid="{37DB3C92-51B5-496C-A316-177CBCF45779}"/>
    <cellStyle name="Normal 4 6 7 3 2" xfId="21641" xr:uid="{412CF2BE-711F-46BE-BBB7-B7150398109B}"/>
    <cellStyle name="Normal 4 6 7 4" xfId="21642" xr:uid="{AD870B32-85D5-4290-945B-6A2CF1D16F4A}"/>
    <cellStyle name="Normal 4 6 8" xfId="21643" xr:uid="{4F2C2FF9-DEB0-44A5-94D4-1A08E38269C7}"/>
    <cellStyle name="Normal 4 6 8 2" xfId="21644" xr:uid="{02389412-FDC3-49DB-8102-6A76DCA975E1}"/>
    <cellStyle name="Normal 4 7" xfId="2988" xr:uid="{00000000-0005-0000-0000-0000F61A0000}"/>
    <cellStyle name="Normal 4 7 2" xfId="21645" xr:uid="{CE527DAE-0BF5-4FAD-9BC5-7D414EA6BF8B}"/>
    <cellStyle name="Normal 4 7 2 2" xfId="21646" xr:uid="{4227E37D-E6DD-4BF1-9ECE-D0D4A3540CA9}"/>
    <cellStyle name="Normal 4 7 2 2 2" xfId="21647" xr:uid="{8331C417-5A65-476D-83DC-9BE4BFABBC2F}"/>
    <cellStyle name="Normal 4 7 2 2 2 2" xfId="21648" xr:uid="{4B7B5CD1-2160-4E64-91D8-A42873E36F9C}"/>
    <cellStyle name="Normal 4 7 2 2 2 2 2" xfId="21649" xr:uid="{1035208B-DB59-4405-9701-388FFCF176C8}"/>
    <cellStyle name="Normal 4 7 2 2 2 3" xfId="21650" xr:uid="{076373AB-A2DE-4CE6-896E-86442D1A0601}"/>
    <cellStyle name="Normal 4 7 2 2 3" xfId="21651" xr:uid="{3C1F8598-12E1-46B6-8375-33A63C554FEB}"/>
    <cellStyle name="Normal 4 7 2 2 3 2" xfId="21652" xr:uid="{F6F6B357-EB3C-4902-9FFF-5E4172CFAA6F}"/>
    <cellStyle name="Normal 4 7 2 2 3 2 2" xfId="21653" xr:uid="{4DAF80CF-6975-4B3C-AE33-95FA49C8FA16}"/>
    <cellStyle name="Normal 4 7 2 2 3 3" xfId="21654" xr:uid="{54C913ED-D69A-44C6-BEB3-46365A5E9D24}"/>
    <cellStyle name="Normal 4 7 2 2 4" xfId="21655" xr:uid="{5CBE014B-7CF9-44CE-BCC0-253ADFA38990}"/>
    <cellStyle name="Normal 4 7 2 2 4 2" xfId="21656" xr:uid="{DE1C981D-4B8E-4C65-98F9-2F70A74E510A}"/>
    <cellStyle name="Normal 4 7 2 2 5" xfId="21657" xr:uid="{C0D94C8C-ACA4-4BBA-B3BA-4D3C16EA8F2F}"/>
    <cellStyle name="Normal 4 7 2 3" xfId="21658" xr:uid="{7D81C963-981E-4262-8A1E-C999B3E21A80}"/>
    <cellStyle name="Normal 4 7 2 3 2" xfId="21659" xr:uid="{F8A48327-EDE2-40BB-B2E9-5250A892C15C}"/>
    <cellStyle name="Normal 4 7 2 3 2 2" xfId="21660" xr:uid="{6AF34AC3-4B84-4575-8D1D-66DBE1C35EF0}"/>
    <cellStyle name="Normal 4 7 2 3 3" xfId="21661" xr:uid="{5599D756-DDA1-4852-9ED4-1310377B45DF}"/>
    <cellStyle name="Normal 4 7 2 4" xfId="21662" xr:uid="{8F1E6552-74A6-4849-BD84-65181DF1E5A2}"/>
    <cellStyle name="Normal 4 7 2 4 2" xfId="21663" xr:uid="{11850C48-5E95-44D2-8B3E-59D8DF67C8CE}"/>
    <cellStyle name="Normal 4 7 2 4 2 2" xfId="21664" xr:uid="{BB93FC3F-10C7-4F26-BAC2-09BF507E45EB}"/>
    <cellStyle name="Normal 4 7 2 4 3" xfId="21665" xr:uid="{1F634D75-2D8B-49D4-9B19-22D82E51B581}"/>
    <cellStyle name="Normal 4 7 2 5" xfId="21666" xr:uid="{E53F1BB3-C713-4DA6-8C58-E1EEB951CA65}"/>
    <cellStyle name="Normal 4 7 2 5 2" xfId="21667" xr:uid="{2EF179B7-03C6-435B-81A6-2E9DE9C33556}"/>
    <cellStyle name="Normal 4 7 2 6" xfId="21668" xr:uid="{3B9413F3-DB9C-489F-9967-85F9CA903A2B}"/>
    <cellStyle name="Normal 4 7 3" xfId="21669" xr:uid="{941FD608-CB5F-4775-B68B-CD4044FCAF1E}"/>
    <cellStyle name="Normal 4 7 4" xfId="21670" xr:uid="{FC828263-BB6D-4DD6-87C6-D3EF2F2C1738}"/>
    <cellStyle name="Normal 4 7 4 2" xfId="21671" xr:uid="{FD30F253-39E5-4B71-B898-84E157F2BC8A}"/>
    <cellStyle name="Normal 4 7 4 2 2" xfId="21672" xr:uid="{64629058-2D9C-4A9B-AE73-A75FF903597E}"/>
    <cellStyle name="Normal 4 7 4 2 2 2" xfId="21673" xr:uid="{8B4512B4-895D-4A47-AB07-D87B2FD05F8B}"/>
    <cellStyle name="Normal 4 7 4 2 3" xfId="21674" xr:uid="{9D0F8B1C-8E0B-485E-B6C6-DAF3587DFFD2}"/>
    <cellStyle name="Normal 4 7 4 3" xfId="21675" xr:uid="{E190C9C1-327B-4135-A73A-99F2B890D03F}"/>
    <cellStyle name="Normal 4 7 4 3 2" xfId="21676" xr:uid="{0F7BABA9-B580-46C1-B8A6-27189F96BD67}"/>
    <cellStyle name="Normal 4 7 4 3 2 2" xfId="21677" xr:uid="{15087C44-8E22-45DA-9145-D11DA3BCA03F}"/>
    <cellStyle name="Normal 4 7 4 3 3" xfId="21678" xr:uid="{3C300C73-1A64-4026-B0E3-B062B1A0F552}"/>
    <cellStyle name="Normal 4 7 4 4" xfId="21679" xr:uid="{500DC017-DBAB-493A-BC89-33C0843A0341}"/>
    <cellStyle name="Normal 4 7 4 4 2" xfId="21680" xr:uid="{E0853DFD-DE1D-412C-B950-D813804C1A00}"/>
    <cellStyle name="Normal 4 7 4 5" xfId="21681" xr:uid="{41F7D7FD-44E5-4CD2-B5E2-A457D2C1601B}"/>
    <cellStyle name="Normal 4 7 5" xfId="21682" xr:uid="{83C36239-CC4D-41CA-812A-7F8E68366EDF}"/>
    <cellStyle name="Normal 4 7 5 2" xfId="21683" xr:uid="{8DAF16FC-BC73-4CA7-AA63-E8F3B13EC25D}"/>
    <cellStyle name="Normal 4 7 5 2 2" xfId="21684" xr:uid="{9F99911E-B0F1-4C99-9C88-B8C4587AAD5B}"/>
    <cellStyle name="Normal 4 7 5 2 2 2" xfId="21685" xr:uid="{D9ECF99D-A9F4-44A9-9D0B-A0065092E5F9}"/>
    <cellStyle name="Normal 4 7 5 2 3" xfId="21686" xr:uid="{61A55116-0FC3-46AB-B773-9546D2A7DAE6}"/>
    <cellStyle name="Normal 4 7 5 3" xfId="21687" xr:uid="{7BDF2EE4-85B3-4A6B-AA9D-65B9D0DC4C22}"/>
    <cellStyle name="Normal 4 7 5 3 2" xfId="21688" xr:uid="{B0B8DFF7-E664-4C87-85E7-F9822FA107C5}"/>
    <cellStyle name="Normal 4 7 5 4" xfId="21689" xr:uid="{DAFD4EE3-B42D-437B-AA1E-ED4D8C288D81}"/>
    <cellStyle name="Normal 4 7 6" xfId="21690" xr:uid="{065E67B3-67C4-48C9-AD91-2A4D72648C45}"/>
    <cellStyle name="Normal 4 7 6 2" xfId="21691" xr:uid="{A436716B-D66F-47D7-812E-3FD8C5A23C6F}"/>
    <cellStyle name="Normal 4 8" xfId="2989" xr:uid="{00000000-0005-0000-0000-0000F71A0000}"/>
    <cellStyle name="Normal 4 8 2" xfId="21692" xr:uid="{BAF76D32-97E1-48A7-978A-EDE25E7741FD}"/>
    <cellStyle name="Normal 4 8 3" xfId="21693" xr:uid="{68B29704-8482-450E-9823-BA9E89C38050}"/>
    <cellStyle name="Normal 4 8 4" xfId="21694" xr:uid="{B0EB7B40-5060-47D2-A449-1B75E66CD6FF}"/>
    <cellStyle name="Normal 4 8 4 2" xfId="21695" xr:uid="{26222932-114D-4C64-A907-BDB9A67A6A38}"/>
    <cellStyle name="Normal 4 8 4 2 2" xfId="21696" xr:uid="{5BFB06F6-DF32-40DC-B1D4-9827FF04F6E8}"/>
    <cellStyle name="Normal 4 8 4 2 2 2" xfId="21697" xr:uid="{14A30DBC-0E33-4B69-909E-2A25EABA24EF}"/>
    <cellStyle name="Normal 4 8 4 2 3" xfId="21698" xr:uid="{D26B21C9-9EC8-4F4E-9B17-428C69AD4988}"/>
    <cellStyle name="Normal 4 8 4 3" xfId="21699" xr:uid="{CACFD98A-A15A-41B7-BA11-4FF5615E56DD}"/>
    <cellStyle name="Normal 4 8 4 3 2" xfId="21700" xr:uid="{EA169B3A-0E0D-43B8-95F9-C5007FF480F4}"/>
    <cellStyle name="Normal 4 8 4 3 2 2" xfId="21701" xr:uid="{1EF6A99F-6D63-4338-AE62-64A3D7214B7F}"/>
    <cellStyle name="Normal 4 8 4 3 3" xfId="21702" xr:uid="{A5094FE9-9335-4BD2-994A-A7092C50F96C}"/>
    <cellStyle name="Normal 4 8 4 4" xfId="21703" xr:uid="{0A004D55-FD25-4611-A7CA-13C72F17E514}"/>
    <cellStyle name="Normal 4 8 4 4 2" xfId="21704" xr:uid="{2066EC12-1745-4406-80BB-6CD33444DB78}"/>
    <cellStyle name="Normal 4 8 4 5" xfId="21705" xr:uid="{8A656499-D3F7-420D-96D9-BB119BB4D9C1}"/>
    <cellStyle name="Normal 4 8 5" xfId="21706" xr:uid="{634B61C8-DBB8-4E44-8D68-7C02D2B55F03}"/>
    <cellStyle name="Normal 4 8 5 2" xfId="21707" xr:uid="{43BA9823-E32C-4282-80E1-02F1BD58E11B}"/>
    <cellStyle name="Normal 4 8 5 2 2" xfId="21708" xr:uid="{833A10AD-40AA-4B37-A6FC-159BC6DAB220}"/>
    <cellStyle name="Normal 4 8 5 2 2 2" xfId="21709" xr:uid="{FD797619-8259-4469-B591-B3D6100D7C89}"/>
    <cellStyle name="Normal 4 8 5 2 3" xfId="21710" xr:uid="{C6DA7707-1E0C-4819-AD79-E1DCD0DB3510}"/>
    <cellStyle name="Normal 4 8 5 3" xfId="21711" xr:uid="{9509D5D6-2295-4BDA-B329-19DCEEAD435F}"/>
    <cellStyle name="Normal 4 8 5 3 2" xfId="21712" xr:uid="{7CB0489D-6CBC-4355-8170-4341DB2D5262}"/>
    <cellStyle name="Normal 4 8 5 4" xfId="21713" xr:uid="{0FA8A5E1-A03E-46AF-BAE9-677B8DB6BFD0}"/>
    <cellStyle name="Normal 4 8 6" xfId="21714" xr:uid="{4693B227-0349-4E55-A662-FD40990EF7B1}"/>
    <cellStyle name="Normal 4 8 6 2" xfId="21715" xr:uid="{4E001CCD-99A5-40C6-84EB-18F3A53B2233}"/>
    <cellStyle name="Normal 4 9" xfId="2990" xr:uid="{00000000-0005-0000-0000-0000F81A0000}"/>
    <cellStyle name="Normal 4 9 2" xfId="21716" xr:uid="{F9F4D07F-A242-4DF3-B76E-5940DBD73446}"/>
    <cellStyle name="Normal 4 9 3" xfId="21717" xr:uid="{E0A33332-23A6-45D1-9030-CA1AD8D653F3}"/>
    <cellStyle name="Normal 4_ELC" xfId="13781" xr:uid="{00000000-0005-0000-0000-0000DB0C0000}"/>
    <cellStyle name="Normal 40" xfId="5490" xr:uid="{00000000-0005-0000-0000-0000FA1A0000}"/>
    <cellStyle name="Normal 40 10" xfId="8758" xr:uid="{00000000-0005-0000-0000-0000FB1A0000}"/>
    <cellStyle name="Normal 40 11" xfId="6283" xr:uid="{00000000-0005-0000-0000-0000FC1A0000}"/>
    <cellStyle name="Normal 40 12" xfId="10940" xr:uid="{00000000-0005-0000-0000-0000621B0000}"/>
    <cellStyle name="Normal 40 2" xfId="6416" xr:uid="{00000000-0005-0000-0000-0000FD1A0000}"/>
    <cellStyle name="Normal 40 3" xfId="6537" xr:uid="{00000000-0005-0000-0000-0000FE1A0000}"/>
    <cellStyle name="Normal 40 4" xfId="6655" xr:uid="{00000000-0005-0000-0000-0000FF1A0000}"/>
    <cellStyle name="Normal 40 5" xfId="6773" xr:uid="{00000000-0005-0000-0000-0000001B0000}"/>
    <cellStyle name="Normal 40 6" xfId="8276" xr:uid="{00000000-0005-0000-0000-0000011B0000}"/>
    <cellStyle name="Normal 40 7" xfId="8398" xr:uid="{00000000-0005-0000-0000-0000021B0000}"/>
    <cellStyle name="Normal 40 8" xfId="8518" xr:uid="{00000000-0005-0000-0000-0000031B0000}"/>
    <cellStyle name="Normal 40 9" xfId="8638" xr:uid="{00000000-0005-0000-0000-0000041B0000}"/>
    <cellStyle name="Normal 41" xfId="5491" xr:uid="{00000000-0005-0000-0000-0000051B0000}"/>
    <cellStyle name="Normal 41 2" xfId="6778" xr:uid="{00000000-0005-0000-0000-0000061B0000}"/>
    <cellStyle name="Normal 41 3" xfId="10941" xr:uid="{00000000-0005-0000-0000-00006D1B0000}"/>
    <cellStyle name="Normal 42" xfId="102" xr:uid="{00000000-0005-0000-0000-0000071B0000}"/>
    <cellStyle name="Normal 42 2" xfId="21718" xr:uid="{17A35470-5FB2-4AC9-8C03-A121E1FFA653}"/>
    <cellStyle name="Normal 43" xfId="5493" xr:uid="{00000000-0005-0000-0000-0000081B0000}"/>
    <cellStyle name="Normal 43 2" xfId="8771" xr:uid="{00000000-0005-0000-0000-0000091B0000}"/>
    <cellStyle name="Normal 43 3" xfId="10943" xr:uid="{00000000-0005-0000-0000-00006F1B0000}"/>
    <cellStyle name="Normal 44" xfId="5494" xr:uid="{00000000-0005-0000-0000-00000A1B0000}"/>
    <cellStyle name="Normal 44 2" xfId="8772" xr:uid="{00000000-0005-0000-0000-00000B1B0000}"/>
    <cellStyle name="Normal 44 3" xfId="10944" xr:uid="{00000000-0005-0000-0000-0000711B0000}"/>
    <cellStyle name="Normal 45" xfId="8774" xr:uid="{00000000-0005-0000-0000-00000C1B0000}"/>
    <cellStyle name="Normal 45 2" xfId="11380" xr:uid="{00000000-0005-0000-0000-0000731B0000}"/>
    <cellStyle name="Normal 45 3" xfId="15503" xr:uid="{00000000-0005-0000-0000-00000C1B0000}"/>
    <cellStyle name="Normal 45 3 2" xfId="17547" xr:uid="{D560D05B-93F8-4AA2-95A6-0D9A195F31D2}"/>
    <cellStyle name="Normal 46" xfId="8778" xr:uid="{00000000-0005-0000-0000-00000D1B0000}"/>
    <cellStyle name="Normal 46 2" xfId="11384" xr:uid="{00000000-0005-0000-0000-0000741B0000}"/>
    <cellStyle name="Normal 46 3" xfId="15507" xr:uid="{00000000-0005-0000-0000-00000D1B0000}"/>
    <cellStyle name="Normal 46 3 2" xfId="17551" xr:uid="{B949C5CC-FBDF-42DF-A3B6-8367CF206777}"/>
    <cellStyle name="Normal 47" xfId="8779" xr:uid="{00000000-0005-0000-0000-00000E1B0000}"/>
    <cellStyle name="Normal 47 2" xfId="11385" xr:uid="{00000000-0005-0000-0000-0000751B0000}"/>
    <cellStyle name="Normal 47 3" xfId="15508" xr:uid="{00000000-0005-0000-0000-00000E1B0000}"/>
    <cellStyle name="Normal 47 3 2" xfId="17552" xr:uid="{33770A98-828E-45E9-B7E2-57151223DF43}"/>
    <cellStyle name="Normal 48" xfId="21719" xr:uid="{6B22599A-FEC7-41F1-934C-2B1F54300C98}"/>
    <cellStyle name="Normal 49" xfId="21720" xr:uid="{722CE2B6-4B45-46FE-BF3C-17AFCC1C1783}"/>
    <cellStyle name="Normal 5" xfId="104" xr:uid="{00000000-0005-0000-0000-00000F1B0000}"/>
    <cellStyle name="Normal 5 10" xfId="6381" xr:uid="{00000000-0005-0000-0000-0000101B0000}"/>
    <cellStyle name="Normal 5 10 2" xfId="7612" xr:uid="{00000000-0005-0000-0000-0000111B0000}"/>
    <cellStyle name="Normal 5 10 3" xfId="13783" xr:uid="{00000000-0005-0000-0000-0000E00C0000}"/>
    <cellStyle name="Normal 5 10 3 2" xfId="21721" xr:uid="{55D8E1A5-07B2-4DA3-8AB4-1F69A91E1519}"/>
    <cellStyle name="Normal 5 11" xfId="6514" xr:uid="{00000000-0005-0000-0000-0000121B0000}"/>
    <cellStyle name="Normal 5 11 2" xfId="7613" xr:uid="{00000000-0005-0000-0000-0000131B0000}"/>
    <cellStyle name="Normal 5 11 3" xfId="21722" xr:uid="{B2BB1973-D5E8-40E2-9DEF-83ED54C7FE2E}"/>
    <cellStyle name="Normal 5 12" xfId="6632" xr:uid="{00000000-0005-0000-0000-0000141B0000}"/>
    <cellStyle name="Normal 5 12 2" xfId="7614" xr:uid="{00000000-0005-0000-0000-0000151B0000}"/>
    <cellStyle name="Normal 5 12 3" xfId="21723" xr:uid="{F8F434DD-A96E-4B24-ACCB-444DE5AA8D04}"/>
    <cellStyle name="Normal 5 12 3 2" xfId="21724" xr:uid="{05939C1F-25C9-4B76-9E6B-E15D6A9CD0A5}"/>
    <cellStyle name="Normal 5 12 3 2 2" xfId="21725" xr:uid="{84301A5A-75E9-4785-B9D3-010E10336884}"/>
    <cellStyle name="Normal 5 12 3 2 2 2" xfId="21726" xr:uid="{C9D202E6-60E6-4DBF-9AB5-83D046F4B829}"/>
    <cellStyle name="Normal 5 12 3 2 3" xfId="21727" xr:uid="{86DD5484-3D2D-446C-B0E7-7EFABC416C4E}"/>
    <cellStyle name="Normal 5 12 3 3" xfId="21728" xr:uid="{38451BB7-CCA3-4457-B1C6-8F009B1CEBEA}"/>
    <cellStyle name="Normal 5 12 3 3 2" xfId="21729" xr:uid="{C9A955A5-9900-440C-98DB-2379E02F974C}"/>
    <cellStyle name="Normal 5 12 3 3 2 2" xfId="21730" xr:uid="{EA6CEAEE-3782-41A8-9D94-F2045CEAEDF5}"/>
    <cellStyle name="Normal 5 12 3 3 3" xfId="21731" xr:uid="{8E809CE5-0BE2-4B6C-B98C-FE9D28712DF2}"/>
    <cellStyle name="Normal 5 12 3 4" xfId="21732" xr:uid="{BB09A13C-E946-49FA-9F07-21B894CF033E}"/>
    <cellStyle name="Normal 5 12 3 4 2" xfId="21733" xr:uid="{4247BD6B-95E7-417E-B3F4-29B1DC02EBCF}"/>
    <cellStyle name="Normal 5 12 3 5" xfId="21734" xr:uid="{29563410-CB7D-4A20-B234-05935EDC1542}"/>
    <cellStyle name="Normal 5 12 4" xfId="21735" xr:uid="{4E6CE1EE-D752-4F6F-8A35-B8614CB0B42C}"/>
    <cellStyle name="Normal 5 12 4 2" xfId="21736" xr:uid="{A17F6B1D-2CF6-4F87-9C7F-B13E3BE0F1B5}"/>
    <cellStyle name="Normal 5 12 4 2 2" xfId="21737" xr:uid="{B69FAA31-CF74-47F9-859D-EB0557A087FE}"/>
    <cellStyle name="Normal 5 12 4 2 2 2" xfId="21738" xr:uid="{EB95C552-33E5-4FDF-A55D-F5B62A09CE7F}"/>
    <cellStyle name="Normal 5 12 4 2 3" xfId="21739" xr:uid="{68CEEBDE-E598-4DDF-B7F2-CC2AF0C5D495}"/>
    <cellStyle name="Normal 5 12 4 3" xfId="21740" xr:uid="{0DFC7737-F4BC-41A5-9BB4-5413CCC7A08D}"/>
    <cellStyle name="Normal 5 12 4 3 2" xfId="21741" xr:uid="{0B7676B4-9067-46A8-8D65-05410831C250}"/>
    <cellStyle name="Normal 5 12 4 4" xfId="21742" xr:uid="{A98BCD61-331D-451F-9499-9EC82CBC03FB}"/>
    <cellStyle name="Normal 5 12 5" xfId="21743" xr:uid="{6615B81B-5F66-4CBB-910C-6E01B8D81EB1}"/>
    <cellStyle name="Normal 5 12 5 2" xfId="21744" xr:uid="{1DC41BA4-863D-4465-AEFE-DB804EC9022A}"/>
    <cellStyle name="Normal 5 13" xfId="6750" xr:uid="{00000000-0005-0000-0000-0000161B0000}"/>
    <cellStyle name="Normal 5 13 2" xfId="13784" xr:uid="{00000000-0005-0000-0000-0000E30C0000}"/>
    <cellStyle name="Normal 5 13 2 2" xfId="21745" xr:uid="{055F251A-D97F-49BC-965D-AAC5C218A13F}"/>
    <cellStyle name="Normal 5 13 2 2 2" xfId="21746" xr:uid="{38D17496-9DA1-491B-8AA7-7AA4115700C0}"/>
    <cellStyle name="Normal 5 13 2 2 2 2" xfId="21747" xr:uid="{DF9640B3-6748-45AE-B90A-E978C10C6A83}"/>
    <cellStyle name="Normal 5 13 2 2 3" xfId="21748" xr:uid="{695788EF-30C7-47A0-8691-4AFBC6A6D496}"/>
    <cellStyle name="Normal 5 13 2 3" xfId="21749" xr:uid="{4A102211-F36F-45F5-966D-4B38C36119B5}"/>
    <cellStyle name="Normal 5 13 2 3 2" xfId="21750" xr:uid="{B60A44C6-99AE-4F24-9A5B-C26AB498DA33}"/>
    <cellStyle name="Normal 5 13 2 3 2 2" xfId="21751" xr:uid="{B81147DB-0ACC-4AE5-9FE7-068FDC356AB7}"/>
    <cellStyle name="Normal 5 13 2 3 3" xfId="21752" xr:uid="{60731D0E-3E40-4543-A590-C95CEF62006E}"/>
    <cellStyle name="Normal 5 13 2 4" xfId="21753" xr:uid="{AD9C6F54-900A-4B23-9AA4-2E901AC68C54}"/>
    <cellStyle name="Normal 5 13 2 4 2" xfId="21754" xr:uid="{29EF2906-C200-4F5B-B1C8-20CE4EB4333A}"/>
    <cellStyle name="Normal 5 13 2 5" xfId="21755" xr:uid="{085CCDC0-7B6B-460F-B012-A70F074FB7DC}"/>
    <cellStyle name="Normal 5 13 3" xfId="21756" xr:uid="{F8AC2E25-4881-40CD-B9EE-603119096E1D}"/>
    <cellStyle name="Normal 5 13 3 2" xfId="21757" xr:uid="{88F12B30-BE7F-40C5-A67D-23DA7142F2CC}"/>
    <cellStyle name="Normal 5 13 3 2 2" xfId="21758" xr:uid="{320B5D65-73BF-47D2-9E7C-546A37F75E75}"/>
    <cellStyle name="Normal 5 13 3 3" xfId="21759" xr:uid="{540EBA38-2F61-4E63-A661-F80866C5D36E}"/>
    <cellStyle name="Normal 5 13 3 4" xfId="21760" xr:uid="{0BC5D5D0-43CC-4782-9669-2998E4869640}"/>
    <cellStyle name="Normal 5 13 4" xfId="21761" xr:uid="{A1E8A597-19CD-4FE7-90F5-96E25E03CA4F}"/>
    <cellStyle name="Normal 5 13 4 2" xfId="21762" xr:uid="{F0717B03-37A7-4C4A-A8CE-5732B5AD4AD3}"/>
    <cellStyle name="Normal 5 13 4 2 2" xfId="21763" xr:uid="{6FA1CD69-256D-4DD5-8EF1-EE3A6E12915E}"/>
    <cellStyle name="Normal 5 13 4 3" xfId="21764" xr:uid="{66E0F544-878B-4B16-AA86-69F42B4CECEB}"/>
    <cellStyle name="Normal 5 13 5" xfId="21765" xr:uid="{FDF1912F-D6F0-42DF-A369-B60A06824276}"/>
    <cellStyle name="Normal 5 13 5 2" xfId="21766" xr:uid="{7995B0A2-32E4-4258-B2AD-E57C35947623}"/>
    <cellStyle name="Normal 5 13 6" xfId="21767" xr:uid="{305565D8-2099-429C-B859-B9BD628192CC}"/>
    <cellStyle name="Normal 5 14" xfId="8252" xr:uid="{00000000-0005-0000-0000-0000171B0000}"/>
    <cellStyle name="Normal 5 14 2" xfId="13785" xr:uid="{00000000-0005-0000-0000-0000E40C0000}"/>
    <cellStyle name="Normal 5 14 2 2" xfId="21769" xr:uid="{7376620C-368B-4824-B40A-74C8D63E497C}"/>
    <cellStyle name="Normal 5 14 3" xfId="21768" xr:uid="{E927BBF2-72D8-4B9D-9B1F-F1F41E8611CD}"/>
    <cellStyle name="Normal 5 15" xfId="8374" xr:uid="{00000000-0005-0000-0000-0000181B0000}"/>
    <cellStyle name="Normal 5 16" xfId="8494" xr:uid="{00000000-0005-0000-0000-0000191B0000}"/>
    <cellStyle name="Normal 5 17" xfId="8615" xr:uid="{00000000-0005-0000-0000-00001A1B0000}"/>
    <cellStyle name="Normal 5 18" xfId="8734" xr:uid="{00000000-0005-0000-0000-00001B1B0000}"/>
    <cellStyle name="Normal 5 2" xfId="2991" xr:uid="{00000000-0005-0000-0000-00001C1B0000}"/>
    <cellStyle name="Normal 5 2 10" xfId="8375" xr:uid="{00000000-0005-0000-0000-00001D1B0000}"/>
    <cellStyle name="Normal 5 2 10 2" xfId="21770" xr:uid="{1E97219E-0EF5-4D41-BFE7-54041FC9B2F7}"/>
    <cellStyle name="Normal 5 2 11" xfId="8495" xr:uid="{00000000-0005-0000-0000-00001E1B0000}"/>
    <cellStyle name="Normal 5 2 11 2" xfId="13786" xr:uid="{00000000-0005-0000-0000-0000E70C0000}"/>
    <cellStyle name="Normal 5 2 12" xfId="8616" xr:uid="{00000000-0005-0000-0000-00001F1B0000}"/>
    <cellStyle name="Normal 5 2 13" xfId="8735" xr:uid="{00000000-0005-0000-0000-0000201B0000}"/>
    <cellStyle name="Normal 5 2 14" xfId="9387" xr:uid="{00000000-0005-0000-0000-0000211B0000}"/>
    <cellStyle name="Normal 5 2 2" xfId="2992" xr:uid="{00000000-0005-0000-0000-0000221B0000}"/>
    <cellStyle name="Normal 5 2 2 10" xfId="7616" xr:uid="{00000000-0005-0000-0000-0000231B0000}"/>
    <cellStyle name="Normal 5 2 2 10 2" xfId="21772" xr:uid="{E0800D14-D174-4680-AE66-A8D36F053268}"/>
    <cellStyle name="Normal 5 2 2 10 2 2" xfId="21773" xr:uid="{FB4852EE-A488-4592-B5C7-C4C65955E94C}"/>
    <cellStyle name="Normal 5 2 2 10 2 2 2" xfId="21774" xr:uid="{953D6D6A-2AAB-46CC-8E8B-1BFEFBF4441D}"/>
    <cellStyle name="Normal 5 2 2 10 2 2 2 2" xfId="21775" xr:uid="{918A0321-6EA3-44DA-B517-A528461C4A60}"/>
    <cellStyle name="Normal 5 2 2 10 2 2 3" xfId="21776" xr:uid="{CB0E27D4-9701-4CF7-9425-2580FDA15A3D}"/>
    <cellStyle name="Normal 5 2 2 10 2 3" xfId="21777" xr:uid="{113EFB1A-C643-4246-912A-8EBBBC2AF0A3}"/>
    <cellStyle name="Normal 5 2 2 10 2 3 2" xfId="21778" xr:uid="{595B6B2C-0595-411A-8C8A-E5512F234BA5}"/>
    <cellStyle name="Normal 5 2 2 10 2 3 2 2" xfId="21779" xr:uid="{25FFEB80-9F2A-4179-85FC-82C219E8003B}"/>
    <cellStyle name="Normal 5 2 2 10 2 3 3" xfId="21780" xr:uid="{36341F08-0E4C-49EA-A7CB-64ED1D109D68}"/>
    <cellStyle name="Normal 5 2 2 10 2 4" xfId="21781" xr:uid="{E5B44065-FA21-4097-899F-2F2ED86B4B79}"/>
    <cellStyle name="Normal 5 2 2 10 2 4 2" xfId="21782" xr:uid="{6059E508-8E5E-4B14-85DA-C6CFA2BFD1B1}"/>
    <cellStyle name="Normal 5 2 2 10 2 5" xfId="21783" xr:uid="{8C78E362-1204-440F-94D0-8ACD7C64DFE3}"/>
    <cellStyle name="Normal 5 2 2 10 3" xfId="21784" xr:uid="{9AE8081D-8D42-40DC-93C3-C28A93DEECCA}"/>
    <cellStyle name="Normal 5 2 2 10 3 2" xfId="21785" xr:uid="{61BBACF4-1317-475F-993F-554E87BFCB11}"/>
    <cellStyle name="Normal 5 2 2 10 3 2 2" xfId="21786" xr:uid="{EBB54925-2000-4B81-824D-542E742AAB17}"/>
    <cellStyle name="Normal 5 2 2 10 3 2 2 2" xfId="21787" xr:uid="{58E92140-D915-4949-A9FC-4F0E2213BCE0}"/>
    <cellStyle name="Normal 5 2 2 10 3 2 3" xfId="21788" xr:uid="{2D40E12E-FE93-42D1-B415-421B26B1A4BC}"/>
    <cellStyle name="Normal 5 2 2 10 3 3" xfId="21789" xr:uid="{303AA27A-A66B-4D6D-896C-B5E8FC462E62}"/>
    <cellStyle name="Normal 5 2 2 10 3 3 2" xfId="21790" xr:uid="{1110607A-7C57-4E2C-81AA-C81EB6F069CF}"/>
    <cellStyle name="Normal 5 2 2 10 3 4" xfId="21791" xr:uid="{82107B72-506F-466A-AF22-08C0358F7BD4}"/>
    <cellStyle name="Normal 5 2 2 10 4" xfId="21792" xr:uid="{E71ABAFC-97A3-429D-839B-968135DD4027}"/>
    <cellStyle name="Normal 5 2 2 10 5" xfId="21793" xr:uid="{33FF02C5-0873-4A2A-846C-9D8F2570F2A0}"/>
    <cellStyle name="Normal 5 2 2 10 5 2" xfId="21794" xr:uid="{A5915282-374E-401A-98E1-00FEBFAA13B8}"/>
    <cellStyle name="Normal 5 2 2 10 6" xfId="21795" xr:uid="{7C33409F-77D4-426A-9C01-EC189D464FCE}"/>
    <cellStyle name="Normal 5 2 2 10 7" xfId="21771" xr:uid="{59A2B7F4-07F5-41B0-978D-9B8192B6D156}"/>
    <cellStyle name="Normal 5 2 2 11" xfId="7617" xr:uid="{00000000-0005-0000-0000-0000241B0000}"/>
    <cellStyle name="Normal 5 2 2 11 2" xfId="21797" xr:uid="{5FDC48FD-81D3-4C43-A006-0247EC6CE24C}"/>
    <cellStyle name="Normal 5 2 2 11 2 2" xfId="21798" xr:uid="{F74B85DB-6205-48DC-9798-67C74C29CA9C}"/>
    <cellStyle name="Normal 5 2 2 11 2 2 2" xfId="21799" xr:uid="{B7603D65-5C47-41DC-90D8-5BCFF86A864A}"/>
    <cellStyle name="Normal 5 2 2 11 2 2 2 2" xfId="21800" xr:uid="{A579FBFA-0893-4F91-8168-56CE42B34E4B}"/>
    <cellStyle name="Normal 5 2 2 11 2 2 3" xfId="21801" xr:uid="{F153373C-9C79-4981-BB99-A1B9F8DB5472}"/>
    <cellStyle name="Normal 5 2 2 11 2 3" xfId="21802" xr:uid="{3CF78F89-C2DD-4448-9592-0E0CBCA2AEC4}"/>
    <cellStyle name="Normal 5 2 2 11 2 3 2" xfId="21803" xr:uid="{B4421C27-7A41-49E3-801E-FBBA8E5525E7}"/>
    <cellStyle name="Normal 5 2 2 11 2 3 2 2" xfId="21804" xr:uid="{40F08515-1A85-421F-B3B4-08C19CB878CB}"/>
    <cellStyle name="Normal 5 2 2 11 2 3 3" xfId="21805" xr:uid="{23FE34CB-847D-4FA8-9487-701BEA0BC026}"/>
    <cellStyle name="Normal 5 2 2 11 2 4" xfId="21806" xr:uid="{5ACBE048-D460-4D44-88E4-639F5EB8445F}"/>
    <cellStyle name="Normal 5 2 2 11 2 4 2" xfId="21807" xr:uid="{2A036FCB-6484-4D2D-8726-7A8415B17FBB}"/>
    <cellStyle name="Normal 5 2 2 11 2 5" xfId="21808" xr:uid="{3233ACE9-E29B-4FED-9357-7F7C31A31835}"/>
    <cellStyle name="Normal 5 2 2 11 3" xfId="21809" xr:uid="{33A7AF3C-27AA-4AB2-88C9-F810EBAD3109}"/>
    <cellStyle name="Normal 5 2 2 11 3 2" xfId="21810" xr:uid="{0A4542C7-2CE1-4184-917F-934C55E7846C}"/>
    <cellStyle name="Normal 5 2 2 11 3 2 2" xfId="21811" xr:uid="{C87B6F49-6FB4-490C-8AE5-349FF7BA9938}"/>
    <cellStyle name="Normal 5 2 2 11 3 2 2 2" xfId="21812" xr:uid="{E822BDD2-432A-4B09-8829-09DC0B21941A}"/>
    <cellStyle name="Normal 5 2 2 11 3 2 3" xfId="21813" xr:uid="{21340AA3-C34F-44F9-AC90-F757A91ADAD0}"/>
    <cellStyle name="Normal 5 2 2 11 3 3" xfId="21814" xr:uid="{553B0E75-587C-46B6-A467-EA530D41ED1B}"/>
    <cellStyle name="Normal 5 2 2 11 3 3 2" xfId="21815" xr:uid="{8D2FE499-07E8-4226-B425-C62BB5400915}"/>
    <cellStyle name="Normal 5 2 2 11 3 4" xfId="21816" xr:uid="{4756DD7A-8435-4AF6-9959-E262A2E7A730}"/>
    <cellStyle name="Normal 5 2 2 11 4" xfId="21817" xr:uid="{460AF304-C0D5-454A-B066-1AE9BB3C6B7E}"/>
    <cellStyle name="Normal 5 2 2 11 5" xfId="21818" xr:uid="{9379B512-6B1A-4617-BB03-FC87E165A5E6}"/>
    <cellStyle name="Normal 5 2 2 11 5 2" xfId="21819" xr:uid="{F2D1C702-5FB4-4027-A723-4D5F6373D4C5}"/>
    <cellStyle name="Normal 5 2 2 11 6" xfId="21820" xr:uid="{8EA04D44-8BEE-4989-86FD-55A7BD384E7C}"/>
    <cellStyle name="Normal 5 2 2 11 7" xfId="21796" xr:uid="{9450E665-9C3C-4DA1-A0B6-8C70DE1B6ECE}"/>
    <cellStyle name="Normal 5 2 2 12" xfId="7618" xr:uid="{00000000-0005-0000-0000-0000251B0000}"/>
    <cellStyle name="Normal 5 2 2 12 2" xfId="21822" xr:uid="{46609C8D-4035-4945-9DA9-11D348AC28BF}"/>
    <cellStyle name="Normal 5 2 2 12 2 2" xfId="21823" xr:uid="{B947141E-EE7F-443B-B968-1E7548746027}"/>
    <cellStyle name="Normal 5 2 2 12 2 2 2" xfId="21824" xr:uid="{441BEC32-8B05-4951-A046-E73346AE30BB}"/>
    <cellStyle name="Normal 5 2 2 12 2 2 2 2" xfId="21825" xr:uid="{7FC1877E-6B8A-4522-89B5-4EFD75E787EB}"/>
    <cellStyle name="Normal 5 2 2 12 2 2 3" xfId="21826" xr:uid="{7468EEE1-B696-4F3F-95CC-54859DDDC177}"/>
    <cellStyle name="Normal 5 2 2 12 2 3" xfId="21827" xr:uid="{C261B1AE-D50A-4F70-8723-159071E27505}"/>
    <cellStyle name="Normal 5 2 2 12 2 3 2" xfId="21828" xr:uid="{FEDD7745-BFD8-40D5-8499-3E9639C1898D}"/>
    <cellStyle name="Normal 5 2 2 12 2 3 2 2" xfId="21829" xr:uid="{B38A82E7-50E0-40FD-A7D1-381F4B41D8F4}"/>
    <cellStyle name="Normal 5 2 2 12 2 3 3" xfId="21830" xr:uid="{492A53C3-F65E-4954-9186-C8B6003DB2A1}"/>
    <cellStyle name="Normal 5 2 2 12 2 4" xfId="21831" xr:uid="{21E19D81-F760-4877-B858-C5067F33B747}"/>
    <cellStyle name="Normal 5 2 2 12 2 4 2" xfId="21832" xr:uid="{38F141CE-51F5-4D80-A6A8-1CC782E083DB}"/>
    <cellStyle name="Normal 5 2 2 12 2 5" xfId="21833" xr:uid="{8A6BAB76-28E7-4809-8414-EE34F359B74F}"/>
    <cellStyle name="Normal 5 2 2 12 3" xfId="21834" xr:uid="{3E6B4E37-6CDF-4459-BD2E-A8744AD9C5B8}"/>
    <cellStyle name="Normal 5 2 2 12 3 2" xfId="21835" xr:uid="{DCDDA759-3C7F-45E8-88B1-FC390C1DD2E4}"/>
    <cellStyle name="Normal 5 2 2 12 3 2 2" xfId="21836" xr:uid="{41A7D14F-8DCE-4103-8A5B-139657C57F9B}"/>
    <cellStyle name="Normal 5 2 2 12 3 2 2 2" xfId="21837" xr:uid="{CA6D4D1D-9AB6-4188-A19B-4975EFB2A284}"/>
    <cellStyle name="Normal 5 2 2 12 3 2 3" xfId="21838" xr:uid="{6B009E77-E19A-4BA0-BC62-9035D8E6D8EB}"/>
    <cellStyle name="Normal 5 2 2 12 3 3" xfId="21839" xr:uid="{E7FB689F-277D-4DCA-B088-FB911C8117F6}"/>
    <cellStyle name="Normal 5 2 2 12 3 3 2" xfId="21840" xr:uid="{E34144AD-ACB4-464E-844C-FFE368A579FD}"/>
    <cellStyle name="Normal 5 2 2 12 3 4" xfId="21841" xr:uid="{5B1F0C63-7869-467A-A3EC-01D6B325F836}"/>
    <cellStyle name="Normal 5 2 2 12 4" xfId="21842" xr:uid="{3FDF37DB-CB0B-44DE-BF13-480D8FCA9503}"/>
    <cellStyle name="Normal 5 2 2 12 5" xfId="21843" xr:uid="{F38E3B70-5126-4B92-9397-232A64C6484C}"/>
    <cellStyle name="Normal 5 2 2 12 5 2" xfId="21844" xr:uid="{52D18668-9A3A-48FD-AF69-802A000EFA68}"/>
    <cellStyle name="Normal 5 2 2 12 6" xfId="21845" xr:uid="{535199A3-B65F-4A1D-B42B-30E58EEB2F4E}"/>
    <cellStyle name="Normal 5 2 2 12 7" xfId="21821" xr:uid="{08C5C253-DBC8-4C27-BEF0-BB67EA14E9FB}"/>
    <cellStyle name="Normal 5 2 2 13" xfId="7619" xr:uid="{00000000-0005-0000-0000-0000261B0000}"/>
    <cellStyle name="Normal 5 2 2 13 2" xfId="21847" xr:uid="{9E8455BB-8BEB-4951-B9A0-D0C20999E09D}"/>
    <cellStyle name="Normal 5 2 2 13 2 2" xfId="21848" xr:uid="{B572ABE3-6782-4F9D-8168-0337CC4360DA}"/>
    <cellStyle name="Normal 5 2 2 13 2 2 2" xfId="21849" xr:uid="{7EE5C112-AAC7-469E-8C14-1037D51B5DE1}"/>
    <cellStyle name="Normal 5 2 2 13 2 2 2 2" xfId="21850" xr:uid="{8BC66271-1261-41D2-A3C7-90014604E842}"/>
    <cellStyle name="Normal 5 2 2 13 2 2 3" xfId="21851" xr:uid="{E4E612B2-2120-4C90-8D3B-0F22641EC432}"/>
    <cellStyle name="Normal 5 2 2 13 2 3" xfId="21852" xr:uid="{6405D744-5084-45BA-A543-324553AF35B3}"/>
    <cellStyle name="Normal 5 2 2 13 2 3 2" xfId="21853" xr:uid="{9DF7B2C6-3261-41F6-9F2B-B57FA87D6FC3}"/>
    <cellStyle name="Normal 5 2 2 13 2 3 2 2" xfId="21854" xr:uid="{20D7E0A5-AF7D-41DA-8265-8AE38367BEE2}"/>
    <cellStyle name="Normal 5 2 2 13 2 3 3" xfId="21855" xr:uid="{89CAF6E5-B505-4D9B-9AC3-FAFFAA2C6618}"/>
    <cellStyle name="Normal 5 2 2 13 2 4" xfId="21856" xr:uid="{F44B866C-2597-4D3A-8046-C8184BF00928}"/>
    <cellStyle name="Normal 5 2 2 13 2 4 2" xfId="21857" xr:uid="{C029C7E8-BEE3-47AC-8EE5-EFF80B56579A}"/>
    <cellStyle name="Normal 5 2 2 13 2 5" xfId="21858" xr:uid="{ACB018C2-5F1E-4D81-9DFD-1D22538C7EB8}"/>
    <cellStyle name="Normal 5 2 2 13 3" xfId="21859" xr:uid="{694F06B8-C688-49FD-B337-8D66D9F25669}"/>
    <cellStyle name="Normal 5 2 2 13 3 2" xfId="21860" xr:uid="{D368060C-E15C-48FF-8275-709DC63D5AD1}"/>
    <cellStyle name="Normal 5 2 2 13 3 2 2" xfId="21861" xr:uid="{07822141-C50D-4E2F-A744-B506CF9A7E40}"/>
    <cellStyle name="Normal 5 2 2 13 3 2 2 2" xfId="21862" xr:uid="{B369163B-ED8C-4F4D-A82D-635491894D2B}"/>
    <cellStyle name="Normal 5 2 2 13 3 2 3" xfId="21863" xr:uid="{9DE6DA76-057E-42AC-9DFE-E954B12977E5}"/>
    <cellStyle name="Normal 5 2 2 13 3 3" xfId="21864" xr:uid="{35BEC69D-56A7-402F-B3BA-8C46AE66C565}"/>
    <cellStyle name="Normal 5 2 2 13 3 3 2" xfId="21865" xr:uid="{4CCFBF52-C72A-41C3-9535-0CAF34FF4CE9}"/>
    <cellStyle name="Normal 5 2 2 13 3 4" xfId="21866" xr:uid="{F2988516-3F29-42E8-8279-53DEEEC8EFE3}"/>
    <cellStyle name="Normal 5 2 2 13 4" xfId="21867" xr:uid="{C81FD221-354B-4D85-8830-E1EED318B7E3}"/>
    <cellStyle name="Normal 5 2 2 13 5" xfId="21868" xr:uid="{6E65D8A4-E768-4E79-AD78-FA76F2B218CD}"/>
    <cellStyle name="Normal 5 2 2 13 5 2" xfId="21869" xr:uid="{FCE12844-9059-4F73-871B-F92D3CBE46B5}"/>
    <cellStyle name="Normal 5 2 2 13 6" xfId="21870" xr:uid="{90FBDAF2-F527-4F97-9004-7C2D876EF538}"/>
    <cellStyle name="Normal 5 2 2 13 7" xfId="21846" xr:uid="{5E09F645-8111-48DA-BF4D-82D7C48F2CD6}"/>
    <cellStyle name="Normal 5 2 2 14" xfId="7615" xr:uid="{00000000-0005-0000-0000-0000271B0000}"/>
    <cellStyle name="Normal 5 2 2 15" xfId="13787" xr:uid="{00000000-0005-0000-0000-0000EE0C0000}"/>
    <cellStyle name="Normal 5 2 2 15 2" xfId="21871" xr:uid="{11175CA2-29BA-4CF2-8DD2-44B979B400F0}"/>
    <cellStyle name="Normal 5 2 2 2" xfId="3673" xr:uid="{00000000-0005-0000-0000-0000281B0000}"/>
    <cellStyle name="Normal 5 2 2 2 10" xfId="7620" xr:uid="{00000000-0005-0000-0000-0000291B0000}"/>
    <cellStyle name="Normal 5 2 2 2 11" xfId="7621" xr:uid="{00000000-0005-0000-0000-00002A1B0000}"/>
    <cellStyle name="Normal 5 2 2 2 12" xfId="7622" xr:uid="{00000000-0005-0000-0000-00002B1B0000}"/>
    <cellStyle name="Normal 5 2 2 2 13" xfId="7623" xr:uid="{00000000-0005-0000-0000-00002C1B0000}"/>
    <cellStyle name="Normal 5 2 2 2 14" xfId="21872" xr:uid="{A0D1D61F-6078-498E-B1A1-D4D9FB92883F}"/>
    <cellStyle name="Normal 5 2 2 2 14 2" xfId="21873" xr:uid="{663B1A80-76DD-43BB-AB8B-26C1D408C48F}"/>
    <cellStyle name="Normal 5 2 2 2 14 2 2" xfId="21874" xr:uid="{90EC1B3B-9EB8-47DB-A295-5782AEB5BD34}"/>
    <cellStyle name="Normal 5 2 2 2 14 2 2 2" xfId="21875" xr:uid="{D722E176-121B-467F-90A8-DDACEB1E66C4}"/>
    <cellStyle name="Normal 5 2 2 2 14 2 2 2 2" xfId="21876" xr:uid="{0240D0F2-E47E-4A5A-B2F7-8F6112682B02}"/>
    <cellStyle name="Normal 5 2 2 2 14 2 2 3" xfId="21877" xr:uid="{1F4756FC-2CBE-401E-9EF6-1CAACEAB4757}"/>
    <cellStyle name="Normal 5 2 2 2 14 2 3" xfId="21878" xr:uid="{15CEB2BC-3A0F-4202-A886-93CFB777B066}"/>
    <cellStyle name="Normal 5 2 2 2 14 2 3 2" xfId="21879" xr:uid="{89030DBB-4934-4589-85D8-1D16C7AF94F1}"/>
    <cellStyle name="Normal 5 2 2 2 14 2 3 2 2" xfId="21880" xr:uid="{519D2571-D9E1-4E88-9ACA-60C2A95C2653}"/>
    <cellStyle name="Normal 5 2 2 2 14 2 3 3" xfId="21881" xr:uid="{F84FA1A5-38E7-4A88-AFD2-7B3BAD2D588F}"/>
    <cellStyle name="Normal 5 2 2 2 14 2 4" xfId="21882" xr:uid="{A1E77934-D589-4C9A-B7C2-98441FFF04AF}"/>
    <cellStyle name="Normal 5 2 2 2 14 2 4 2" xfId="21883" xr:uid="{BF2FF590-A56B-4429-93F3-55E6D0A7D9F3}"/>
    <cellStyle name="Normal 5 2 2 2 14 2 5" xfId="21884" xr:uid="{4A2FF1B0-048A-4D7C-99C0-98A28837A068}"/>
    <cellStyle name="Normal 5 2 2 2 14 3" xfId="21885" xr:uid="{D90FA1BB-653D-432B-8875-BF718308BBC7}"/>
    <cellStyle name="Normal 5 2 2 2 14 3 2" xfId="21886" xr:uid="{EE51B7BE-D5EC-45ED-962B-AFD5E03FE156}"/>
    <cellStyle name="Normal 5 2 2 2 14 3 2 2" xfId="21887" xr:uid="{5968CC9F-7ACA-4ACB-8CB2-E949218D22D3}"/>
    <cellStyle name="Normal 5 2 2 2 14 3 3" xfId="21888" xr:uid="{C81A6884-38DF-4CDC-8992-9A6BE0B81AE4}"/>
    <cellStyle name="Normal 5 2 2 2 14 4" xfId="21889" xr:uid="{D3A8D1ED-1C43-4BC9-9DAE-E0A46EA931A1}"/>
    <cellStyle name="Normal 5 2 2 2 14 4 2" xfId="21890" xr:uid="{4061860F-9D2E-4F08-BC83-B4D960ACDB61}"/>
    <cellStyle name="Normal 5 2 2 2 14 4 2 2" xfId="21891" xr:uid="{A89BFA57-1390-4C77-B768-E230FFB1946A}"/>
    <cellStyle name="Normal 5 2 2 2 14 4 3" xfId="21892" xr:uid="{0643C905-7A11-465D-8C40-024A02CB5D9E}"/>
    <cellStyle name="Normal 5 2 2 2 14 5" xfId="21893" xr:uid="{D0978F48-3931-4021-BFA9-AB68BF5BE108}"/>
    <cellStyle name="Normal 5 2 2 2 14 5 2" xfId="21894" xr:uid="{B4AF93FC-8501-4CBB-B4BA-81279A186162}"/>
    <cellStyle name="Normal 5 2 2 2 14 6" xfId="21895" xr:uid="{BDE26F72-4171-42E0-BB5C-1557F63B754F}"/>
    <cellStyle name="Normal 5 2 2 2 15" xfId="21896" xr:uid="{4FE9E52E-877B-4C3C-9959-465F72B72241}"/>
    <cellStyle name="Normal 5 2 2 2 16" xfId="21897" xr:uid="{2A20E6FB-CA97-4A4F-8774-A3248C4E2F8C}"/>
    <cellStyle name="Normal 5 2 2 2 2" xfId="7624" xr:uid="{00000000-0005-0000-0000-00002D1B0000}"/>
    <cellStyle name="Normal 5 2 2 2 3" xfId="7625" xr:uid="{00000000-0005-0000-0000-00002E1B0000}"/>
    <cellStyle name="Normal 5 2 2 2 4" xfId="7626" xr:uid="{00000000-0005-0000-0000-00002F1B0000}"/>
    <cellStyle name="Normal 5 2 2 2 5" xfId="7627" xr:uid="{00000000-0005-0000-0000-0000301B0000}"/>
    <cellStyle name="Normal 5 2 2 2 6" xfId="7628" xr:uid="{00000000-0005-0000-0000-0000311B0000}"/>
    <cellStyle name="Normal 5 2 2 2 7" xfId="7629" xr:uid="{00000000-0005-0000-0000-0000321B0000}"/>
    <cellStyle name="Normal 5 2 2 2 8" xfId="7630" xr:uid="{00000000-0005-0000-0000-0000331B0000}"/>
    <cellStyle name="Normal 5 2 2 2 9" xfId="7631" xr:uid="{00000000-0005-0000-0000-0000341B0000}"/>
    <cellStyle name="Normal 5 2 2 3" xfId="5440" xr:uid="{00000000-0005-0000-0000-0000351B0000}"/>
    <cellStyle name="Normal 5 2 2 3 2" xfId="7632" xr:uid="{00000000-0005-0000-0000-0000361B0000}"/>
    <cellStyle name="Normal 5 2 2 3 2 2" xfId="21900" xr:uid="{B2816FBA-ACE0-4F6E-A821-4D5CA207FDA6}"/>
    <cellStyle name="Normal 5 2 2 3 2 2 2" xfId="21901" xr:uid="{6171D9FF-E396-452D-A438-20A5ACAC3EFE}"/>
    <cellStyle name="Normal 5 2 2 3 2 2 2 2" xfId="21902" xr:uid="{53E46E87-4C0B-4A1D-BE12-B176AB76E38E}"/>
    <cellStyle name="Normal 5 2 2 3 2 2 2 2 2" xfId="21903" xr:uid="{FCE1CB39-08B5-4F75-B5AB-C5B2D399AAC7}"/>
    <cellStyle name="Normal 5 2 2 3 2 2 2 3" xfId="21904" xr:uid="{07BD9460-2CD3-44BD-89C9-DC84A51618FB}"/>
    <cellStyle name="Normal 5 2 2 3 2 2 3" xfId="21905" xr:uid="{BDA42486-0CD2-4A2B-BC71-E2AEA3016D59}"/>
    <cellStyle name="Normal 5 2 2 3 2 2 3 2" xfId="21906" xr:uid="{8CE36F47-5C61-475C-9D1B-A09641BCC9F8}"/>
    <cellStyle name="Normal 5 2 2 3 2 2 3 2 2" xfId="21907" xr:uid="{19C1B921-900F-4397-981E-102B4381398E}"/>
    <cellStyle name="Normal 5 2 2 3 2 2 3 3" xfId="21908" xr:uid="{058975A6-00DC-46F2-82FE-8C23B918FC77}"/>
    <cellStyle name="Normal 5 2 2 3 2 2 4" xfId="21909" xr:uid="{ED8DEDDF-067D-42F5-8CCB-986AF9AC5BA6}"/>
    <cellStyle name="Normal 5 2 2 3 2 2 4 2" xfId="21910" xr:uid="{35A21149-F3C2-4602-B75C-81E457B250F4}"/>
    <cellStyle name="Normal 5 2 2 3 2 2 5" xfId="21911" xr:uid="{E8F1EBDB-0B21-4667-B31D-E8CCC51D6DAB}"/>
    <cellStyle name="Normal 5 2 2 3 2 3" xfId="21912" xr:uid="{48116835-9FCB-4C46-8479-B802F1BAD84C}"/>
    <cellStyle name="Normal 5 2 2 3 2 3 2" xfId="21913" xr:uid="{F29F530E-63A8-4DA5-9017-B334BD765B86}"/>
    <cellStyle name="Normal 5 2 2 3 2 3 2 2" xfId="21914" xr:uid="{626D2CEF-C3C8-448B-9C09-452351494A67}"/>
    <cellStyle name="Normal 5 2 2 3 2 3 3" xfId="21915" xr:uid="{6A87D32A-BB42-4739-AF66-FBEAB4887300}"/>
    <cellStyle name="Normal 5 2 2 3 2 4" xfId="21916" xr:uid="{DCFA3FF9-4824-41FD-8051-53844F9CA424}"/>
    <cellStyle name="Normal 5 2 2 3 2 4 2" xfId="21917" xr:uid="{1E748218-3046-4AB9-99C6-6E91D33EC1E5}"/>
    <cellStyle name="Normal 5 2 2 3 2 4 2 2" xfId="21918" xr:uid="{25AE31D1-53C9-4B46-888B-7897412FFD59}"/>
    <cellStyle name="Normal 5 2 2 3 2 4 3" xfId="21919" xr:uid="{60E313F8-18CF-4553-B4E9-64234B373A7B}"/>
    <cellStyle name="Normal 5 2 2 3 2 5" xfId="21920" xr:uid="{3A133D1F-1B8B-45F0-A9A0-0A00489248AA}"/>
    <cellStyle name="Normal 5 2 2 3 2 5 2" xfId="21921" xr:uid="{2CE8D85F-9447-4B2D-83F5-336DDECB95E4}"/>
    <cellStyle name="Normal 5 2 2 3 2 6" xfId="21922" xr:uid="{7818C958-FA33-440A-ACD7-B4D3E8D91144}"/>
    <cellStyle name="Normal 5 2 2 3 2 7" xfId="21899" xr:uid="{C65C0973-C0A1-47BD-BC01-F7E8FEEC3651}"/>
    <cellStyle name="Normal 5 2 2 3 3" xfId="10909" xr:uid="{00000000-0005-0000-0000-00009E1B0000}"/>
    <cellStyle name="Normal 5 2 2 3 3 2" xfId="21924" xr:uid="{3143C467-4614-4EE6-9593-3F42920E8F53}"/>
    <cellStyle name="Normal 5 2 2 3 3 2 2" xfId="21925" xr:uid="{852EB933-B8A1-4EBA-9D91-6CD9AA5C1A79}"/>
    <cellStyle name="Normal 5 2 2 3 3 2 2 2" xfId="21926" xr:uid="{FAC2ADDB-B251-4414-A1BC-569F4093F1C6}"/>
    <cellStyle name="Normal 5 2 2 3 3 2 3" xfId="21927" xr:uid="{DF6C8A37-0910-43F1-BD68-1E1E2F8E2672}"/>
    <cellStyle name="Normal 5 2 2 3 3 3" xfId="21928" xr:uid="{8A647C78-0914-4E00-8F80-8B9C558C41C4}"/>
    <cellStyle name="Normal 5 2 2 3 3 3 2" xfId="21929" xr:uid="{FF9E85E2-5A6C-4B95-8A0C-145D4F3C6ABB}"/>
    <cellStyle name="Normal 5 2 2 3 3 3 2 2" xfId="21930" xr:uid="{8CD9F8EF-A591-4607-AA5B-9A41094FE76A}"/>
    <cellStyle name="Normal 5 2 2 3 3 3 3" xfId="21931" xr:uid="{3C0CD7AF-AB8D-4D9D-A2EC-E23C79D277D4}"/>
    <cellStyle name="Normal 5 2 2 3 3 4" xfId="21932" xr:uid="{74E024EF-F77E-4B7F-B11D-B0A6294B9EDF}"/>
    <cellStyle name="Normal 5 2 2 3 3 4 2" xfId="21933" xr:uid="{395B43F6-EB9D-44B7-B104-D1451B7A03CB}"/>
    <cellStyle name="Normal 5 2 2 3 3 5" xfId="21934" xr:uid="{DE97E433-CC9B-4569-822E-5720AAF5CB31}"/>
    <cellStyle name="Normal 5 2 2 3 3 6" xfId="21923" xr:uid="{9A2362C1-9C99-4935-A812-0A09378FFF39}"/>
    <cellStyle name="Normal 5 2 2 3 4" xfId="21935" xr:uid="{D3CCB9FB-B2AB-4435-B58F-9EBED03DCB6A}"/>
    <cellStyle name="Normal 5 2 2 3 4 2" xfId="21936" xr:uid="{1CF17E2E-C4C6-4112-8714-D637E8C1287D}"/>
    <cellStyle name="Normal 5 2 2 3 4 2 2" xfId="21937" xr:uid="{CA847DB7-BF9F-4FBF-B870-F4DA234A223B}"/>
    <cellStyle name="Normal 5 2 2 3 4 2 2 2" xfId="21938" xr:uid="{EEB3AA2D-1237-4076-A75C-7A88E24876C2}"/>
    <cellStyle name="Normal 5 2 2 3 4 2 3" xfId="21939" xr:uid="{5D740E70-DB24-41C8-8B2A-96D1F41BCF70}"/>
    <cellStyle name="Normal 5 2 2 3 4 3" xfId="21940" xr:uid="{2B5D79FD-1FC6-4364-89E5-714366F983C6}"/>
    <cellStyle name="Normal 5 2 2 3 4 3 2" xfId="21941" xr:uid="{DE283AD0-39BB-4996-9BB6-365F969EBE62}"/>
    <cellStyle name="Normal 5 2 2 3 4 4" xfId="21942" xr:uid="{60E1D1B3-51E2-46F2-BF2D-D73AF8909EB9}"/>
    <cellStyle name="Normal 5 2 2 3 5" xfId="21943" xr:uid="{54E1E637-ED46-43B2-9822-23CB1EB7845E}"/>
    <cellStyle name="Normal 5 2 2 3 6" xfId="21944" xr:uid="{7E07E16E-C351-4ED7-B632-10F3AB82AF86}"/>
    <cellStyle name="Normal 5 2 2 3 6 2" xfId="21945" xr:uid="{A89AA80B-24CA-4FBC-A98C-84A7BBDE3292}"/>
    <cellStyle name="Normal 5 2 2 3 7" xfId="21946" xr:uid="{82FE33A3-C4F4-4B35-B0F4-47DE56B220BD}"/>
    <cellStyle name="Normal 5 2 2 3 8" xfId="21898" xr:uid="{DFD92533-3507-4183-945F-A9B4140237D8}"/>
    <cellStyle name="Normal 5 2 2 4" xfId="7633" xr:uid="{00000000-0005-0000-0000-0000371B0000}"/>
    <cellStyle name="Normal 5 2 2 4 2" xfId="21948" xr:uid="{2B62D1EB-2C6E-45D0-9C70-688FE1F61C81}"/>
    <cellStyle name="Normal 5 2 2 4 2 2" xfId="21949" xr:uid="{67EDC794-82B0-4FCE-9F7A-E7FEEB017C2A}"/>
    <cellStyle name="Normal 5 2 2 4 2 2 2" xfId="21950" xr:uid="{CE296CC8-F5A5-4FBF-84E6-8C850E45F49B}"/>
    <cellStyle name="Normal 5 2 2 4 2 2 2 2" xfId="21951" xr:uid="{6BC86894-3BDC-4A28-821E-3B59CA8283CF}"/>
    <cellStyle name="Normal 5 2 2 4 2 2 3" xfId="21952" xr:uid="{E502B19D-5F90-49F6-8869-67778365CF08}"/>
    <cellStyle name="Normal 5 2 2 4 2 3" xfId="21953" xr:uid="{C5CE7213-DEA1-455A-A3B5-91C69BD77376}"/>
    <cellStyle name="Normal 5 2 2 4 2 3 2" xfId="21954" xr:uid="{7B1A6A15-2FDC-492B-A968-37A6580E3726}"/>
    <cellStyle name="Normal 5 2 2 4 2 3 2 2" xfId="21955" xr:uid="{1BE2BD88-AB5D-4073-BBCE-C7E4027EC8E1}"/>
    <cellStyle name="Normal 5 2 2 4 2 3 3" xfId="21956" xr:uid="{0449A167-B8A9-4B78-9745-7B39C8FFAB4F}"/>
    <cellStyle name="Normal 5 2 2 4 2 4" xfId="21957" xr:uid="{81814064-CEC6-4A2D-A3A7-50AA7773B1A2}"/>
    <cellStyle name="Normal 5 2 2 4 2 4 2" xfId="21958" xr:uid="{D01135D5-C0D6-4BA5-9AD1-972D5DDE7629}"/>
    <cellStyle name="Normal 5 2 2 4 2 5" xfId="21959" xr:uid="{CB9B7808-5E9F-405A-B146-914FE7D048B2}"/>
    <cellStyle name="Normal 5 2 2 4 3" xfId="21960" xr:uid="{07142BB6-5927-4BB9-A9B6-319F454C4D72}"/>
    <cellStyle name="Normal 5 2 2 4 3 2" xfId="21961" xr:uid="{B57D9FC0-F4C4-426D-B9F3-5C16038E2AF4}"/>
    <cellStyle name="Normal 5 2 2 4 3 2 2" xfId="21962" xr:uid="{31558200-50FB-4676-AA68-D3AE11A92118}"/>
    <cellStyle name="Normal 5 2 2 4 3 2 2 2" xfId="21963" xr:uid="{FD64B97B-8BEB-4D0C-BC1E-77A999F54B07}"/>
    <cellStyle name="Normal 5 2 2 4 3 2 3" xfId="21964" xr:uid="{5BDFBCD8-E6ED-4FB6-9F86-961CE0F4D496}"/>
    <cellStyle name="Normal 5 2 2 4 3 3" xfId="21965" xr:uid="{CBFC8D86-2355-4ED3-8F22-511865AE35CF}"/>
    <cellStyle name="Normal 5 2 2 4 3 3 2" xfId="21966" xr:uid="{96B6CFB8-F20D-4162-B979-2D3062D6CD8A}"/>
    <cellStyle name="Normal 5 2 2 4 3 4" xfId="21967" xr:uid="{F9F4BE9D-407B-4612-9560-AE9FC444F918}"/>
    <cellStyle name="Normal 5 2 2 4 4" xfId="21968" xr:uid="{8928BF75-2CDE-4D4A-8A69-CD7661FFD75B}"/>
    <cellStyle name="Normal 5 2 2 4 5" xfId="21969" xr:uid="{D0F1CB57-F98D-4DED-B933-181B30F55A22}"/>
    <cellStyle name="Normal 5 2 2 4 5 2" xfId="21970" xr:uid="{0C6E584F-5965-4616-B59D-E8C65F6ADD6E}"/>
    <cellStyle name="Normal 5 2 2 4 6" xfId="21971" xr:uid="{F0AD4492-F929-4CC3-9643-E85107760F31}"/>
    <cellStyle name="Normal 5 2 2 4 7" xfId="21947" xr:uid="{2AC46263-8D8C-4C6D-AC14-532D40514D4F}"/>
    <cellStyle name="Normal 5 2 2 5" xfId="7634" xr:uid="{00000000-0005-0000-0000-0000381B0000}"/>
    <cellStyle name="Normal 5 2 2 5 2" xfId="21973" xr:uid="{8C5C302F-86D9-41F5-A21A-A3DEB4D6DF0E}"/>
    <cellStyle name="Normal 5 2 2 5 2 2" xfId="21974" xr:uid="{338CABAE-3747-4C20-A59A-572CDB8BEDBB}"/>
    <cellStyle name="Normal 5 2 2 5 2 2 2" xfId="21975" xr:uid="{5F8EEAFF-7961-47CE-BCF6-8EFED2D8450B}"/>
    <cellStyle name="Normal 5 2 2 5 2 2 2 2" xfId="21976" xr:uid="{B13F63C8-C497-41F7-B5C5-6E587AEADAD9}"/>
    <cellStyle name="Normal 5 2 2 5 2 2 3" xfId="21977" xr:uid="{DC6689D7-8443-4D75-8DEA-88D92D51F34E}"/>
    <cellStyle name="Normal 5 2 2 5 2 3" xfId="21978" xr:uid="{5835CDBD-71D5-464A-B8A4-4F826E6AA7EB}"/>
    <cellStyle name="Normal 5 2 2 5 2 3 2" xfId="21979" xr:uid="{1BDD206D-71AC-482A-99E8-39F96EC12573}"/>
    <cellStyle name="Normal 5 2 2 5 2 3 2 2" xfId="21980" xr:uid="{3243BE4F-C983-439B-947D-90439FF4240D}"/>
    <cellStyle name="Normal 5 2 2 5 2 3 3" xfId="21981" xr:uid="{AC21C64F-2334-4794-96BD-1257F3145208}"/>
    <cellStyle name="Normal 5 2 2 5 2 4" xfId="21982" xr:uid="{D3698DF4-E35E-46D2-8974-6933B3C65E00}"/>
    <cellStyle name="Normal 5 2 2 5 2 4 2" xfId="21983" xr:uid="{0FB0808C-111C-4350-AB53-C6419D8AF59E}"/>
    <cellStyle name="Normal 5 2 2 5 2 5" xfId="21984" xr:uid="{710E9209-D3B5-44C8-8E17-C23B4D6A0FE0}"/>
    <cellStyle name="Normal 5 2 2 5 3" xfId="21985" xr:uid="{3342E8C5-455F-45C9-A0F4-5319FBD54097}"/>
    <cellStyle name="Normal 5 2 2 5 3 2" xfId="21986" xr:uid="{1C81C7E0-0C79-48DE-9BED-346ADC79DEAE}"/>
    <cellStyle name="Normal 5 2 2 5 3 2 2" xfId="21987" xr:uid="{58CFD09D-5557-41BA-9B1B-A1B26F4DF5DA}"/>
    <cellStyle name="Normal 5 2 2 5 3 2 2 2" xfId="21988" xr:uid="{FE6A0EDF-09C1-406C-9C72-0E85088CEA6A}"/>
    <cellStyle name="Normal 5 2 2 5 3 2 3" xfId="21989" xr:uid="{E7B01D68-97D9-46AB-A26E-49A3CF553C85}"/>
    <cellStyle name="Normal 5 2 2 5 3 3" xfId="21990" xr:uid="{6E10876C-98D6-4838-903C-C149F5A0565B}"/>
    <cellStyle name="Normal 5 2 2 5 3 3 2" xfId="21991" xr:uid="{825A710F-75BE-4459-B4C1-51CF9AD571D7}"/>
    <cellStyle name="Normal 5 2 2 5 3 4" xfId="21992" xr:uid="{3CACAF1A-D055-4D7A-B2A1-6DE8A4179DAE}"/>
    <cellStyle name="Normal 5 2 2 5 4" xfId="21993" xr:uid="{98C5DBEA-AEB2-4F24-B702-43C0351DD185}"/>
    <cellStyle name="Normal 5 2 2 5 5" xfId="21994" xr:uid="{917CF2E0-A7CA-41E1-ABBE-84849AC418DA}"/>
    <cellStyle name="Normal 5 2 2 5 5 2" xfId="21995" xr:uid="{5A1A9EED-751B-43F1-B035-A0D9EF3ECD16}"/>
    <cellStyle name="Normal 5 2 2 5 6" xfId="21996" xr:uid="{D076B72C-34A5-453C-ABC0-34222DCED4AB}"/>
    <cellStyle name="Normal 5 2 2 5 7" xfId="21972" xr:uid="{A2735C9B-7298-4E2C-B8DB-5A358480BBBE}"/>
    <cellStyle name="Normal 5 2 2 6" xfId="7635" xr:uid="{00000000-0005-0000-0000-0000391B0000}"/>
    <cellStyle name="Normal 5 2 2 6 2" xfId="21998" xr:uid="{75B92C33-1813-46AD-AC11-F2287C4A79B4}"/>
    <cellStyle name="Normal 5 2 2 6 2 2" xfId="21999" xr:uid="{F84F7EE5-8C65-4204-A41C-4F3D18411A17}"/>
    <cellStyle name="Normal 5 2 2 6 2 2 2" xfId="22000" xr:uid="{3B5856C7-2910-4E28-BC17-9F21B0852008}"/>
    <cellStyle name="Normal 5 2 2 6 2 2 2 2" xfId="22001" xr:uid="{E9A4FDAF-3A4C-4B34-8CF9-E621B0CC7C21}"/>
    <cellStyle name="Normal 5 2 2 6 2 2 3" xfId="22002" xr:uid="{96CF3F32-9F54-4349-89D6-F34A4425906D}"/>
    <cellStyle name="Normal 5 2 2 6 2 3" xfId="22003" xr:uid="{4C544B18-D7F5-4CF1-8010-67A91037FC2C}"/>
    <cellStyle name="Normal 5 2 2 6 2 3 2" xfId="22004" xr:uid="{F94F2BA1-4F8F-4B80-8313-39BA5874E41B}"/>
    <cellStyle name="Normal 5 2 2 6 2 3 2 2" xfId="22005" xr:uid="{5AA99BCA-8A88-4509-9A66-13F582D5290E}"/>
    <cellStyle name="Normal 5 2 2 6 2 3 3" xfId="22006" xr:uid="{2E12FB49-3D1F-4FF6-87F1-8284F2F5B31C}"/>
    <cellStyle name="Normal 5 2 2 6 2 4" xfId="22007" xr:uid="{69A8B313-4CC4-476A-B234-E5EC3C2498DE}"/>
    <cellStyle name="Normal 5 2 2 6 2 4 2" xfId="22008" xr:uid="{EDFE5433-10E5-458F-B8A3-4C53191012EE}"/>
    <cellStyle name="Normal 5 2 2 6 2 5" xfId="22009" xr:uid="{AEC1AA29-6378-417A-9CE5-1ED47247BE3B}"/>
    <cellStyle name="Normal 5 2 2 6 3" xfId="22010" xr:uid="{BC30921A-94EF-4E37-A8DC-6F557ACF4A58}"/>
    <cellStyle name="Normal 5 2 2 6 3 2" xfId="22011" xr:uid="{8A6C3173-79CC-4E03-AC39-06221D7380CA}"/>
    <cellStyle name="Normal 5 2 2 6 3 2 2" xfId="22012" xr:uid="{D5DE3792-C196-4E53-AE75-295BE2E48001}"/>
    <cellStyle name="Normal 5 2 2 6 3 2 2 2" xfId="22013" xr:uid="{CFCE6635-3128-4A9E-A2A4-DD0325DEBC10}"/>
    <cellStyle name="Normal 5 2 2 6 3 2 3" xfId="22014" xr:uid="{131AE16B-012B-4FE4-83AA-F75845C165B0}"/>
    <cellStyle name="Normal 5 2 2 6 3 3" xfId="22015" xr:uid="{2C01D6F7-A19E-4F1A-915E-3E3F6DB2EEE6}"/>
    <cellStyle name="Normal 5 2 2 6 3 3 2" xfId="22016" xr:uid="{A50DC5CB-B3E9-4121-8F57-9E8F2C5A85E1}"/>
    <cellStyle name="Normal 5 2 2 6 3 4" xfId="22017" xr:uid="{359291E0-6F03-4CDE-9AB5-A8DB14FBF49E}"/>
    <cellStyle name="Normal 5 2 2 6 4" xfId="22018" xr:uid="{1B12AE4D-CE38-4D61-9B88-486CF5707BD6}"/>
    <cellStyle name="Normal 5 2 2 6 5" xfId="22019" xr:uid="{812C7423-3A54-43FB-90B6-B98DDA8E65BF}"/>
    <cellStyle name="Normal 5 2 2 6 5 2" xfId="22020" xr:uid="{1C1FCD98-41C5-4EB2-924D-ECBA65262EE6}"/>
    <cellStyle name="Normal 5 2 2 6 6" xfId="22021" xr:uid="{AE26266E-D8A6-446C-873E-58692383E27F}"/>
    <cellStyle name="Normal 5 2 2 6 7" xfId="21997" xr:uid="{A51C4C2A-CE2D-4AA5-B0BF-EC5C55A18E53}"/>
    <cellStyle name="Normal 5 2 2 7" xfId="7636" xr:uid="{00000000-0005-0000-0000-00003A1B0000}"/>
    <cellStyle name="Normal 5 2 2 7 2" xfId="22023" xr:uid="{3AD0A28D-0CAF-42C7-911E-C79C44934B93}"/>
    <cellStyle name="Normal 5 2 2 7 2 2" xfId="22024" xr:uid="{6E6DC422-40DC-45E4-8774-B900DD747DAE}"/>
    <cellStyle name="Normal 5 2 2 7 2 2 2" xfId="22025" xr:uid="{8A25F0B7-0C30-4CF2-B241-2D1219FBF1E1}"/>
    <cellStyle name="Normal 5 2 2 7 2 2 2 2" xfId="22026" xr:uid="{A07D3E18-E886-4DC8-B9C2-868433471AF2}"/>
    <cellStyle name="Normal 5 2 2 7 2 2 3" xfId="22027" xr:uid="{2D66002E-2AEE-4865-9966-597630653BCF}"/>
    <cellStyle name="Normal 5 2 2 7 2 3" xfId="22028" xr:uid="{0052BC80-E06F-4FA2-997B-9ED3B330A594}"/>
    <cellStyle name="Normal 5 2 2 7 2 3 2" xfId="22029" xr:uid="{9E030169-82E4-4A61-8DD2-11B2683B4F02}"/>
    <cellStyle name="Normal 5 2 2 7 2 3 2 2" xfId="22030" xr:uid="{45867A75-19DC-463A-99A8-E7FCF6472CC9}"/>
    <cellStyle name="Normal 5 2 2 7 2 3 3" xfId="22031" xr:uid="{4328E338-C571-4405-8E6B-CD88E04EDD21}"/>
    <cellStyle name="Normal 5 2 2 7 2 4" xfId="22032" xr:uid="{2D61F7B0-C8FD-4FED-A163-E8F952F22F72}"/>
    <cellStyle name="Normal 5 2 2 7 2 4 2" xfId="22033" xr:uid="{468834E0-60CC-417E-968F-E774E6EB9031}"/>
    <cellStyle name="Normal 5 2 2 7 2 5" xfId="22034" xr:uid="{9F8A1969-5091-4DF8-981D-448D78ECCAB2}"/>
    <cellStyle name="Normal 5 2 2 7 3" xfId="22035" xr:uid="{C4B05BE3-7CD5-4C71-9713-E20AEF71EB8C}"/>
    <cellStyle name="Normal 5 2 2 7 3 2" xfId="22036" xr:uid="{93178257-CD5F-4E10-9E19-8C3B23F380B7}"/>
    <cellStyle name="Normal 5 2 2 7 3 2 2" xfId="22037" xr:uid="{7DA6E633-C4FD-4232-985F-CB8718E0BA94}"/>
    <cellStyle name="Normal 5 2 2 7 3 2 2 2" xfId="22038" xr:uid="{829A16DE-0E0B-46DD-B2F1-8AA3A26E6F9E}"/>
    <cellStyle name="Normal 5 2 2 7 3 2 3" xfId="22039" xr:uid="{9C356E85-3EF0-4838-B2C4-90B8DB585602}"/>
    <cellStyle name="Normal 5 2 2 7 3 3" xfId="22040" xr:uid="{A072AE79-758F-4429-A110-90D005A05CF7}"/>
    <cellStyle name="Normal 5 2 2 7 3 3 2" xfId="22041" xr:uid="{1E100083-4E00-4EFF-9B8B-5F201BED03D3}"/>
    <cellStyle name="Normal 5 2 2 7 3 4" xfId="22042" xr:uid="{51259011-0D88-4137-A6CA-CDA2B3C18A9F}"/>
    <cellStyle name="Normal 5 2 2 7 4" xfId="22043" xr:uid="{0DF11E12-B4F3-4E20-9B69-EC209774FA9A}"/>
    <cellStyle name="Normal 5 2 2 7 5" xfId="22044" xr:uid="{F8D51F14-3DC4-4ACC-A058-F54E679E9E47}"/>
    <cellStyle name="Normal 5 2 2 7 5 2" xfId="22045" xr:uid="{67BDB53F-37FF-471C-852E-6DFB8C6D5A33}"/>
    <cellStyle name="Normal 5 2 2 7 6" xfId="22046" xr:uid="{00AB8CE4-C40A-48AE-95FC-5D184E0420BF}"/>
    <cellStyle name="Normal 5 2 2 7 7" xfId="22022" xr:uid="{729EB026-F622-4D9C-9738-1AA7871197E9}"/>
    <cellStyle name="Normal 5 2 2 8" xfId="7637" xr:uid="{00000000-0005-0000-0000-00003B1B0000}"/>
    <cellStyle name="Normal 5 2 2 8 2" xfId="22048" xr:uid="{C892AE39-6A7F-48FE-9FB5-CBA6472B8B03}"/>
    <cellStyle name="Normal 5 2 2 8 2 2" xfId="22049" xr:uid="{CE4506D2-E3C2-4E4D-B056-E2BF4A7AF3A9}"/>
    <cellStyle name="Normal 5 2 2 8 2 2 2" xfId="22050" xr:uid="{082278E7-7D5B-4883-A899-14D1B1A0982D}"/>
    <cellStyle name="Normal 5 2 2 8 2 2 2 2" xfId="22051" xr:uid="{AA9EC8EB-A943-4D80-9025-22AA25F17975}"/>
    <cellStyle name="Normal 5 2 2 8 2 2 3" xfId="22052" xr:uid="{AFE9852D-A5C2-4EE7-8F38-D1931F215464}"/>
    <cellStyle name="Normal 5 2 2 8 2 3" xfId="22053" xr:uid="{6C6C14A8-A2C8-4EA5-BB7A-E8EC77DF01A9}"/>
    <cellStyle name="Normal 5 2 2 8 2 3 2" xfId="22054" xr:uid="{502431F7-C88A-4FBB-B623-3F0049EA432B}"/>
    <cellStyle name="Normal 5 2 2 8 2 3 2 2" xfId="22055" xr:uid="{0CF08203-22B7-479C-8315-935B653ACB60}"/>
    <cellStyle name="Normal 5 2 2 8 2 3 3" xfId="22056" xr:uid="{350EBEB2-CD5C-42B6-859A-FD080D0F91EF}"/>
    <cellStyle name="Normal 5 2 2 8 2 4" xfId="22057" xr:uid="{A84C45E2-42C9-4CE2-880E-C2B2F3A72AEE}"/>
    <cellStyle name="Normal 5 2 2 8 2 4 2" xfId="22058" xr:uid="{7633ABDF-7265-4431-B6D3-BC2B9D65B4D2}"/>
    <cellStyle name="Normal 5 2 2 8 2 5" xfId="22059" xr:uid="{55DC7738-4D55-4F57-98DE-DDEE4D101210}"/>
    <cellStyle name="Normal 5 2 2 8 3" xfId="22060" xr:uid="{17C7978F-E33C-4C08-AEB8-0332C532AA8B}"/>
    <cellStyle name="Normal 5 2 2 8 3 2" xfId="22061" xr:uid="{F1294A00-A391-4036-B356-7081C82ED5E0}"/>
    <cellStyle name="Normal 5 2 2 8 3 2 2" xfId="22062" xr:uid="{80791D0A-BFB9-4D32-A31D-F18EB2F6878B}"/>
    <cellStyle name="Normal 5 2 2 8 3 2 2 2" xfId="22063" xr:uid="{6896494A-75D0-4130-82EE-EBE76595A5E2}"/>
    <cellStyle name="Normal 5 2 2 8 3 2 3" xfId="22064" xr:uid="{0D4CEB8A-531B-46DA-B2C3-C9C24C4988CD}"/>
    <cellStyle name="Normal 5 2 2 8 3 3" xfId="22065" xr:uid="{A10BE451-F6CF-4FD9-ABB0-7D6EF7973E53}"/>
    <cellStyle name="Normal 5 2 2 8 3 3 2" xfId="22066" xr:uid="{33569E0D-04F9-493B-9018-FB09C8C84D14}"/>
    <cellStyle name="Normal 5 2 2 8 3 4" xfId="22067" xr:uid="{657D3AC8-1B40-46DB-A909-E0FF0B08F779}"/>
    <cellStyle name="Normal 5 2 2 8 4" xfId="22068" xr:uid="{ED1C42A8-EAE3-4F0B-BC9A-563CE981D4E6}"/>
    <cellStyle name="Normal 5 2 2 8 5" xfId="22069" xr:uid="{F92F81C0-2CC1-4ADD-A20E-26F55F4F7B7A}"/>
    <cellStyle name="Normal 5 2 2 8 5 2" xfId="22070" xr:uid="{29A264B0-CACE-4DC1-84FD-4919CFB3A0FE}"/>
    <cellStyle name="Normal 5 2 2 8 6" xfId="22071" xr:uid="{DB56BF36-7E87-4B05-B635-1AC33182D264}"/>
    <cellStyle name="Normal 5 2 2 8 7" xfId="22047" xr:uid="{66A7E136-8704-4711-A786-0857850E22BF}"/>
    <cellStyle name="Normal 5 2 2 9" xfId="7638" xr:uid="{00000000-0005-0000-0000-00003C1B0000}"/>
    <cellStyle name="Normal 5 2 2 9 2" xfId="22073" xr:uid="{14F5CB71-E302-4414-9BF6-D0CCF78401A1}"/>
    <cellStyle name="Normal 5 2 2 9 2 2" xfId="22074" xr:uid="{61CB99DB-EE45-4C47-992F-9D86A82FC2ED}"/>
    <cellStyle name="Normal 5 2 2 9 2 2 2" xfId="22075" xr:uid="{6C4DF7CD-36C6-4668-8B8F-37B97B6DCA70}"/>
    <cellStyle name="Normal 5 2 2 9 2 2 2 2" xfId="22076" xr:uid="{87CA5E48-7380-42FD-8A7F-A153B76ED859}"/>
    <cellStyle name="Normal 5 2 2 9 2 2 3" xfId="22077" xr:uid="{B11287DA-229B-4CC1-B21B-E0D55A137C41}"/>
    <cellStyle name="Normal 5 2 2 9 2 3" xfId="22078" xr:uid="{734C7CC2-FF1E-4D85-BBE3-155F82326BA3}"/>
    <cellStyle name="Normal 5 2 2 9 2 3 2" xfId="22079" xr:uid="{2EDFFEB5-2376-4572-943D-AC5E303571FE}"/>
    <cellStyle name="Normal 5 2 2 9 2 3 2 2" xfId="22080" xr:uid="{F13198F8-3038-49B0-BB02-165508B99CA0}"/>
    <cellStyle name="Normal 5 2 2 9 2 3 3" xfId="22081" xr:uid="{62DDEAD0-EA41-475F-9E16-67887153AFF6}"/>
    <cellStyle name="Normal 5 2 2 9 2 4" xfId="22082" xr:uid="{5D7BCB5C-160B-475E-94D6-DB960B083F8E}"/>
    <cellStyle name="Normal 5 2 2 9 2 4 2" xfId="22083" xr:uid="{E9A2DE14-F01C-493F-AFA8-6455585A80D3}"/>
    <cellStyle name="Normal 5 2 2 9 2 5" xfId="22084" xr:uid="{EB9FCC20-1E13-4C93-9FDA-591A3A42E29F}"/>
    <cellStyle name="Normal 5 2 2 9 3" xfId="22085" xr:uid="{EF145A0B-594F-4089-B568-EB33D203F6EB}"/>
    <cellStyle name="Normal 5 2 2 9 3 2" xfId="22086" xr:uid="{406C01AF-B0E0-4495-9369-05202464D448}"/>
    <cellStyle name="Normal 5 2 2 9 3 2 2" xfId="22087" xr:uid="{0A418AFC-9DE8-47CC-B519-185009812588}"/>
    <cellStyle name="Normal 5 2 2 9 3 2 2 2" xfId="22088" xr:uid="{FD9E1725-2667-4D5C-A290-B2DE3F3D7B05}"/>
    <cellStyle name="Normal 5 2 2 9 3 2 3" xfId="22089" xr:uid="{F6D72C3A-EE23-4267-853D-741D992E1426}"/>
    <cellStyle name="Normal 5 2 2 9 3 3" xfId="22090" xr:uid="{D5656836-CA41-4D0B-810E-A4F324F6450A}"/>
    <cellStyle name="Normal 5 2 2 9 3 3 2" xfId="22091" xr:uid="{A8CC7AFE-9446-4833-AFE8-A0243B6FB10F}"/>
    <cellStyle name="Normal 5 2 2 9 3 4" xfId="22092" xr:uid="{FE17F6E3-01D7-4B65-8355-F705F121A62C}"/>
    <cellStyle name="Normal 5 2 2 9 4" xfId="22093" xr:uid="{CB2C8E2E-6120-486A-B56E-8B972345E09B}"/>
    <cellStyle name="Normal 5 2 2 9 5" xfId="22094" xr:uid="{6EDD3AEE-0BC2-466C-9960-E95AED463467}"/>
    <cellStyle name="Normal 5 2 2 9 5 2" xfId="22095" xr:uid="{564319FD-0A84-441C-B33F-85136081DA49}"/>
    <cellStyle name="Normal 5 2 2 9 6" xfId="22096" xr:uid="{83998895-42BE-4F10-9889-37003720E225}"/>
    <cellStyle name="Normal 5 2 2 9 7" xfId="22072" xr:uid="{B5BC6AC9-E5ED-42B8-8AA8-8D6E7C0BBE2E}"/>
    <cellStyle name="Normal 5 2 3" xfId="2993" xr:uid="{00000000-0005-0000-0000-00003D1B0000}"/>
    <cellStyle name="Normal 5 2 3 2" xfId="3701" xr:uid="{00000000-0005-0000-0000-00003E1B0000}"/>
    <cellStyle name="Normal 5 2 3 2 2" xfId="22097" xr:uid="{FE88F687-5BF5-429C-93CF-3004E9F96B93}"/>
    <cellStyle name="Normal 5 2 3 3" xfId="5441" xr:uid="{00000000-0005-0000-0000-00003F1B0000}"/>
    <cellStyle name="Normal 5 2 3 3 2" xfId="22098" xr:uid="{B85786AF-6CC4-4D04-9A3F-22877204DF90}"/>
    <cellStyle name="Normal 5 2 3 3 2 2" xfId="22099" xr:uid="{2357A8B2-A67E-45D3-BD33-D981308EDD58}"/>
    <cellStyle name="Normal 5 2 3 3 2 2 2" xfId="22100" xr:uid="{541EB5A9-7F00-4C48-A8D8-34FE7E28E679}"/>
    <cellStyle name="Normal 5 2 3 3 2 3" xfId="22101" xr:uid="{5F269C51-31F2-4C6E-8DBB-17D8A931C56D}"/>
    <cellStyle name="Normal 5 2 3 3 3" xfId="22102" xr:uid="{B2C52E57-354C-45D2-B15D-85A86EE24ECA}"/>
    <cellStyle name="Normal 5 2 3 3 3 2" xfId="22103" xr:uid="{03101DF2-B8FF-44A8-9AAD-7A5144A31F45}"/>
    <cellStyle name="Normal 5 2 3 3 3 2 2" xfId="22104" xr:uid="{1F494271-52A5-467D-819D-6B60B8697A3F}"/>
    <cellStyle name="Normal 5 2 3 3 3 3" xfId="22105" xr:uid="{331CB0AA-CA74-453B-A898-DD7621C4C9BE}"/>
    <cellStyle name="Normal 5 2 3 3 4" xfId="22106" xr:uid="{681CF065-A96D-44EC-A2C9-30822BCCBCBC}"/>
    <cellStyle name="Normal 5 2 3 3 4 2" xfId="22107" xr:uid="{D8584359-E3A6-43F6-AE0C-9F8A7BB2FF5B}"/>
    <cellStyle name="Normal 5 2 3 3 5" xfId="22108" xr:uid="{C055C0FD-74E7-49C6-BFAE-E04C73DAB308}"/>
    <cellStyle name="Normal 5 2 3 4" xfId="10364" xr:uid="{00000000-0005-0000-0000-0000A81B0000}"/>
    <cellStyle name="Normal 5 2 3 4 2" xfId="22110" xr:uid="{B0CFB1F6-C25D-4179-8BCB-84C28A47F525}"/>
    <cellStyle name="Normal 5 2 3 4 2 2" xfId="22111" xr:uid="{AFAEC18D-2262-4F55-8325-BBAE02D20FEA}"/>
    <cellStyle name="Normal 5 2 3 4 2 2 2" xfId="22112" xr:uid="{6BD0AA68-B400-4456-B92F-D08A6841A5C8}"/>
    <cellStyle name="Normal 5 2 3 4 2 3" xfId="22113" xr:uid="{ACE54A69-8B12-4934-B786-F5811CD34462}"/>
    <cellStyle name="Normal 5 2 3 4 3" xfId="22114" xr:uid="{90EC1FC0-CF22-4A95-8B8D-C720F597F5B1}"/>
    <cellStyle name="Normal 5 2 3 4 3 2" xfId="22115" xr:uid="{2F7A6AE4-93E9-4FBD-8ACF-86B513C5A2A3}"/>
    <cellStyle name="Normal 5 2 3 4 4" xfId="22116" xr:uid="{DD78E285-3121-41F2-BBB9-714C558A9F7F}"/>
    <cellStyle name="Normal 5 2 3 4 5" xfId="22109" xr:uid="{D53492A2-51D2-4D24-81D6-34AB50E51318}"/>
    <cellStyle name="Normal 5 2 3 5" xfId="22117" xr:uid="{FF2927BA-0C91-401E-957C-C769588507B7}"/>
    <cellStyle name="Normal 5 2 3 5 2" xfId="22118" xr:uid="{D2741864-AB99-4E69-BA1F-409E0959F88A}"/>
    <cellStyle name="Normal 5 2 4" xfId="3663" xr:uid="{00000000-0005-0000-0000-0000401B0000}"/>
    <cellStyle name="Normal 5 2 4 2" xfId="7639" xr:uid="{00000000-0005-0000-0000-0000411B0000}"/>
    <cellStyle name="Normal 5 2 5" xfId="6382" xr:uid="{00000000-0005-0000-0000-0000421B0000}"/>
    <cellStyle name="Normal 5 2 5 2" xfId="7640" xr:uid="{00000000-0005-0000-0000-0000431B0000}"/>
    <cellStyle name="Normal 5 2 6" xfId="6515" xr:uid="{00000000-0005-0000-0000-0000441B0000}"/>
    <cellStyle name="Normal 5 2 6 2" xfId="7641" xr:uid="{00000000-0005-0000-0000-0000451B0000}"/>
    <cellStyle name="Normal 5 2 7" xfId="6633" xr:uid="{00000000-0005-0000-0000-0000461B0000}"/>
    <cellStyle name="Normal 5 2 7 2" xfId="7642" xr:uid="{00000000-0005-0000-0000-0000471B0000}"/>
    <cellStyle name="Normal 5 2 8" xfId="6751" xr:uid="{00000000-0005-0000-0000-0000481B0000}"/>
    <cellStyle name="Normal 5 2 8 2" xfId="7643" xr:uid="{00000000-0005-0000-0000-0000491B0000}"/>
    <cellStyle name="Normal 5 2 9" xfId="8253" xr:uid="{00000000-0005-0000-0000-00004A1B0000}"/>
    <cellStyle name="Normal 5 2 9 2" xfId="13788" xr:uid="{00000000-0005-0000-0000-0000090D0000}"/>
    <cellStyle name="Normal 5 3" xfId="2994" xr:uid="{00000000-0005-0000-0000-00004B1B0000}"/>
    <cellStyle name="Normal 5 3 10" xfId="8254" xr:uid="{00000000-0005-0000-0000-00004C1B0000}"/>
    <cellStyle name="Normal 5 3 10 2" xfId="22120" xr:uid="{BDAD3D09-7D6E-4A0B-848D-2BF2ABD85260}"/>
    <cellStyle name="Normal 5 3 10 3" xfId="22119" xr:uid="{314BB400-8169-4F08-AC78-3E545215DDDE}"/>
    <cellStyle name="Normal 5 3 11" xfId="8376" xr:uid="{00000000-0005-0000-0000-00004D1B0000}"/>
    <cellStyle name="Normal 5 3 11 2" xfId="13789" xr:uid="{00000000-0005-0000-0000-00000C0D0000}"/>
    <cellStyle name="Normal 5 3 12" xfId="8496" xr:uid="{00000000-0005-0000-0000-00004E1B0000}"/>
    <cellStyle name="Normal 5 3 13" xfId="8617" xr:uid="{00000000-0005-0000-0000-00004F1B0000}"/>
    <cellStyle name="Normal 5 3 14" xfId="8736" xr:uid="{00000000-0005-0000-0000-0000501B0000}"/>
    <cellStyle name="Normal 5 3 15" xfId="9386" xr:uid="{00000000-0005-0000-0000-0000511B0000}"/>
    <cellStyle name="Normal 5 3 2" xfId="3672" xr:uid="{00000000-0005-0000-0000-0000521B0000}"/>
    <cellStyle name="Normal 5 3 2 2" xfId="7645" xr:uid="{00000000-0005-0000-0000-0000531B0000}"/>
    <cellStyle name="Normal 5 3 2 3" xfId="13790" xr:uid="{00000000-0005-0000-0000-00000F0D0000}"/>
    <cellStyle name="Normal 5 3 2 3 2" xfId="22121" xr:uid="{AE5397A4-D394-4A00-AD28-9AE113A4222B}"/>
    <cellStyle name="Normal 5 3 3" xfId="5442" xr:uid="{00000000-0005-0000-0000-0000541B0000}"/>
    <cellStyle name="Normal 5 3 3 2" xfId="7646" xr:uid="{00000000-0005-0000-0000-0000551B0000}"/>
    <cellStyle name="Normal 5 3 3 3" xfId="6516" xr:uid="{00000000-0005-0000-0000-0000561B0000}"/>
    <cellStyle name="Normal 5 3 3 3 2" xfId="22123" xr:uid="{AAE77A8E-25C9-4BFA-BECB-BD4A68DA7AFB}"/>
    <cellStyle name="Normal 5 3 3 3 2 2" xfId="22124" xr:uid="{CFBD6CBC-3071-4D46-BCDC-46F8300DE06D}"/>
    <cellStyle name="Normal 5 3 3 3 2 2 2" xfId="22125" xr:uid="{7A0C683E-8CA9-49F8-85ED-35EAD322ABE6}"/>
    <cellStyle name="Normal 5 3 3 3 2 3" xfId="22126" xr:uid="{554BF5A4-B3C9-4279-8279-1D96874E236F}"/>
    <cellStyle name="Normal 5 3 3 3 3" xfId="22127" xr:uid="{98E13337-0870-48BF-BC3A-940C01AD96C0}"/>
    <cellStyle name="Normal 5 3 3 3 3 2" xfId="22128" xr:uid="{18EA01CE-9605-43B7-A963-8C3F9A4ECE44}"/>
    <cellStyle name="Normal 5 3 3 3 3 2 2" xfId="22129" xr:uid="{F223299B-50F8-4F73-8E54-B92247791DB6}"/>
    <cellStyle name="Normal 5 3 3 3 3 3" xfId="22130" xr:uid="{C0DAFF60-19CE-41BB-8F6C-7C449C8A02DC}"/>
    <cellStyle name="Normal 5 3 3 3 4" xfId="22131" xr:uid="{BF0B4EAD-2866-4F8F-88D0-D0FFF9F8E563}"/>
    <cellStyle name="Normal 5 3 3 3 4 2" xfId="22132" xr:uid="{63D8C444-30F7-4E31-9744-09F682EE3A63}"/>
    <cellStyle name="Normal 5 3 3 3 5" xfId="22133" xr:uid="{BBDE1891-3402-43BF-9E1E-6A7F9836F561}"/>
    <cellStyle name="Normal 5 3 3 3 6" xfId="22122" xr:uid="{CC045BAB-13F0-4AF2-9BD8-2B246B925F14}"/>
    <cellStyle name="Normal 5 3 3 4" xfId="10910" xr:uid="{00000000-0005-0000-0000-0000C01B0000}"/>
    <cellStyle name="Normal 5 3 3 4 2" xfId="22135" xr:uid="{D174B640-3575-4BE3-8F19-9BA9F949187C}"/>
    <cellStyle name="Normal 5 3 3 4 2 2" xfId="22136" xr:uid="{0D05A660-C182-4E8C-AD8F-A4EE644C2BEA}"/>
    <cellStyle name="Normal 5 3 3 4 2 2 2" xfId="22137" xr:uid="{82C1D6A7-EAA2-46DD-B361-3ED46996EF68}"/>
    <cellStyle name="Normal 5 3 3 4 2 3" xfId="22138" xr:uid="{B5545118-6493-4F1D-AEDC-EFAEDA8BED83}"/>
    <cellStyle name="Normal 5 3 3 4 3" xfId="22139" xr:uid="{71637118-918C-4282-A32E-A2685DF835A5}"/>
    <cellStyle name="Normal 5 3 3 4 3 2" xfId="22140" xr:uid="{5DA93FA2-CC4C-48E2-8A16-02AA1EFAA9EE}"/>
    <cellStyle name="Normal 5 3 3 4 4" xfId="22141" xr:uid="{C95BF686-146C-44F5-888E-162974668FC7}"/>
    <cellStyle name="Normal 5 3 3 4 5" xfId="22134" xr:uid="{1A0827D6-C01A-47AF-A7E1-524F3D57BC38}"/>
    <cellStyle name="Normal 5 3 3 5" xfId="22142" xr:uid="{F6199A76-EA89-43DE-8444-B6FC7E6DB680}"/>
    <cellStyle name="Normal 5 3 3 5 2" xfId="22143" xr:uid="{05E038CC-C5CC-4773-8BB6-9B75E80F7558}"/>
    <cellStyle name="Normal 5 3 4" xfId="6634" xr:uid="{00000000-0005-0000-0000-0000571B0000}"/>
    <cellStyle name="Normal 5 3 4 2" xfId="7647" xr:uid="{00000000-0005-0000-0000-0000581B0000}"/>
    <cellStyle name="Normal 5 3 5" xfId="6752" xr:uid="{00000000-0005-0000-0000-0000591B0000}"/>
    <cellStyle name="Normal 5 3 5 2" xfId="7648" xr:uid="{00000000-0005-0000-0000-00005A1B0000}"/>
    <cellStyle name="Normal 5 3 6" xfId="7649" xr:uid="{00000000-0005-0000-0000-00005B1B0000}"/>
    <cellStyle name="Normal 5 3 7" xfId="7650" xr:uid="{00000000-0005-0000-0000-00005C1B0000}"/>
    <cellStyle name="Normal 5 3 8" xfId="7651" xr:uid="{00000000-0005-0000-0000-00005D1B0000}"/>
    <cellStyle name="Normal 5 3 9" xfId="7644" xr:uid="{00000000-0005-0000-0000-00005E1B0000}"/>
    <cellStyle name="Normal 5 4" xfId="2995" xr:uid="{00000000-0005-0000-0000-00005F1B0000}"/>
    <cellStyle name="Normal 5 4 2" xfId="3700" xr:uid="{00000000-0005-0000-0000-0000601B0000}"/>
    <cellStyle name="Normal 5 4 2 2" xfId="7652" xr:uid="{00000000-0005-0000-0000-0000611B0000}"/>
    <cellStyle name="Normal 5 4 2 3" xfId="10482" xr:uid="{00000000-0005-0000-0000-0000CC1B0000}"/>
    <cellStyle name="Normal 5 4 3" xfId="5443" xr:uid="{00000000-0005-0000-0000-0000621B0000}"/>
    <cellStyle name="Normal 5 4 4" xfId="7653" xr:uid="{00000000-0005-0000-0000-0000631B0000}"/>
    <cellStyle name="Normal 5 4 5" xfId="7654" xr:uid="{00000000-0005-0000-0000-0000641B0000}"/>
    <cellStyle name="Normal 5 4 6" xfId="7655" xr:uid="{00000000-0005-0000-0000-0000651B0000}"/>
    <cellStyle name="Normal 5 4 7" xfId="7656" xr:uid="{00000000-0005-0000-0000-0000661B0000}"/>
    <cellStyle name="Normal 5 4 8" xfId="7657" xr:uid="{00000000-0005-0000-0000-0000671B0000}"/>
    <cellStyle name="Normal 5 4 9" xfId="10365" xr:uid="{00000000-0005-0000-0000-0000D31B0000}"/>
    <cellStyle name="Normal 5 5" xfId="3662" xr:uid="{00000000-0005-0000-0000-0000681B0000}"/>
    <cellStyle name="Normal 5 5 10" xfId="22144" xr:uid="{88891958-D7D7-41B3-8AAB-759FF3BB0642}"/>
    <cellStyle name="Normal 5 5 10 2" xfId="22145" xr:uid="{7BA497D2-AD75-49EF-AFA0-2E7AFE72D7E1}"/>
    <cellStyle name="Normal 5 5 10 2 2" xfId="22146" xr:uid="{8D944A9A-9BEE-4D0E-BB62-FA3213D06DB9}"/>
    <cellStyle name="Normal 5 5 10 2 2 2" xfId="22147" xr:uid="{23E71820-8337-4157-9F21-C6C676CBB167}"/>
    <cellStyle name="Normal 5 5 10 2 3" xfId="22148" xr:uid="{D9FAFEB6-9B99-44CB-8C4F-152EAC32D03A}"/>
    <cellStyle name="Normal 5 5 10 3" xfId="22149" xr:uid="{67514BB4-C79A-4823-8B55-33DB5060B837}"/>
    <cellStyle name="Normal 5 5 10 3 2" xfId="22150" xr:uid="{30527008-CCF7-4189-B7DA-8E5C2D8E1D27}"/>
    <cellStyle name="Normal 5 5 10 3 2 2" xfId="22151" xr:uid="{D6EB2566-DAAB-4895-B4AD-EA2F2D46245C}"/>
    <cellStyle name="Normal 5 5 10 3 3" xfId="22152" xr:uid="{D2806E37-8F93-444D-B03A-9937A30531FD}"/>
    <cellStyle name="Normal 5 5 10 4" xfId="22153" xr:uid="{0512E35B-3AD4-44B6-9A7C-904C608529C4}"/>
    <cellStyle name="Normal 5 5 10 4 2" xfId="22154" xr:uid="{BC4EAFBA-91EA-4277-BC80-C7EEE3A1BD26}"/>
    <cellStyle name="Normal 5 5 10 5" xfId="22155" xr:uid="{0AC97425-4592-4D2A-BB8B-AB9C2848702F}"/>
    <cellStyle name="Normal 5 5 11" xfId="22156" xr:uid="{6552601C-BBA8-45F9-BB78-BD6FA7B905EA}"/>
    <cellStyle name="Normal 5 5 11 2" xfId="22157" xr:uid="{9D349483-72BA-4B4F-BB2F-36F9539050D4}"/>
    <cellStyle name="Normal 5 5 11 2 2" xfId="22158" xr:uid="{0FFC58AD-A4A4-40C2-9F1E-73E0E313E752}"/>
    <cellStyle name="Normal 5 5 11 2 2 2" xfId="22159" xr:uid="{2069E97D-6223-4B5C-9087-AB850636D111}"/>
    <cellStyle name="Normal 5 5 11 2 3" xfId="22160" xr:uid="{C90B8AA7-A4FF-466A-AFE6-BDDFD757F3E1}"/>
    <cellStyle name="Normal 5 5 11 3" xfId="22161" xr:uid="{F13CE09E-0844-44D4-9E64-32354DDC86CC}"/>
    <cellStyle name="Normal 5 5 11 3 2" xfId="22162" xr:uid="{31FBDDAE-BC18-477B-84E4-D4D85EDA1748}"/>
    <cellStyle name="Normal 5 5 11 4" xfId="22163" xr:uid="{D0012732-F918-4C75-9E0A-8DC593B4720C}"/>
    <cellStyle name="Normal 5 5 12" xfId="22164" xr:uid="{8EBE48D2-28F7-4F26-B831-FD6CCE144A14}"/>
    <cellStyle name="Normal 5 5 12 2" xfId="22165" xr:uid="{E6F011C0-241B-49C5-B596-1C6B1FB44749}"/>
    <cellStyle name="Normal 5 5 2" xfId="6129" xr:uid="{00000000-0005-0000-0000-0000691B0000}"/>
    <cellStyle name="Normal 5 5 2 2" xfId="7659" xr:uid="{00000000-0005-0000-0000-00006A1B0000}"/>
    <cellStyle name="Normal 5 5 2 2 2" xfId="22166" xr:uid="{7032C27B-45F9-4F1C-ACC6-23CAF5219302}"/>
    <cellStyle name="Normal 5 5 2 2 2 2" xfId="22167" xr:uid="{95B321D2-3CED-4961-B6F2-B2AB616CC0F5}"/>
    <cellStyle name="Normal 5 5 2 2 2 2 2" xfId="22168" xr:uid="{1F0C06FA-4D25-42C4-8A5F-6BDD7C6A4CBE}"/>
    <cellStyle name="Normal 5 5 2 2 2 2 2 2" xfId="22169" xr:uid="{451BD169-DE20-4865-8D23-7F2590490D65}"/>
    <cellStyle name="Normal 5 5 2 2 2 2 3" xfId="22170" xr:uid="{E10C02B1-2C0B-4BB0-B749-95D6CEE68D6A}"/>
    <cellStyle name="Normal 5 5 2 2 2 3" xfId="22171" xr:uid="{75BE0EE1-0CE0-4D38-B6A6-21E596E250FB}"/>
    <cellStyle name="Normal 5 5 2 2 2 3 2" xfId="22172" xr:uid="{5DBF7BE8-78FB-4FD6-89CC-44217D056373}"/>
    <cellStyle name="Normal 5 5 2 2 2 3 2 2" xfId="22173" xr:uid="{00707A34-2061-4663-B9E4-DC9CB9E4257F}"/>
    <cellStyle name="Normal 5 5 2 2 2 3 3" xfId="22174" xr:uid="{261720C3-8099-4CD7-A593-E83D3EE80F07}"/>
    <cellStyle name="Normal 5 5 2 2 2 4" xfId="22175" xr:uid="{8F51414B-3F74-422F-B01F-BB2B25A044CE}"/>
    <cellStyle name="Normal 5 5 2 2 2 4 2" xfId="22176" xr:uid="{F7757375-6592-495C-8091-BDCCE96DCED2}"/>
    <cellStyle name="Normal 5 5 2 2 2 5" xfId="22177" xr:uid="{16CFE1BB-E8E5-455E-A709-341649AB5DC8}"/>
    <cellStyle name="Normal 5 5 2 2 3" xfId="22178" xr:uid="{FFD4325D-BDB7-4F25-9131-4B8444ECFB34}"/>
    <cellStyle name="Normal 5 5 2 2 3 2" xfId="22179" xr:uid="{0BC1FD86-D6B7-4827-ACC9-E010E060A401}"/>
    <cellStyle name="Normal 5 5 2 2 3 2 2" xfId="22180" xr:uid="{1DB5105C-FC36-4FAC-A29B-2984599AD4D2}"/>
    <cellStyle name="Normal 5 5 2 2 3 3" xfId="22181" xr:uid="{A3A6B886-D9C7-4776-A85C-B0EB0CA594E3}"/>
    <cellStyle name="Normal 5 5 2 2 4" xfId="22182" xr:uid="{0CF58A7D-0C19-494B-8760-F50986E34035}"/>
    <cellStyle name="Normal 5 5 2 2 4 2" xfId="22183" xr:uid="{0BD71B48-1CC8-4725-93CA-00878800DA13}"/>
    <cellStyle name="Normal 5 5 2 2 4 2 2" xfId="22184" xr:uid="{625B75ED-53B9-4986-82D5-78D4970C2AA0}"/>
    <cellStyle name="Normal 5 5 2 2 4 3" xfId="22185" xr:uid="{7D08631A-AA5A-4AB7-95D1-70F1BA0D9AE0}"/>
    <cellStyle name="Normal 5 5 2 2 5" xfId="22186" xr:uid="{F49156A8-781B-4BB6-8092-8814E5609806}"/>
    <cellStyle name="Normal 5 5 2 2 5 2" xfId="22187" xr:uid="{76BDD3C9-35CB-4DCA-B7E4-9ECE5AEE6CE2}"/>
    <cellStyle name="Normal 5 5 2 2 6" xfId="22188" xr:uid="{405E7183-4534-491E-8C71-580DD942A803}"/>
    <cellStyle name="Normal 5 5 2 3" xfId="22189" xr:uid="{00CE9A8C-EB07-4D50-B930-FFD6E688377E}"/>
    <cellStyle name="Normal 5 5 2 4" xfId="22190" xr:uid="{57C0E431-9485-4740-ADB9-E9F5249A6C50}"/>
    <cellStyle name="Normal 5 5 2 4 2" xfId="22191" xr:uid="{43D4DB8C-25E3-4777-8D56-490678171C5C}"/>
    <cellStyle name="Normal 5 5 2 4 2 2" xfId="22192" xr:uid="{0E4314BA-1387-47A0-BEED-CBDDE3681ECC}"/>
    <cellStyle name="Normal 5 5 2 4 2 2 2" xfId="22193" xr:uid="{0E0062B2-9F1B-4A24-8973-A575B74E4B90}"/>
    <cellStyle name="Normal 5 5 2 4 2 3" xfId="22194" xr:uid="{784689C8-AEB8-463D-AA11-A2DA1FBA770C}"/>
    <cellStyle name="Normal 5 5 2 4 3" xfId="22195" xr:uid="{7DAFB678-6D4E-4B14-B878-0E6337616240}"/>
    <cellStyle name="Normal 5 5 2 4 3 2" xfId="22196" xr:uid="{ED955005-BE6D-4141-A7AB-34CF4AEDC7E8}"/>
    <cellStyle name="Normal 5 5 2 4 3 2 2" xfId="22197" xr:uid="{EF011234-B1D5-467E-A07F-A25F4DED0651}"/>
    <cellStyle name="Normal 5 5 2 4 3 3" xfId="22198" xr:uid="{41D46AC5-4863-457D-B921-E45513CAA67F}"/>
    <cellStyle name="Normal 5 5 2 4 4" xfId="22199" xr:uid="{3574D989-7508-40DD-8088-B73E8F7A6112}"/>
    <cellStyle name="Normal 5 5 2 4 4 2" xfId="22200" xr:uid="{F12FA288-4F69-4008-AAC5-C636690CA1FB}"/>
    <cellStyle name="Normal 5 5 2 4 5" xfId="22201" xr:uid="{9E76CE6C-066C-4347-88B2-BE834B1D0974}"/>
    <cellStyle name="Normal 5 5 2 5" xfId="22202" xr:uid="{71ED7395-BA15-4575-93FB-8D6C0FE1ABF9}"/>
    <cellStyle name="Normal 5 5 2 5 2" xfId="22203" xr:uid="{676DD003-D59A-4803-A532-1A4DD27AA049}"/>
    <cellStyle name="Normal 5 5 2 5 2 2" xfId="22204" xr:uid="{6C789242-C73F-4D37-9199-7857DACDE73E}"/>
    <cellStyle name="Normal 5 5 2 5 2 2 2" xfId="22205" xr:uid="{EA5DF535-16E8-4194-BE27-E17F6F94A2C6}"/>
    <cellStyle name="Normal 5 5 2 5 2 3" xfId="22206" xr:uid="{02B1BA3A-4DB9-4E4B-914F-71DEEFA07AD4}"/>
    <cellStyle name="Normal 5 5 2 5 3" xfId="22207" xr:uid="{19AA36A7-D5E3-4F08-914A-F232F623A0B9}"/>
    <cellStyle name="Normal 5 5 2 5 3 2" xfId="22208" xr:uid="{5D5A4F72-A71C-449E-A57B-20404B53E486}"/>
    <cellStyle name="Normal 5 5 2 5 4" xfId="22209" xr:uid="{18FD67CA-F23D-4108-B1BA-66797B138EE9}"/>
    <cellStyle name="Normal 5 5 2 6" xfId="22210" xr:uid="{AA5B1EC3-997B-414E-9D84-4D970758B97C}"/>
    <cellStyle name="Normal 5 5 2 6 2" xfId="22211" xr:uid="{4E2DB82C-C7DA-4BDE-B153-3112DA1F842E}"/>
    <cellStyle name="Normal 5 5 3" xfId="7660" xr:uid="{00000000-0005-0000-0000-00006B1B0000}"/>
    <cellStyle name="Normal 5 5 3 2" xfId="22212" xr:uid="{C7DB7F38-85D1-4A40-9502-B34A592DB37E}"/>
    <cellStyle name="Normal 5 5 3 3" xfId="22213" xr:uid="{9DBDA4DE-52D9-4490-A349-91B074A36092}"/>
    <cellStyle name="Normal 5 5 3 3 2" xfId="22214" xr:uid="{F69B623D-3A31-4A62-BC2F-B6BD8410144F}"/>
    <cellStyle name="Normal 5 5 3 3 2 2" xfId="22215" xr:uid="{0EF29510-95C1-49A1-A140-62D5920FB99A}"/>
    <cellStyle name="Normal 5 5 3 3 2 2 2" xfId="22216" xr:uid="{58E55002-D00E-46CE-A7F5-D3DCB54A9D85}"/>
    <cellStyle name="Normal 5 5 3 3 2 3" xfId="22217" xr:uid="{AF8DB938-615E-4BE1-9D9B-812D078D417D}"/>
    <cellStyle name="Normal 5 5 3 3 3" xfId="22218" xr:uid="{2DE95BE6-6052-4D14-8BCA-DDF25AC0312B}"/>
    <cellStyle name="Normal 5 5 3 3 3 2" xfId="22219" xr:uid="{08A81697-356E-46CB-B901-E80E250B2DBB}"/>
    <cellStyle name="Normal 5 5 3 3 3 2 2" xfId="22220" xr:uid="{980C4F60-CFDB-4187-943D-C821B7D165B0}"/>
    <cellStyle name="Normal 5 5 3 3 3 3" xfId="22221" xr:uid="{8E58EBD5-9526-4A64-9A33-35936A5F98D4}"/>
    <cellStyle name="Normal 5 5 3 3 4" xfId="22222" xr:uid="{EFC01D4A-D055-42F3-8B41-DBEBB51F9EE8}"/>
    <cellStyle name="Normal 5 5 3 3 4 2" xfId="22223" xr:uid="{A568BBF6-97ED-45A0-83C8-77D8BD34EE67}"/>
    <cellStyle name="Normal 5 5 3 3 5" xfId="22224" xr:uid="{081698D9-1A34-41D3-A6D9-0F19B97E3062}"/>
    <cellStyle name="Normal 5 5 3 4" xfId="22225" xr:uid="{F35198C4-39B9-4328-B88E-698068B176F0}"/>
    <cellStyle name="Normal 5 5 3 4 2" xfId="22226" xr:uid="{30A2659A-4CDA-4CE4-85D0-3596B9AC005D}"/>
    <cellStyle name="Normal 5 5 3 4 2 2" xfId="22227" xr:uid="{6B5B421F-CCD4-4B0C-B5C7-190DCD5B4CCB}"/>
    <cellStyle name="Normal 5 5 3 4 2 2 2" xfId="22228" xr:uid="{3DED3752-3ABE-4A2E-822B-EF3C3928FFB8}"/>
    <cellStyle name="Normal 5 5 3 4 2 3" xfId="22229" xr:uid="{291868C2-8652-40EE-851B-40DAD58FFB30}"/>
    <cellStyle name="Normal 5 5 3 4 3" xfId="22230" xr:uid="{C82E1035-F661-40B9-BFA0-B0006FCB2A20}"/>
    <cellStyle name="Normal 5 5 3 4 3 2" xfId="22231" xr:uid="{E1735C60-9464-40D6-B659-3F850CDB65A6}"/>
    <cellStyle name="Normal 5 5 3 4 4" xfId="22232" xr:uid="{D6C0673A-4175-47B0-8168-0BB3BD3B790D}"/>
    <cellStyle name="Normal 5 5 3 5" xfId="22233" xr:uid="{9D601881-312D-447A-A6A3-FBE7AE89F869}"/>
    <cellStyle name="Normal 5 5 3 5 2" xfId="22234" xr:uid="{7B9B2B42-89A4-4D14-8E93-EEAB46088BE9}"/>
    <cellStyle name="Normal 5 5 4" xfId="7661" xr:uid="{00000000-0005-0000-0000-00006C1B0000}"/>
    <cellStyle name="Normal 5 5 4 2" xfId="22235" xr:uid="{61FC0DBB-5547-4A6A-9D56-44C54FD43026}"/>
    <cellStyle name="Normal 5 5 4 3" xfId="22236" xr:uid="{67A409D6-8FD6-4E9C-8CDE-57B11969944D}"/>
    <cellStyle name="Normal 5 5 4 3 2" xfId="22237" xr:uid="{91C9112E-4933-4AF1-97C4-F566E2F1E485}"/>
    <cellStyle name="Normal 5 5 4 3 2 2" xfId="22238" xr:uid="{C605EAE8-D9D3-4C95-9D71-AD29B68878E4}"/>
    <cellStyle name="Normal 5 5 4 3 2 2 2" xfId="22239" xr:uid="{F2941828-46CA-47FC-8E81-A46795F4D05E}"/>
    <cellStyle name="Normal 5 5 4 3 2 3" xfId="22240" xr:uid="{A2DCA492-E366-48AD-8120-1FC4BB4B74E3}"/>
    <cellStyle name="Normal 5 5 4 3 3" xfId="22241" xr:uid="{D4FEAC08-02A4-4E67-B4FB-B080133B5B84}"/>
    <cellStyle name="Normal 5 5 4 3 3 2" xfId="22242" xr:uid="{7EA2CD07-ED52-461E-9F4E-22255E7D49A0}"/>
    <cellStyle name="Normal 5 5 4 3 3 2 2" xfId="22243" xr:uid="{F5686A9B-37CF-428A-B7C0-877FA6ABE634}"/>
    <cellStyle name="Normal 5 5 4 3 3 3" xfId="22244" xr:uid="{B670A343-7668-43FD-A2BF-67D3C6D59202}"/>
    <cellStyle name="Normal 5 5 4 3 4" xfId="22245" xr:uid="{FCD18C88-2706-4739-B50C-B92933F7B5F7}"/>
    <cellStyle name="Normal 5 5 4 3 4 2" xfId="22246" xr:uid="{DF8B5C71-84C7-4C03-8782-0C7334FFE6AB}"/>
    <cellStyle name="Normal 5 5 4 3 5" xfId="22247" xr:uid="{AA799FF8-DC3F-4280-9E56-1E7988D95248}"/>
    <cellStyle name="Normal 5 5 4 4" xfId="22248" xr:uid="{252FD24B-FABF-43F5-845E-2FA294A1F0DB}"/>
    <cellStyle name="Normal 5 5 4 4 2" xfId="22249" xr:uid="{7B9911D5-77B9-4C79-927C-C3FD9F61C46C}"/>
    <cellStyle name="Normal 5 5 4 4 2 2" xfId="22250" xr:uid="{7A1BF005-2E0A-4A33-87F4-00DFE4771049}"/>
    <cellStyle name="Normal 5 5 4 4 2 2 2" xfId="22251" xr:uid="{FC8FB25B-FEDF-4ECC-B5FB-34DFDA4EFAA6}"/>
    <cellStyle name="Normal 5 5 4 4 2 3" xfId="22252" xr:uid="{A4F21A47-64B0-471E-BCBE-FA9EC3EE3902}"/>
    <cellStyle name="Normal 5 5 4 4 3" xfId="22253" xr:uid="{60867F0D-850A-476B-AC50-7789167FDE72}"/>
    <cellStyle name="Normal 5 5 4 4 3 2" xfId="22254" xr:uid="{F2074CC4-B478-461B-B41F-FA3FAC6CC137}"/>
    <cellStyle name="Normal 5 5 4 4 4" xfId="22255" xr:uid="{8F00C5A3-F90C-4AF4-92F4-CCD6E5639B65}"/>
    <cellStyle name="Normal 5 5 4 5" xfId="22256" xr:uid="{2FB20134-F637-4AA8-AD71-C3EE5ADF2AE6}"/>
    <cellStyle name="Normal 5 5 4 5 2" xfId="22257" xr:uid="{3C84C9D6-F572-4F67-9A20-7967DD25C986}"/>
    <cellStyle name="Normal 5 5 5" xfId="7662" xr:uid="{00000000-0005-0000-0000-00006D1B0000}"/>
    <cellStyle name="Normal 5 5 6" xfId="7663" xr:uid="{00000000-0005-0000-0000-00006E1B0000}"/>
    <cellStyle name="Normal 5 5 7" xfId="7664" xr:uid="{00000000-0005-0000-0000-00006F1B0000}"/>
    <cellStyle name="Normal 5 5 8" xfId="7665" xr:uid="{00000000-0005-0000-0000-0000701B0000}"/>
    <cellStyle name="Normal 5 5 9" xfId="7658" xr:uid="{00000000-0005-0000-0000-0000711B0000}"/>
    <cellStyle name="Normal 5 5 9 2" xfId="22258" xr:uid="{FCDCEAED-CAB6-49B3-82FF-DC1E550F4D90}"/>
    <cellStyle name="Normal 5 5 9 2 2" xfId="22259" xr:uid="{9B1A066B-8DA5-4409-A4A5-6C1131F6493F}"/>
    <cellStyle name="Normal 5 5 9 2 2 2" xfId="22260" xr:uid="{1F27D9B6-D407-4C80-9337-4787597C6F70}"/>
    <cellStyle name="Normal 5 5 9 2 2 2 2" xfId="22261" xr:uid="{A9B13987-1C12-4081-A2A0-2D30BE3F2B5B}"/>
    <cellStyle name="Normal 5 5 9 2 2 3" xfId="22262" xr:uid="{8A1B341B-B427-4B83-A222-97B853F435D8}"/>
    <cellStyle name="Normal 5 5 9 2 3" xfId="22263" xr:uid="{3762375E-6ECD-4C37-9D3B-68A37C99C32A}"/>
    <cellStyle name="Normal 5 5 9 2 3 2" xfId="22264" xr:uid="{F9888FDD-96D2-4BE2-BB22-BD02E8214471}"/>
    <cellStyle name="Normal 5 5 9 2 3 2 2" xfId="22265" xr:uid="{72787602-3EEE-411A-8224-20F1A575834F}"/>
    <cellStyle name="Normal 5 5 9 2 3 3" xfId="22266" xr:uid="{60D8127C-9199-4C9B-8044-EDEA3AFD81C3}"/>
    <cellStyle name="Normal 5 5 9 2 4" xfId="22267" xr:uid="{D664BEF9-3A18-4CB0-BCB7-3E2FD663AEA5}"/>
    <cellStyle name="Normal 5 5 9 2 4 2" xfId="22268" xr:uid="{EF55455A-BBB6-4AA5-8C68-1162012AE723}"/>
    <cellStyle name="Normal 5 5 9 2 5" xfId="22269" xr:uid="{2554CECC-C218-44CF-93FF-BF7320AEC4BA}"/>
    <cellStyle name="Normal 5 5 9 3" xfId="22270" xr:uid="{17599FC4-2CB4-48F2-B5FE-A8DD573B9656}"/>
    <cellStyle name="Normal 5 5 9 3 2" xfId="22271" xr:uid="{27A37C91-BD8C-4993-A459-B4B11BB3BB1B}"/>
    <cellStyle name="Normal 5 5 9 3 2 2" xfId="22272" xr:uid="{E6B93196-F888-4EC0-9C6B-B144F01A116E}"/>
    <cellStyle name="Normal 5 5 9 3 3" xfId="22273" xr:uid="{0C868465-3AB2-492D-8668-B342B30144C5}"/>
    <cellStyle name="Normal 5 5 9 4" xfId="22274" xr:uid="{D9C4131A-2B48-4D22-9B2E-68F6626E6BC9}"/>
    <cellStyle name="Normal 5 5 9 4 2" xfId="22275" xr:uid="{BA2BCA6C-EAC4-4497-918F-4A48FAF26BAF}"/>
    <cellStyle name="Normal 5 5 9 4 2 2" xfId="22276" xr:uid="{088BAD06-E7D0-4D94-B8AB-597A3CBC4114}"/>
    <cellStyle name="Normal 5 5 9 4 3" xfId="22277" xr:uid="{08C53A7B-0D2B-4A2E-B4EB-19A0C5C7392F}"/>
    <cellStyle name="Normal 5 5 9 5" xfId="22278" xr:uid="{90F4BD48-9574-47D0-9336-9FFE59BCA142}"/>
    <cellStyle name="Normal 5 5 9 5 2" xfId="22279" xr:uid="{12DAE489-9C3C-4CDA-9B0D-B7D87AA565F9}"/>
    <cellStyle name="Normal 5 5 9 6" xfId="22280" xr:uid="{ED3A3984-508F-4F6E-AC2E-D123545D01B9}"/>
    <cellStyle name="Normal 5 6" xfId="5444" xr:uid="{00000000-0005-0000-0000-0000721B0000}"/>
    <cellStyle name="Normal 5 6 2" xfId="7666" xr:uid="{00000000-0005-0000-0000-0000731B0000}"/>
    <cellStyle name="Normal 5 6 3" xfId="22281" xr:uid="{C7C9D208-2B3D-4DD3-BCD1-0290B0F9125C}"/>
    <cellStyle name="Normal 5 7" xfId="5445" xr:uid="{00000000-0005-0000-0000-0000741B0000}"/>
    <cellStyle name="Normal 5 8" xfId="5446" xr:uid="{00000000-0005-0000-0000-0000751B0000}"/>
    <cellStyle name="Normal 5 8 2" xfId="7667" xr:uid="{00000000-0005-0000-0000-0000761B0000}"/>
    <cellStyle name="Normal 5 9" xfId="6128" xr:uid="{00000000-0005-0000-0000-0000771B0000}"/>
    <cellStyle name="Normal 5 9 2" xfId="7668" xr:uid="{00000000-0005-0000-0000-0000781B0000}"/>
    <cellStyle name="Normal 5_ELC" xfId="13791" xr:uid="{00000000-0005-0000-0000-00002B0D0000}"/>
    <cellStyle name="Normal 50" xfId="11741" xr:uid="{D6BBA94A-498C-41EC-A470-44E8A9B4072C}"/>
    <cellStyle name="Normal 50 2" xfId="13792" xr:uid="{00000000-0005-0000-0000-00002C0D0000}"/>
    <cellStyle name="Normal 51" xfId="13793" xr:uid="{00000000-0005-0000-0000-00002D0D0000}"/>
    <cellStyle name="Normal 52" xfId="13794" xr:uid="{00000000-0005-0000-0000-00002E0D0000}"/>
    <cellStyle name="Normal 53" xfId="13795" xr:uid="{00000000-0005-0000-0000-00002F0D0000}"/>
    <cellStyle name="Normal 54" xfId="13796" xr:uid="{00000000-0005-0000-0000-0000300D0000}"/>
    <cellStyle name="Normal 55" xfId="13797" xr:uid="{00000000-0005-0000-0000-0000310D0000}"/>
    <cellStyle name="Normal 56" xfId="22282" xr:uid="{5E0E78C6-53A4-4D1F-A96F-B6EFF439C6A7}"/>
    <cellStyle name="Normal 57" xfId="22283" xr:uid="{C40AF180-BF09-437C-9609-0A3BCEC77940}"/>
    <cellStyle name="Normal 58" xfId="22284" xr:uid="{A4FD5BF8-F4D7-4D6F-95B9-13F7A307D433}"/>
    <cellStyle name="Normal 59" xfId="22285" xr:uid="{0154EFEE-EA21-43C2-B775-CC663CD450C6}"/>
    <cellStyle name="Normal 6" xfId="2996" xr:uid="{00000000-0005-0000-0000-0000791B0000}"/>
    <cellStyle name="Normal 6 10" xfId="6753" xr:uid="{00000000-0005-0000-0000-00007A1B0000}"/>
    <cellStyle name="Normal 6 10 2" xfId="7669" xr:uid="{00000000-0005-0000-0000-00007B1B0000}"/>
    <cellStyle name="Normal 6 10 3" xfId="13798" xr:uid="{00000000-0005-0000-0000-0000350D0000}"/>
    <cellStyle name="Normal 6 10 3 2" xfId="22286" xr:uid="{725D062F-FAE3-46B0-B9A9-5E57288210A8}"/>
    <cellStyle name="Normal 6 11" xfId="7670" xr:uid="{00000000-0005-0000-0000-00007C1B0000}"/>
    <cellStyle name="Normal 6 12" xfId="7671" xr:uid="{00000000-0005-0000-0000-00007D1B0000}"/>
    <cellStyle name="Normal 6 12 2" xfId="22287" xr:uid="{FBE63308-925F-43C4-ADA2-919EB637CB4D}"/>
    <cellStyle name="Normal 6 12 3" xfId="22288" xr:uid="{C22B68EE-BEC7-4642-B39E-E4C1324089A5}"/>
    <cellStyle name="Normal 6 13" xfId="8255" xr:uid="{00000000-0005-0000-0000-00007E1B0000}"/>
    <cellStyle name="Normal 6 14" xfId="8377" xr:uid="{00000000-0005-0000-0000-00007F1B0000}"/>
    <cellStyle name="Normal 6 15" xfId="8497" xr:uid="{00000000-0005-0000-0000-0000801B0000}"/>
    <cellStyle name="Normal 6 16" xfId="8618" xr:uid="{00000000-0005-0000-0000-0000811B0000}"/>
    <cellStyle name="Normal 6 17" xfId="8737" xr:uid="{00000000-0005-0000-0000-0000821B0000}"/>
    <cellStyle name="Normal 6 2" xfId="2997" xr:uid="{00000000-0005-0000-0000-0000831B0000}"/>
    <cellStyle name="Normal 6 2 10" xfId="8378" xr:uid="{00000000-0005-0000-0000-0000841B0000}"/>
    <cellStyle name="Normal 6 2 10 2" xfId="13799" xr:uid="{00000000-0005-0000-0000-0000390D0000}"/>
    <cellStyle name="Normal 6 2 11" xfId="8498" xr:uid="{00000000-0005-0000-0000-0000851B0000}"/>
    <cellStyle name="Normal 6 2 11 2" xfId="13800" xr:uid="{00000000-0005-0000-0000-00003A0D0000}"/>
    <cellStyle name="Normal 6 2 12" xfId="8619" xr:uid="{00000000-0005-0000-0000-0000861B0000}"/>
    <cellStyle name="Normal 6 2 12 2" xfId="13801" xr:uid="{00000000-0005-0000-0000-00003B0D0000}"/>
    <cellStyle name="Normal 6 2 13" xfId="8738" xr:uid="{00000000-0005-0000-0000-0000871B0000}"/>
    <cellStyle name="Normal 6 2 13 2" xfId="13802" xr:uid="{00000000-0005-0000-0000-00003C0D0000}"/>
    <cellStyle name="Normal 6 2 14" xfId="13803" xr:uid="{00000000-0005-0000-0000-00003D0D0000}"/>
    <cellStyle name="Normal 6 2 14 2" xfId="22289" xr:uid="{DF19C9EF-CAC7-4989-B474-C5EF6F0B2646}"/>
    <cellStyle name="Normal 6 2 2" xfId="4656" xr:uid="{00000000-0005-0000-0000-0000881B0000}"/>
    <cellStyle name="Normal 6 2 2 10" xfId="7672" xr:uid="{00000000-0005-0000-0000-0000891B0000}"/>
    <cellStyle name="Normal 6 2 2 10 2" xfId="22291" xr:uid="{787D8D28-308C-4F06-A111-E3CBE1D5DF4E}"/>
    <cellStyle name="Normal 6 2 2 10 2 2" xfId="22292" xr:uid="{FD5A28D1-8C7A-4E83-9D0C-0DE6907C8455}"/>
    <cellStyle name="Normal 6 2 2 10 2 2 2" xfId="22293" xr:uid="{F4E0C9A7-7C93-46DF-8EF2-1C85F982E824}"/>
    <cellStyle name="Normal 6 2 2 10 2 2 2 2" xfId="22294" xr:uid="{F0F533F6-201D-411C-B107-25EEDFEB0504}"/>
    <cellStyle name="Normal 6 2 2 10 2 2 3" xfId="22295" xr:uid="{23AB2597-F80D-4B3D-A00B-FD337E75CF3F}"/>
    <cellStyle name="Normal 6 2 2 10 2 3" xfId="22296" xr:uid="{F76832EA-1017-456A-9BAF-7D7633A570D6}"/>
    <cellStyle name="Normal 6 2 2 10 2 3 2" xfId="22297" xr:uid="{D92E3FDA-EFDF-4FDB-A675-D37CDFE99731}"/>
    <cellStyle name="Normal 6 2 2 10 2 3 2 2" xfId="22298" xr:uid="{3646B6C3-6505-40C8-AC8A-7FE07EEB67FF}"/>
    <cellStyle name="Normal 6 2 2 10 2 3 3" xfId="22299" xr:uid="{14894AAF-A1A8-425B-8E30-BB8CE21D582A}"/>
    <cellStyle name="Normal 6 2 2 10 2 4" xfId="22300" xr:uid="{F3C8590D-9083-4182-8BEF-3761B42E7B65}"/>
    <cellStyle name="Normal 6 2 2 10 2 4 2" xfId="22301" xr:uid="{D174C57E-0617-4F75-B620-664C46408DC4}"/>
    <cellStyle name="Normal 6 2 2 10 2 5" xfId="22302" xr:uid="{4AAFBA83-449E-459F-9770-8602A28E76FF}"/>
    <cellStyle name="Normal 6 2 2 10 3" xfId="22303" xr:uid="{0CE63A14-A6A5-4837-AE80-A9E7060EC3ED}"/>
    <cellStyle name="Normal 6 2 2 10 3 2" xfId="22304" xr:uid="{DA6CEFEF-5BDA-4887-BD9A-FEB890605D4F}"/>
    <cellStyle name="Normal 6 2 2 10 3 2 2" xfId="22305" xr:uid="{A1E40107-8823-4D20-A2F1-9B743E660547}"/>
    <cellStyle name="Normal 6 2 2 10 3 2 2 2" xfId="22306" xr:uid="{37D00AB5-D763-409C-9A10-5679F1582D4D}"/>
    <cellStyle name="Normal 6 2 2 10 3 2 3" xfId="22307" xr:uid="{3130E45E-043A-42E0-8E37-F3D97A980B3B}"/>
    <cellStyle name="Normal 6 2 2 10 3 3" xfId="22308" xr:uid="{7C7084F8-078F-45E5-BCF5-927474805F10}"/>
    <cellStyle name="Normal 6 2 2 10 3 3 2" xfId="22309" xr:uid="{195AEC75-B296-4955-B052-72299B45D0CF}"/>
    <cellStyle name="Normal 6 2 2 10 3 4" xfId="22310" xr:uid="{57ABAF3A-F58B-45DD-BF12-9B1F1E8B4CBD}"/>
    <cellStyle name="Normal 6 2 2 10 4" xfId="22311" xr:uid="{BE3FF16B-A684-4057-AAE6-72B3229570C7}"/>
    <cellStyle name="Normal 6 2 2 10 5" xfId="22312" xr:uid="{DC91337E-74B7-4612-AB8C-84DCB228D497}"/>
    <cellStyle name="Normal 6 2 2 10 5 2" xfId="22313" xr:uid="{0D8F2CD6-0A48-4562-95A8-5071AB860BEF}"/>
    <cellStyle name="Normal 6 2 2 10 6" xfId="22314" xr:uid="{D196BFBA-03FB-4166-AE4C-6FF44CD8040E}"/>
    <cellStyle name="Normal 6 2 2 10 7" xfId="22290" xr:uid="{804E8C74-20DA-4A7C-9F33-6725089042DA}"/>
    <cellStyle name="Normal 6 2 2 11" xfId="7673" xr:uid="{00000000-0005-0000-0000-00008A1B0000}"/>
    <cellStyle name="Normal 6 2 2 11 2" xfId="22316" xr:uid="{5DAED510-E31E-4B8F-BBCB-8042F59BB878}"/>
    <cellStyle name="Normal 6 2 2 11 2 2" xfId="22317" xr:uid="{24E81D4B-EEA0-4F68-BAA1-D329C90082BD}"/>
    <cellStyle name="Normal 6 2 2 11 2 2 2" xfId="22318" xr:uid="{80F30E01-A012-4B81-8E54-FB16D2B52897}"/>
    <cellStyle name="Normal 6 2 2 11 2 2 2 2" xfId="22319" xr:uid="{CF56DA8D-4526-41CB-BFBC-E6CAB0EE2422}"/>
    <cellStyle name="Normal 6 2 2 11 2 2 3" xfId="22320" xr:uid="{5A939250-EF0C-4298-AFAC-F004909EBF91}"/>
    <cellStyle name="Normal 6 2 2 11 2 3" xfId="22321" xr:uid="{E60694EF-21AE-4E5C-8521-A0772C77FF0D}"/>
    <cellStyle name="Normal 6 2 2 11 2 3 2" xfId="22322" xr:uid="{FD5516DF-7E90-4D6A-96AD-68055A7388EC}"/>
    <cellStyle name="Normal 6 2 2 11 2 3 2 2" xfId="22323" xr:uid="{3F998FC3-66D4-4B48-A67D-D7611C598773}"/>
    <cellStyle name="Normal 6 2 2 11 2 3 3" xfId="22324" xr:uid="{C82CE39B-9643-4AD8-AC15-1A357AA1640E}"/>
    <cellStyle name="Normal 6 2 2 11 2 4" xfId="22325" xr:uid="{52321322-B4C1-481F-9383-1F64FEEC50A7}"/>
    <cellStyle name="Normal 6 2 2 11 2 4 2" xfId="22326" xr:uid="{F893B572-129D-42DD-87F9-AB61EDCE4765}"/>
    <cellStyle name="Normal 6 2 2 11 2 5" xfId="22327" xr:uid="{44C1D762-7D6E-42FA-85A3-BD47481437AB}"/>
    <cellStyle name="Normal 6 2 2 11 3" xfId="22328" xr:uid="{77385659-D169-492C-8D10-36F37700853B}"/>
    <cellStyle name="Normal 6 2 2 11 3 2" xfId="22329" xr:uid="{F5C6F920-43EF-443B-89A2-811ADB0716A6}"/>
    <cellStyle name="Normal 6 2 2 11 3 2 2" xfId="22330" xr:uid="{000E66D0-AE8B-4B9D-AA79-015DFC633DF7}"/>
    <cellStyle name="Normal 6 2 2 11 3 2 2 2" xfId="22331" xr:uid="{D845929D-B068-44B8-8E1E-8937D879AB44}"/>
    <cellStyle name="Normal 6 2 2 11 3 2 3" xfId="22332" xr:uid="{9C7B4719-7794-4FE3-A4E5-EE61045E12F3}"/>
    <cellStyle name="Normal 6 2 2 11 3 3" xfId="22333" xr:uid="{D40ADB7C-5AC3-43D8-BDBA-283D907BBEA1}"/>
    <cellStyle name="Normal 6 2 2 11 3 3 2" xfId="22334" xr:uid="{550DCB3A-6721-4E05-A22C-D5D4B0F1CBFF}"/>
    <cellStyle name="Normal 6 2 2 11 3 4" xfId="22335" xr:uid="{80B446DF-14CD-42EC-AAF8-9C4615A5D38B}"/>
    <cellStyle name="Normal 6 2 2 11 4" xfId="22336" xr:uid="{1F8CA2EC-35DE-4F36-9453-EEE517EE513C}"/>
    <cellStyle name="Normal 6 2 2 11 5" xfId="22337" xr:uid="{0C46052A-B75F-4BAC-8334-7B6BE3E4BF4F}"/>
    <cellStyle name="Normal 6 2 2 11 5 2" xfId="22338" xr:uid="{22FC05D2-5877-4F4D-A084-7D5D943A93D4}"/>
    <cellStyle name="Normal 6 2 2 11 6" xfId="22339" xr:uid="{AE86B405-8F64-4517-A5E8-DF9AA68F418D}"/>
    <cellStyle name="Normal 6 2 2 11 7" xfId="22315" xr:uid="{B2162187-6BF4-46EC-B616-C34C4F4EEBBA}"/>
    <cellStyle name="Normal 6 2 2 12" xfId="7674" xr:uid="{00000000-0005-0000-0000-00008B1B0000}"/>
    <cellStyle name="Normal 6 2 2 12 2" xfId="22341" xr:uid="{9743D97A-C030-4DAC-997E-8D7AF31EE2D9}"/>
    <cellStyle name="Normal 6 2 2 12 2 2" xfId="22342" xr:uid="{EF18DDB4-5373-42FA-B2CF-7AA4C44FF860}"/>
    <cellStyle name="Normal 6 2 2 12 2 2 2" xfId="22343" xr:uid="{476629E1-3432-45E4-8F69-367F2747CFD9}"/>
    <cellStyle name="Normal 6 2 2 12 2 2 2 2" xfId="22344" xr:uid="{3D071FD7-A2E8-4859-97DA-0BCEBFD429EE}"/>
    <cellStyle name="Normal 6 2 2 12 2 2 3" xfId="22345" xr:uid="{E30F30BA-7FFC-49BD-A43D-6CF82CA37225}"/>
    <cellStyle name="Normal 6 2 2 12 2 3" xfId="22346" xr:uid="{000F4927-4919-44D7-A726-45194C9AF0C0}"/>
    <cellStyle name="Normal 6 2 2 12 2 3 2" xfId="22347" xr:uid="{5D9D22CA-0E1A-4909-8FE1-F568BD3671CA}"/>
    <cellStyle name="Normal 6 2 2 12 2 3 2 2" xfId="22348" xr:uid="{6A7A0823-FD06-4B0E-A22D-0E80BD110508}"/>
    <cellStyle name="Normal 6 2 2 12 2 3 3" xfId="22349" xr:uid="{A0FC9339-B42C-41C4-B891-BBA30392E078}"/>
    <cellStyle name="Normal 6 2 2 12 2 4" xfId="22350" xr:uid="{AAF1DACD-FC46-4D98-81A4-0A988195AEA9}"/>
    <cellStyle name="Normal 6 2 2 12 2 4 2" xfId="22351" xr:uid="{9A029E60-B62A-4AC7-A171-61E05FFB2401}"/>
    <cellStyle name="Normal 6 2 2 12 2 5" xfId="22352" xr:uid="{60BDACD2-CF4E-4327-8F9E-BC4627170E14}"/>
    <cellStyle name="Normal 6 2 2 12 3" xfId="22353" xr:uid="{8B24D1FA-90B5-4BE4-A11F-9C887D514AB1}"/>
    <cellStyle name="Normal 6 2 2 12 3 2" xfId="22354" xr:uid="{0B6D3D2A-AFAD-486C-81CB-BDF920FBFEF4}"/>
    <cellStyle name="Normal 6 2 2 12 3 2 2" xfId="22355" xr:uid="{7A39AC95-6E3F-41F7-A5D5-E7B12E41D020}"/>
    <cellStyle name="Normal 6 2 2 12 3 2 2 2" xfId="22356" xr:uid="{4708AD4A-22BC-4955-BC42-29F98E4791CA}"/>
    <cellStyle name="Normal 6 2 2 12 3 2 3" xfId="22357" xr:uid="{AB05C5B9-1BDD-460D-B7FF-0D85C3B65E9D}"/>
    <cellStyle name="Normal 6 2 2 12 3 3" xfId="22358" xr:uid="{0D893FB1-2FA7-4206-A6FD-B11D5C9D6B62}"/>
    <cellStyle name="Normal 6 2 2 12 3 3 2" xfId="22359" xr:uid="{4579E15A-BA70-473C-B936-5FEC0D239112}"/>
    <cellStyle name="Normal 6 2 2 12 3 4" xfId="22360" xr:uid="{8AD806F7-4036-48EE-AA3E-05DC247B5DC4}"/>
    <cellStyle name="Normal 6 2 2 12 4" xfId="22361" xr:uid="{07377218-D51D-4596-B99C-6F2C1FB77516}"/>
    <cellStyle name="Normal 6 2 2 12 5" xfId="22362" xr:uid="{A6117850-B65F-4946-A978-958D5B7A5D54}"/>
    <cellStyle name="Normal 6 2 2 12 5 2" xfId="22363" xr:uid="{EF430704-469F-4BD2-A48A-F0B25D53D57D}"/>
    <cellStyle name="Normal 6 2 2 12 6" xfId="22364" xr:uid="{7D9BD0CA-2458-4A42-877C-6A23283AF28E}"/>
    <cellStyle name="Normal 6 2 2 12 7" xfId="22340" xr:uid="{D2C1F56D-667E-467F-82CF-575B534815CD}"/>
    <cellStyle name="Normal 6 2 2 13" xfId="7675" xr:uid="{00000000-0005-0000-0000-00008C1B0000}"/>
    <cellStyle name="Normal 6 2 2 13 2" xfId="22366" xr:uid="{B9AC34F0-0D74-4087-9856-96D764CA014A}"/>
    <cellStyle name="Normal 6 2 2 13 2 2" xfId="22367" xr:uid="{5089ADE4-BC7F-4D58-B609-6F64B9021476}"/>
    <cellStyle name="Normal 6 2 2 13 2 2 2" xfId="22368" xr:uid="{014A9A22-EC50-4EB3-86D6-718255EADDAA}"/>
    <cellStyle name="Normal 6 2 2 13 2 2 2 2" xfId="22369" xr:uid="{8093E46C-C204-4DC9-AB74-B195B8B3F246}"/>
    <cellStyle name="Normal 6 2 2 13 2 2 3" xfId="22370" xr:uid="{01EB56A1-DCB2-4E6C-AF7A-242960E15B22}"/>
    <cellStyle name="Normal 6 2 2 13 2 3" xfId="22371" xr:uid="{6A642E23-1408-4773-9DBA-A65D36EC6DD9}"/>
    <cellStyle name="Normal 6 2 2 13 2 3 2" xfId="22372" xr:uid="{3D83F9CD-7DF8-44A9-AED7-2FD1F2F579ED}"/>
    <cellStyle name="Normal 6 2 2 13 2 3 2 2" xfId="22373" xr:uid="{45578C2C-9324-444F-850A-3C01A466CA75}"/>
    <cellStyle name="Normal 6 2 2 13 2 3 3" xfId="22374" xr:uid="{1111E31D-CFD5-4260-8921-44A41839E792}"/>
    <cellStyle name="Normal 6 2 2 13 2 4" xfId="22375" xr:uid="{6D258388-E28B-4D3F-A5CF-9ECA96175A47}"/>
    <cellStyle name="Normal 6 2 2 13 2 4 2" xfId="22376" xr:uid="{5853FFD7-D6D2-46E4-9209-F95535F15A47}"/>
    <cellStyle name="Normal 6 2 2 13 2 5" xfId="22377" xr:uid="{3B5A5A3E-DCAB-47E0-BA7F-E436DBEC425A}"/>
    <cellStyle name="Normal 6 2 2 13 3" xfId="22378" xr:uid="{6EDE8461-FD47-4BA1-AE47-DEDDA94C1D97}"/>
    <cellStyle name="Normal 6 2 2 13 3 2" xfId="22379" xr:uid="{E548B95D-FCBE-4987-B215-EA71EDEB2D1C}"/>
    <cellStyle name="Normal 6 2 2 13 3 2 2" xfId="22380" xr:uid="{82083938-667F-41FE-8BA9-D5CF52BF37F7}"/>
    <cellStyle name="Normal 6 2 2 13 3 2 2 2" xfId="22381" xr:uid="{343DA684-CD4A-4DBD-A60F-EF2909C0F676}"/>
    <cellStyle name="Normal 6 2 2 13 3 2 3" xfId="22382" xr:uid="{371C77AF-D66E-4118-A046-C889B37A3643}"/>
    <cellStyle name="Normal 6 2 2 13 3 3" xfId="22383" xr:uid="{ADADF288-F592-4B4F-8D8A-F1BCABFC857B}"/>
    <cellStyle name="Normal 6 2 2 13 3 3 2" xfId="22384" xr:uid="{E3E346C7-155B-4128-B2E8-B0CEB99FF86E}"/>
    <cellStyle name="Normal 6 2 2 13 3 4" xfId="22385" xr:uid="{5F727AD5-E436-4D3D-BB24-2A7A80AED79C}"/>
    <cellStyle name="Normal 6 2 2 13 4" xfId="22386" xr:uid="{119DA274-6506-490F-B385-A9874FA492EB}"/>
    <cellStyle name="Normal 6 2 2 13 5" xfId="22387" xr:uid="{7F90C473-604F-442B-ACA5-AECD2C32EAD0}"/>
    <cellStyle name="Normal 6 2 2 13 5 2" xfId="22388" xr:uid="{6EBC8A65-F2B6-4AE8-AF89-F9290861EEFC}"/>
    <cellStyle name="Normal 6 2 2 13 6" xfId="22389" xr:uid="{77CD19E1-1275-4E39-9715-565242ADDF07}"/>
    <cellStyle name="Normal 6 2 2 13 7" xfId="22365" xr:uid="{FC41E7E1-50E0-41EE-B6E1-AAA1DC1879D3}"/>
    <cellStyle name="Normal 6 2 2 2" xfId="7676" xr:uid="{00000000-0005-0000-0000-00008D1B0000}"/>
    <cellStyle name="Normal 6 2 2 2 2" xfId="22391" xr:uid="{ED59056E-97C9-47A7-B207-3BCC5BCC05D2}"/>
    <cellStyle name="Normal 6 2 2 2 2 2" xfId="22392" xr:uid="{E68FD1E7-2BB6-47D9-B4F8-4B048720DD01}"/>
    <cellStyle name="Normal 6 2 2 2 2 2 2" xfId="22393" xr:uid="{91C2BCD7-0152-4980-918F-C8753AD1D8C9}"/>
    <cellStyle name="Normal 6 2 2 2 2 2 2 2" xfId="22394" xr:uid="{191EB0E6-9D11-4CA7-94FF-AD28A71BB3D7}"/>
    <cellStyle name="Normal 6 2 2 2 2 2 3" xfId="22395" xr:uid="{46BE47CB-E5B3-4184-84A8-F2528810D98E}"/>
    <cellStyle name="Normal 6 2 2 2 2 3" xfId="22396" xr:uid="{77D48C1F-C4E1-4364-9F4D-B8574B001673}"/>
    <cellStyle name="Normal 6 2 2 2 2 3 2" xfId="22397" xr:uid="{65AF3CF0-EE9F-426C-A1A0-5E15EDA8D423}"/>
    <cellStyle name="Normal 6 2 2 2 2 3 2 2" xfId="22398" xr:uid="{5AA411B4-F54A-42CB-92B2-D3A91594AA02}"/>
    <cellStyle name="Normal 6 2 2 2 2 3 3" xfId="22399" xr:uid="{032CE56B-92D3-4009-BE24-FE9C28FEA481}"/>
    <cellStyle name="Normal 6 2 2 2 2 4" xfId="22400" xr:uid="{482E8557-46F6-4245-BB23-647E221CFE16}"/>
    <cellStyle name="Normal 6 2 2 2 2 4 2" xfId="22401" xr:uid="{0BF0A618-230F-4886-80BF-F3ABF6B76410}"/>
    <cellStyle name="Normal 6 2 2 2 2 5" xfId="22402" xr:uid="{7CA5A50E-4485-4A4D-B58C-D6EE74B0F0F1}"/>
    <cellStyle name="Normal 6 2 2 2 3" xfId="22403" xr:uid="{E86D64E0-6676-49EB-AF24-A816D8740138}"/>
    <cellStyle name="Normal 6 2 2 2 3 2" xfId="22404" xr:uid="{0D45BD62-ABDE-4B03-8DEE-6A767184846E}"/>
    <cellStyle name="Normal 6 2 2 2 3 2 2" xfId="22405" xr:uid="{53CB1B4D-2C1D-460B-B22D-FC1F088295C1}"/>
    <cellStyle name="Normal 6 2 2 2 3 2 2 2" xfId="22406" xr:uid="{B9AB1921-C2AB-4511-ABA7-744DC570443C}"/>
    <cellStyle name="Normal 6 2 2 2 3 2 3" xfId="22407" xr:uid="{4810BEE4-AA93-4B18-BD0E-BECD29144132}"/>
    <cellStyle name="Normal 6 2 2 2 3 3" xfId="22408" xr:uid="{583C6B3D-57B7-4D09-B713-0A7724D67176}"/>
    <cellStyle name="Normal 6 2 2 2 3 3 2" xfId="22409" xr:uid="{E31521B5-515D-4555-81F1-8D1133A1FAFC}"/>
    <cellStyle name="Normal 6 2 2 2 3 4" xfId="22410" xr:uid="{0A277B50-C1E0-4602-934A-B3BBD0DD47D3}"/>
    <cellStyle name="Normal 6 2 2 2 4" xfId="22411" xr:uid="{4ADEED40-9F85-4665-A4AF-EF5385497B7A}"/>
    <cellStyle name="Normal 6 2 2 2 5" xfId="22412" xr:uid="{EB8696B6-12AD-48E7-969D-76BF25AC9C00}"/>
    <cellStyle name="Normal 6 2 2 2 5 2" xfId="22413" xr:uid="{3CF49803-3B1B-4E87-A1B2-E9315E23181D}"/>
    <cellStyle name="Normal 6 2 2 2 6" xfId="22414" xr:uid="{D376092C-0769-4513-ACE4-C13C5DD28EAB}"/>
    <cellStyle name="Normal 6 2 2 2 7" xfId="22390" xr:uid="{1E67C107-5848-4A13-8D92-A1F56B6F2DA1}"/>
    <cellStyle name="Normal 6 2 2 3" xfId="7677" xr:uid="{00000000-0005-0000-0000-00008E1B0000}"/>
    <cellStyle name="Normal 6 2 2 3 2" xfId="22416" xr:uid="{CE38FD9F-D571-41C4-81B4-35AC932B3B6C}"/>
    <cellStyle name="Normal 6 2 2 3 2 2" xfId="22417" xr:uid="{8C30FEB3-F589-48CC-A514-E1DB6AD80AB4}"/>
    <cellStyle name="Normal 6 2 2 3 2 2 2" xfId="22418" xr:uid="{0F280A63-90D6-4411-B883-7275D936E9DA}"/>
    <cellStyle name="Normal 6 2 2 3 2 2 2 2" xfId="22419" xr:uid="{1020BD94-4AD0-4243-84E2-9AC6778E7614}"/>
    <cellStyle name="Normal 6 2 2 3 2 2 3" xfId="22420" xr:uid="{D12987BD-5BF3-4002-8879-32EC5664A6E8}"/>
    <cellStyle name="Normal 6 2 2 3 2 3" xfId="22421" xr:uid="{53D9F5F7-26A0-4960-B026-A2B0F546A276}"/>
    <cellStyle name="Normal 6 2 2 3 2 3 2" xfId="22422" xr:uid="{82688446-B083-4678-8E65-4AB2C880309F}"/>
    <cellStyle name="Normal 6 2 2 3 2 3 2 2" xfId="22423" xr:uid="{B7B90EA6-6E2F-4383-A8E6-40B383AD2DBF}"/>
    <cellStyle name="Normal 6 2 2 3 2 3 3" xfId="22424" xr:uid="{512BD21F-BA61-4620-9B33-0F8239682D2F}"/>
    <cellStyle name="Normal 6 2 2 3 2 4" xfId="22425" xr:uid="{ADB162E7-5C4B-4631-8A89-E066289A4794}"/>
    <cellStyle name="Normal 6 2 2 3 2 4 2" xfId="22426" xr:uid="{5392EC8E-715C-4B7D-8823-F74AB3A4D6D5}"/>
    <cellStyle name="Normal 6 2 2 3 2 5" xfId="22427" xr:uid="{47DED9D6-7D0B-4A18-A120-D0C4147BDC26}"/>
    <cellStyle name="Normal 6 2 2 3 3" xfId="22428" xr:uid="{29A216F8-8202-4A92-8F42-6E16A039C21E}"/>
    <cellStyle name="Normal 6 2 2 3 3 2" xfId="22429" xr:uid="{2F1E3C5D-0F58-4DFE-B3B3-ACB93589199F}"/>
    <cellStyle name="Normal 6 2 2 3 3 2 2" xfId="22430" xr:uid="{3BFE7033-D73F-4E42-8B7C-4E35B91EFA11}"/>
    <cellStyle name="Normal 6 2 2 3 3 2 2 2" xfId="22431" xr:uid="{9F3ED1BD-F8C8-42DD-8C63-8D1E384127D4}"/>
    <cellStyle name="Normal 6 2 2 3 3 2 3" xfId="22432" xr:uid="{6F95122C-4E36-47E6-B592-C7F6B0E05CAE}"/>
    <cellStyle name="Normal 6 2 2 3 3 3" xfId="22433" xr:uid="{38038648-9A83-44AA-8A7E-62332573B7EC}"/>
    <cellStyle name="Normal 6 2 2 3 3 3 2" xfId="22434" xr:uid="{AF12BF57-D2C3-44AB-B3A2-BBD2D4D46B33}"/>
    <cellStyle name="Normal 6 2 2 3 3 4" xfId="22435" xr:uid="{A3466054-665A-403D-9F78-A8BDB00D87D2}"/>
    <cellStyle name="Normal 6 2 2 3 4" xfId="22436" xr:uid="{1BD9ECAB-656A-4088-AF20-DEB17B6A21CB}"/>
    <cellStyle name="Normal 6 2 2 3 5" xfId="22437" xr:uid="{9DF04033-D65C-4D6B-BE78-D3A2EFAF8B45}"/>
    <cellStyle name="Normal 6 2 2 3 5 2" xfId="22438" xr:uid="{1F629F51-2323-42D9-A4D6-A620F5DB9219}"/>
    <cellStyle name="Normal 6 2 2 3 6" xfId="22439" xr:uid="{F323BAE1-5933-45A5-949E-D8D1F84FB698}"/>
    <cellStyle name="Normal 6 2 2 3 7" xfId="22415" xr:uid="{EB9E8493-6999-462B-8D0E-EAF6F124DADF}"/>
    <cellStyle name="Normal 6 2 2 4" xfId="7678" xr:uid="{00000000-0005-0000-0000-00008F1B0000}"/>
    <cellStyle name="Normal 6 2 2 4 2" xfId="22441" xr:uid="{B8F3A457-CCC0-4CBD-8247-C8EA5C026C59}"/>
    <cellStyle name="Normal 6 2 2 4 2 2" xfId="22442" xr:uid="{44393B20-0187-4ECD-80D6-2452DEE10843}"/>
    <cellStyle name="Normal 6 2 2 4 2 2 2" xfId="22443" xr:uid="{FB0087C7-8662-4BC0-839F-F6DFC841A08B}"/>
    <cellStyle name="Normal 6 2 2 4 2 2 2 2" xfId="22444" xr:uid="{EC92A10B-1980-43D9-A9A4-D35050579492}"/>
    <cellStyle name="Normal 6 2 2 4 2 2 3" xfId="22445" xr:uid="{DB001F4D-97C4-4ECD-BABD-B59A86F3D316}"/>
    <cellStyle name="Normal 6 2 2 4 2 3" xfId="22446" xr:uid="{C7FCD1B1-6319-47D7-84CE-6C0012420DD2}"/>
    <cellStyle name="Normal 6 2 2 4 2 3 2" xfId="22447" xr:uid="{9D5187AA-5466-4826-97FA-00F6204C0481}"/>
    <cellStyle name="Normal 6 2 2 4 2 3 2 2" xfId="22448" xr:uid="{40022EE4-813A-410D-A4AD-4B28B1316F32}"/>
    <cellStyle name="Normal 6 2 2 4 2 3 3" xfId="22449" xr:uid="{7804DCA0-7483-43F7-8B5A-1A8D87D3CAFB}"/>
    <cellStyle name="Normal 6 2 2 4 2 4" xfId="22450" xr:uid="{DF04BC04-0E02-4CB4-857F-0F100BEF435A}"/>
    <cellStyle name="Normal 6 2 2 4 2 4 2" xfId="22451" xr:uid="{CF1775AB-A227-42E2-825A-21070234450D}"/>
    <cellStyle name="Normal 6 2 2 4 2 5" xfId="22452" xr:uid="{752B3509-E6D0-4204-BBAE-094DF7F1DE55}"/>
    <cellStyle name="Normal 6 2 2 4 3" xfId="22453" xr:uid="{6E60026A-7AFE-4B9A-A8EE-48440F5DB25E}"/>
    <cellStyle name="Normal 6 2 2 4 3 2" xfId="22454" xr:uid="{2894CB49-8A50-4DEB-8956-602E5E3C5E32}"/>
    <cellStyle name="Normal 6 2 2 4 3 2 2" xfId="22455" xr:uid="{49119A3F-BFBB-42E6-AA06-6699915CE477}"/>
    <cellStyle name="Normal 6 2 2 4 3 2 2 2" xfId="22456" xr:uid="{D713D444-20A7-4550-A346-4518544312E3}"/>
    <cellStyle name="Normal 6 2 2 4 3 2 3" xfId="22457" xr:uid="{A4A063CF-1BC4-4F44-9088-CDB5C60B007E}"/>
    <cellStyle name="Normal 6 2 2 4 3 3" xfId="22458" xr:uid="{4F4A7850-FB4C-497E-B004-6E8B024C6BE2}"/>
    <cellStyle name="Normal 6 2 2 4 3 3 2" xfId="22459" xr:uid="{B70B0B3C-BB20-4E21-9648-502EB9652297}"/>
    <cellStyle name="Normal 6 2 2 4 3 4" xfId="22460" xr:uid="{6BB8CB27-80AB-4963-8F6E-217AAC31E719}"/>
    <cellStyle name="Normal 6 2 2 4 4" xfId="22461" xr:uid="{5899FB6C-FB66-4D0D-AA3A-0B92C9FC31CF}"/>
    <cellStyle name="Normal 6 2 2 4 5" xfId="22462" xr:uid="{FDA46E33-D625-4E01-82E2-08A209FFA9B0}"/>
    <cellStyle name="Normal 6 2 2 4 5 2" xfId="22463" xr:uid="{E2A0D384-9B2B-45B7-AC7A-8D194E9EA5AA}"/>
    <cellStyle name="Normal 6 2 2 4 6" xfId="22464" xr:uid="{A191AFBE-EF08-484E-855D-C2C08C2473D1}"/>
    <cellStyle name="Normal 6 2 2 4 7" xfId="22440" xr:uid="{E1194DFC-7667-44C6-8480-F056A7E83122}"/>
    <cellStyle name="Normal 6 2 2 5" xfId="7679" xr:uid="{00000000-0005-0000-0000-0000901B0000}"/>
    <cellStyle name="Normal 6 2 2 5 2" xfId="22466" xr:uid="{7294AF57-660C-4812-88F4-16EF205ECC6E}"/>
    <cellStyle name="Normal 6 2 2 5 2 2" xfId="22467" xr:uid="{CEB5D31D-88F1-431D-83F9-0877D96461CC}"/>
    <cellStyle name="Normal 6 2 2 5 2 2 2" xfId="22468" xr:uid="{E46A78D9-3CAC-41A3-A998-08AE06CA09BA}"/>
    <cellStyle name="Normal 6 2 2 5 2 2 2 2" xfId="22469" xr:uid="{2A6DDA1A-D019-434E-9F56-E9EFC9CEA04E}"/>
    <cellStyle name="Normal 6 2 2 5 2 2 3" xfId="22470" xr:uid="{FF303E22-D893-428A-86D0-7FEB6014E4FB}"/>
    <cellStyle name="Normal 6 2 2 5 2 3" xfId="22471" xr:uid="{01C2772C-F7F1-4ACF-BA85-887135C84BA7}"/>
    <cellStyle name="Normal 6 2 2 5 2 3 2" xfId="22472" xr:uid="{001C998B-6609-4DD7-A59E-E9D6663E3426}"/>
    <cellStyle name="Normal 6 2 2 5 2 3 2 2" xfId="22473" xr:uid="{38D3F60A-593A-43A4-B80E-2D8BAE3D9018}"/>
    <cellStyle name="Normal 6 2 2 5 2 3 3" xfId="22474" xr:uid="{39A44E5A-DADB-41F8-95CB-34C448509C29}"/>
    <cellStyle name="Normal 6 2 2 5 2 4" xfId="22475" xr:uid="{B7897036-5EE6-4029-A95D-0E768E56908F}"/>
    <cellStyle name="Normal 6 2 2 5 2 4 2" xfId="22476" xr:uid="{8904A8DD-2D01-456F-B374-83C011575FF6}"/>
    <cellStyle name="Normal 6 2 2 5 2 5" xfId="22477" xr:uid="{4AD7CE0A-B356-4832-9563-2434C08473AA}"/>
    <cellStyle name="Normal 6 2 2 5 3" xfId="22478" xr:uid="{F290F4F3-0DBD-4B2D-A79A-4EC2EFA481A1}"/>
    <cellStyle name="Normal 6 2 2 5 3 2" xfId="22479" xr:uid="{64A11058-2ECD-493E-BAC5-E0D9AFFEE084}"/>
    <cellStyle name="Normal 6 2 2 5 3 2 2" xfId="22480" xr:uid="{66E9EBD2-FBCF-4646-8298-E66C46A097CF}"/>
    <cellStyle name="Normal 6 2 2 5 3 2 2 2" xfId="22481" xr:uid="{ECAEBABB-D205-4F35-B528-DC31F5CF36E9}"/>
    <cellStyle name="Normal 6 2 2 5 3 2 3" xfId="22482" xr:uid="{878F73C6-2750-4408-A2E9-ADD4E4AFB6CD}"/>
    <cellStyle name="Normal 6 2 2 5 3 3" xfId="22483" xr:uid="{EB5056E9-18A6-45D2-9580-09B811CFA4C2}"/>
    <cellStyle name="Normal 6 2 2 5 3 3 2" xfId="22484" xr:uid="{C1593460-E95E-4AB9-A17A-6BD6978422EB}"/>
    <cellStyle name="Normal 6 2 2 5 3 4" xfId="22485" xr:uid="{10E76C8E-D18F-4771-BBC8-B6F944735B19}"/>
    <cellStyle name="Normal 6 2 2 5 4" xfId="22486" xr:uid="{E335963B-A80D-4A6C-B895-93E96AA62DFB}"/>
    <cellStyle name="Normal 6 2 2 5 5" xfId="22487" xr:uid="{CF18A677-56BA-4324-80C6-11C70AF09F30}"/>
    <cellStyle name="Normal 6 2 2 5 5 2" xfId="22488" xr:uid="{B63391F6-660D-4FEE-ABD3-721A746ABA57}"/>
    <cellStyle name="Normal 6 2 2 5 6" xfId="22489" xr:uid="{DC80F36E-6D05-4CD1-9F64-CB2469149D78}"/>
    <cellStyle name="Normal 6 2 2 5 7" xfId="22465" xr:uid="{DE3C3675-14E5-42B9-A720-5294B782E085}"/>
    <cellStyle name="Normal 6 2 2 6" xfId="7680" xr:uid="{00000000-0005-0000-0000-0000911B0000}"/>
    <cellStyle name="Normal 6 2 2 6 2" xfId="22491" xr:uid="{3E0D9272-5CE8-4FB6-B202-1BF0C104B51D}"/>
    <cellStyle name="Normal 6 2 2 6 2 2" xfId="22492" xr:uid="{B2004E94-D406-44B0-9E43-3D9FDD90F0E6}"/>
    <cellStyle name="Normal 6 2 2 6 2 2 2" xfId="22493" xr:uid="{84FE74C1-C8C3-4B1D-A41A-56233BA654B2}"/>
    <cellStyle name="Normal 6 2 2 6 2 2 2 2" xfId="22494" xr:uid="{C0B981E1-1D67-466F-86D4-C15572BD5C56}"/>
    <cellStyle name="Normal 6 2 2 6 2 2 3" xfId="22495" xr:uid="{AA429F75-7D60-44CD-B587-24E028C646F5}"/>
    <cellStyle name="Normal 6 2 2 6 2 3" xfId="22496" xr:uid="{01555677-CD8F-475C-BCEC-C45CD27C0979}"/>
    <cellStyle name="Normal 6 2 2 6 2 3 2" xfId="22497" xr:uid="{A557D7DB-247B-40C7-8023-577D0F27A9D3}"/>
    <cellStyle name="Normal 6 2 2 6 2 3 2 2" xfId="22498" xr:uid="{D37813B2-849A-4DE1-8859-5AF039661B4C}"/>
    <cellStyle name="Normal 6 2 2 6 2 3 3" xfId="22499" xr:uid="{10AF08EB-8DDB-4B7A-9F82-F3A6478B84CA}"/>
    <cellStyle name="Normal 6 2 2 6 2 4" xfId="22500" xr:uid="{5CEDDE48-8849-48A6-A847-999867CF4627}"/>
    <cellStyle name="Normal 6 2 2 6 2 4 2" xfId="22501" xr:uid="{49FFCB4A-D045-425F-ACF8-0DDB3E9D0F3E}"/>
    <cellStyle name="Normal 6 2 2 6 2 5" xfId="22502" xr:uid="{EE9437DD-DAC4-44AB-BE73-5E3B7CEA28EF}"/>
    <cellStyle name="Normal 6 2 2 6 3" xfId="22503" xr:uid="{3D9F606D-7CD3-482F-83D7-571CAF9F4D84}"/>
    <cellStyle name="Normal 6 2 2 6 3 2" xfId="22504" xr:uid="{C487F59A-7599-47B2-A106-842171033103}"/>
    <cellStyle name="Normal 6 2 2 6 3 2 2" xfId="22505" xr:uid="{E3968672-4CE1-41E4-AA98-9158B59F8FA7}"/>
    <cellStyle name="Normal 6 2 2 6 3 2 2 2" xfId="22506" xr:uid="{F4558CB9-12FF-4B3F-831B-6931C64E05C4}"/>
    <cellStyle name="Normal 6 2 2 6 3 2 3" xfId="22507" xr:uid="{64F1CEE8-14B6-48F4-A0A7-DF67355862CE}"/>
    <cellStyle name="Normal 6 2 2 6 3 3" xfId="22508" xr:uid="{FE08E938-2E5D-463E-8EC9-6454B1732A36}"/>
    <cellStyle name="Normal 6 2 2 6 3 3 2" xfId="22509" xr:uid="{E93FC87A-390F-45F2-BC3A-E87FB050CCC9}"/>
    <cellStyle name="Normal 6 2 2 6 3 4" xfId="22510" xr:uid="{39B63EB2-1EF5-4FC0-B3C3-18F71D02BCA7}"/>
    <cellStyle name="Normal 6 2 2 6 4" xfId="22511" xr:uid="{DD72DFFF-1419-4F33-8BAE-872A9DE061B9}"/>
    <cellStyle name="Normal 6 2 2 6 5" xfId="22512" xr:uid="{E2F300EA-297A-4B11-A25F-86521B02B205}"/>
    <cellStyle name="Normal 6 2 2 6 5 2" xfId="22513" xr:uid="{62025CE2-6257-4CB8-B7BD-F461A1F9EE0D}"/>
    <cellStyle name="Normal 6 2 2 6 6" xfId="22514" xr:uid="{487E8FFB-428B-4B24-BDC0-ABF5787B7B8E}"/>
    <cellStyle name="Normal 6 2 2 6 7" xfId="22490" xr:uid="{4A51FC7E-A060-4F4E-A197-5268FDA31CDE}"/>
    <cellStyle name="Normal 6 2 2 7" xfId="7681" xr:uid="{00000000-0005-0000-0000-0000921B0000}"/>
    <cellStyle name="Normal 6 2 2 7 2" xfId="22516" xr:uid="{0C33DBB6-E9FB-4C01-AC84-AA9EAFE97073}"/>
    <cellStyle name="Normal 6 2 2 7 2 2" xfId="22517" xr:uid="{FC61E32D-8B62-4D54-A9EF-11C27EBAA2CE}"/>
    <cellStyle name="Normal 6 2 2 7 2 2 2" xfId="22518" xr:uid="{E2468511-8A89-4AE7-A5CD-FB9DA88E2ADF}"/>
    <cellStyle name="Normal 6 2 2 7 2 2 2 2" xfId="22519" xr:uid="{5D297394-52D2-44A2-9372-61DDC256281F}"/>
    <cellStyle name="Normal 6 2 2 7 2 2 3" xfId="22520" xr:uid="{E4C8EE19-C799-4BD3-A6C1-9E7E212828C6}"/>
    <cellStyle name="Normal 6 2 2 7 2 3" xfId="22521" xr:uid="{70929FF7-ECE5-470C-8E63-4396AFC67F27}"/>
    <cellStyle name="Normal 6 2 2 7 2 3 2" xfId="22522" xr:uid="{46D8F188-54AA-4F76-BC78-FD08C80DA3E2}"/>
    <cellStyle name="Normal 6 2 2 7 2 3 2 2" xfId="22523" xr:uid="{76CEC941-219C-48E3-8FC5-C19E9CBE4A2C}"/>
    <cellStyle name="Normal 6 2 2 7 2 3 3" xfId="22524" xr:uid="{F0E83A2D-02D3-4461-B679-1157D6F6CC62}"/>
    <cellStyle name="Normal 6 2 2 7 2 4" xfId="22525" xr:uid="{ACFE8CF3-FAD7-4F2A-83EA-2B869E29BE52}"/>
    <cellStyle name="Normal 6 2 2 7 2 4 2" xfId="22526" xr:uid="{26A93396-1F05-4551-8D65-39CD80A3AFD3}"/>
    <cellStyle name="Normal 6 2 2 7 2 5" xfId="22527" xr:uid="{CB25DBCA-F6A4-451F-B67E-680B6A6C0158}"/>
    <cellStyle name="Normal 6 2 2 7 3" xfId="22528" xr:uid="{21D1E93B-5FB1-44BD-857B-EF025B791CB1}"/>
    <cellStyle name="Normal 6 2 2 7 3 2" xfId="22529" xr:uid="{43C9487B-7AC9-4301-B992-73D20F8DBB33}"/>
    <cellStyle name="Normal 6 2 2 7 3 2 2" xfId="22530" xr:uid="{2C4ADD4B-0635-4F23-8B30-ED61EA321032}"/>
    <cellStyle name="Normal 6 2 2 7 3 2 2 2" xfId="22531" xr:uid="{149768E1-57CB-4E35-A18D-9BEAC72AC674}"/>
    <cellStyle name="Normal 6 2 2 7 3 2 3" xfId="22532" xr:uid="{A1CA8DAB-119E-459A-86DA-96C3A377A5CE}"/>
    <cellStyle name="Normal 6 2 2 7 3 3" xfId="22533" xr:uid="{3C5B83D4-0A35-4BE4-86A5-382D1719EB37}"/>
    <cellStyle name="Normal 6 2 2 7 3 3 2" xfId="22534" xr:uid="{F7E1C410-784F-4C35-AEA6-C2A871ADD14C}"/>
    <cellStyle name="Normal 6 2 2 7 3 4" xfId="22535" xr:uid="{CE877F44-EB37-40A7-859E-0FFEC8DD5975}"/>
    <cellStyle name="Normal 6 2 2 7 4" xfId="22536" xr:uid="{37447F09-16A0-40A1-BD0F-18B8D2426DB8}"/>
    <cellStyle name="Normal 6 2 2 7 5" xfId="22537" xr:uid="{5FF643CB-E90B-4E42-B578-72A45F2C4212}"/>
    <cellStyle name="Normal 6 2 2 7 5 2" xfId="22538" xr:uid="{91A65547-B209-4F15-BED2-DF55FC031FB1}"/>
    <cellStyle name="Normal 6 2 2 7 6" xfId="22539" xr:uid="{CABA9F10-88B4-409F-B587-29B684950252}"/>
    <cellStyle name="Normal 6 2 2 7 7" xfId="22515" xr:uid="{CAE569AE-683E-4BF5-9648-BC8A578C751E}"/>
    <cellStyle name="Normal 6 2 2 8" xfId="7682" xr:uid="{00000000-0005-0000-0000-0000931B0000}"/>
    <cellStyle name="Normal 6 2 2 8 2" xfId="22541" xr:uid="{B3E783EA-67E8-4C2A-A3C1-5BEA2D59934E}"/>
    <cellStyle name="Normal 6 2 2 8 2 2" xfId="22542" xr:uid="{6E5A860B-3303-40E0-B9E8-6A889F08AF9B}"/>
    <cellStyle name="Normal 6 2 2 8 2 2 2" xfId="22543" xr:uid="{D6D1BCDB-E416-46B3-A584-2A20CE45F1A0}"/>
    <cellStyle name="Normal 6 2 2 8 2 2 2 2" xfId="22544" xr:uid="{39BB62CD-D08F-43A4-8368-C12FE8DEB861}"/>
    <cellStyle name="Normal 6 2 2 8 2 2 3" xfId="22545" xr:uid="{1338066D-FA8E-4FF5-AB43-E4BBFD14788C}"/>
    <cellStyle name="Normal 6 2 2 8 2 3" xfId="22546" xr:uid="{7F3CDC24-D12B-44DE-A484-E046B9193090}"/>
    <cellStyle name="Normal 6 2 2 8 2 3 2" xfId="22547" xr:uid="{BD032DEB-5E56-4F1B-862C-7AA46B086100}"/>
    <cellStyle name="Normal 6 2 2 8 2 3 2 2" xfId="22548" xr:uid="{A2A37E3E-0D77-4028-AF30-331E02744E54}"/>
    <cellStyle name="Normal 6 2 2 8 2 3 3" xfId="22549" xr:uid="{7533DEB9-0DCA-431E-8923-9CF9624207FC}"/>
    <cellStyle name="Normal 6 2 2 8 2 4" xfId="22550" xr:uid="{13898166-BBEA-4F0A-9299-84A37909E52A}"/>
    <cellStyle name="Normal 6 2 2 8 2 4 2" xfId="22551" xr:uid="{2F23394E-3696-4188-AC41-CE4AF7DE67C5}"/>
    <cellStyle name="Normal 6 2 2 8 2 5" xfId="22552" xr:uid="{EAA5BD01-520E-4E51-9883-F8EC2081228C}"/>
    <cellStyle name="Normal 6 2 2 8 3" xfId="22553" xr:uid="{93FC2DBF-E775-492B-B440-F938DF2950BC}"/>
    <cellStyle name="Normal 6 2 2 8 3 2" xfId="22554" xr:uid="{CCC9E574-F8C8-471A-BEAC-1447A7BC9819}"/>
    <cellStyle name="Normal 6 2 2 8 3 2 2" xfId="22555" xr:uid="{12BF0801-15A8-4EA1-8BC4-E3D0733F586C}"/>
    <cellStyle name="Normal 6 2 2 8 3 2 2 2" xfId="22556" xr:uid="{B219B290-0B32-49C5-877B-88B02EF1E4DA}"/>
    <cellStyle name="Normal 6 2 2 8 3 2 3" xfId="22557" xr:uid="{D9FFCB01-8C82-4EB8-BC6A-724B58F36BC6}"/>
    <cellStyle name="Normal 6 2 2 8 3 3" xfId="22558" xr:uid="{E9759496-C305-4C90-A704-34E892BF9659}"/>
    <cellStyle name="Normal 6 2 2 8 3 3 2" xfId="22559" xr:uid="{0ED72792-419E-4417-95A6-0C20DA3744E9}"/>
    <cellStyle name="Normal 6 2 2 8 3 4" xfId="22560" xr:uid="{7DAACFF3-5BD5-4F69-BCBE-3BA3BDF3F997}"/>
    <cellStyle name="Normal 6 2 2 8 4" xfId="22561" xr:uid="{373BF2F4-2307-4B7C-B9F0-8F2E239AC592}"/>
    <cellStyle name="Normal 6 2 2 8 5" xfId="22562" xr:uid="{7A2D9F4B-22C6-42C5-BD86-9413E6F8CC7B}"/>
    <cellStyle name="Normal 6 2 2 8 5 2" xfId="22563" xr:uid="{236F3258-18F2-4A1F-9D0F-BD446A5160A0}"/>
    <cellStyle name="Normal 6 2 2 8 6" xfId="22564" xr:uid="{31F791AB-3E56-4A10-9F14-F5757BAC967B}"/>
    <cellStyle name="Normal 6 2 2 8 7" xfId="22540" xr:uid="{C7C8AB03-447D-40A4-9B44-9A799A6CA8E4}"/>
    <cellStyle name="Normal 6 2 2 9" xfId="7683" xr:uid="{00000000-0005-0000-0000-0000941B0000}"/>
    <cellStyle name="Normal 6 2 2 9 2" xfId="22566" xr:uid="{05DCB0FE-9003-4700-BF17-5EF5A5F05648}"/>
    <cellStyle name="Normal 6 2 2 9 2 2" xfId="22567" xr:uid="{86F98B92-F68C-4F12-A1C6-E0DE9C155A77}"/>
    <cellStyle name="Normal 6 2 2 9 2 2 2" xfId="22568" xr:uid="{79A57F61-2EB3-4A6D-B79C-9EAC0531D7D1}"/>
    <cellStyle name="Normal 6 2 2 9 2 2 2 2" xfId="22569" xr:uid="{E35F251E-CA00-47C4-9167-A2755BE06E24}"/>
    <cellStyle name="Normal 6 2 2 9 2 2 3" xfId="22570" xr:uid="{A50B99AB-4C71-4608-9D4F-84319EF94E1C}"/>
    <cellStyle name="Normal 6 2 2 9 2 3" xfId="22571" xr:uid="{E9607178-11D8-4849-AFB2-34848D1654F4}"/>
    <cellStyle name="Normal 6 2 2 9 2 3 2" xfId="22572" xr:uid="{B82DFAC7-A8C3-4613-851F-6ACA18D5ED59}"/>
    <cellStyle name="Normal 6 2 2 9 2 3 2 2" xfId="22573" xr:uid="{29E3F6B5-01A7-496A-836C-3197C88FFAF3}"/>
    <cellStyle name="Normal 6 2 2 9 2 3 3" xfId="22574" xr:uid="{E874AE27-4D2C-4152-B861-0EB727D242BA}"/>
    <cellStyle name="Normal 6 2 2 9 2 4" xfId="22575" xr:uid="{4B6D7B41-7991-4D06-9C80-1503238AFA1B}"/>
    <cellStyle name="Normal 6 2 2 9 2 4 2" xfId="22576" xr:uid="{E63D8EE2-7277-4729-92D5-5096BE888AE3}"/>
    <cellStyle name="Normal 6 2 2 9 2 5" xfId="22577" xr:uid="{FD307BE8-0102-4DC6-8CB9-4E49837C5FEA}"/>
    <cellStyle name="Normal 6 2 2 9 3" xfId="22578" xr:uid="{8CE0791F-C731-4B51-B07E-CE83BF206D56}"/>
    <cellStyle name="Normal 6 2 2 9 3 2" xfId="22579" xr:uid="{5B22FA0D-F7C0-41D9-B87A-C53AD890A267}"/>
    <cellStyle name="Normal 6 2 2 9 3 2 2" xfId="22580" xr:uid="{3D6DC995-E42E-4960-BB01-F9A086D7EA94}"/>
    <cellStyle name="Normal 6 2 2 9 3 2 2 2" xfId="22581" xr:uid="{0615EC50-1623-427C-9753-09178ECB387A}"/>
    <cellStyle name="Normal 6 2 2 9 3 2 3" xfId="22582" xr:uid="{0AB2E11C-7F42-4571-80AF-8A83CDDB83DD}"/>
    <cellStyle name="Normal 6 2 2 9 3 3" xfId="22583" xr:uid="{D47E341A-6FA0-4F2B-847E-E9E095C30653}"/>
    <cellStyle name="Normal 6 2 2 9 3 3 2" xfId="22584" xr:uid="{E67BDD53-CDF9-4699-9D7D-2C91636C2C5E}"/>
    <cellStyle name="Normal 6 2 2 9 3 4" xfId="22585" xr:uid="{E4BBCEE0-2B07-4CEA-82F0-F73690952FDD}"/>
    <cellStyle name="Normal 6 2 2 9 4" xfId="22586" xr:uid="{0EAAF317-19F7-49BA-B1E1-F662AE4C47B9}"/>
    <cellStyle name="Normal 6 2 2 9 5" xfId="22587" xr:uid="{8D6521E4-80FF-4B4D-9808-907C3B7EFD05}"/>
    <cellStyle name="Normal 6 2 2 9 5 2" xfId="22588" xr:uid="{6803F1AC-604B-4E6B-A9C6-49EAFD1D1317}"/>
    <cellStyle name="Normal 6 2 2 9 6" xfId="22589" xr:uid="{7131F46B-CBBB-4CD0-AC59-137E4D93254E}"/>
    <cellStyle name="Normal 6 2 2 9 7" xfId="22565" xr:uid="{67D67C3F-BBB2-4729-90BC-F5A121E77252}"/>
    <cellStyle name="Normal 6 2 3" xfId="5447" xr:uid="{00000000-0005-0000-0000-0000951B0000}"/>
    <cellStyle name="Normal 6 2 4" xfId="6384" xr:uid="{00000000-0005-0000-0000-0000961B0000}"/>
    <cellStyle name="Normal 6 2 4 2" xfId="7684" xr:uid="{00000000-0005-0000-0000-0000971B0000}"/>
    <cellStyle name="Normal 6 2 5" xfId="6518" xr:uid="{00000000-0005-0000-0000-0000981B0000}"/>
    <cellStyle name="Normal 6 2 5 2" xfId="7685" xr:uid="{00000000-0005-0000-0000-0000991B0000}"/>
    <cellStyle name="Normal 6 2 6" xfId="6636" xr:uid="{00000000-0005-0000-0000-00009A1B0000}"/>
    <cellStyle name="Normal 6 2 6 2" xfId="7686" xr:uid="{00000000-0005-0000-0000-00009B1B0000}"/>
    <cellStyle name="Normal 6 2 7" xfId="6754" xr:uid="{00000000-0005-0000-0000-00009C1B0000}"/>
    <cellStyle name="Normal 6 2 7 2" xfId="7687" xr:uid="{00000000-0005-0000-0000-00009D1B0000}"/>
    <cellStyle name="Normal 6 2 8" xfId="7688" xr:uid="{00000000-0005-0000-0000-00009E1B0000}"/>
    <cellStyle name="Normal 6 2 9" xfId="8256" xr:uid="{00000000-0005-0000-0000-00009F1B0000}"/>
    <cellStyle name="Normal 6 2 9 2" xfId="13804" xr:uid="{00000000-0005-0000-0000-0000510D0000}"/>
    <cellStyle name="Normal 6 3" xfId="2998" xr:uid="{00000000-0005-0000-0000-0000A01B0000}"/>
    <cellStyle name="Normal 6 3 10" xfId="8379" xr:uid="{00000000-0005-0000-0000-0000A11B0000}"/>
    <cellStyle name="Normal 6 3 10 2" xfId="13805" xr:uid="{00000000-0005-0000-0000-0000530D0000}"/>
    <cellStyle name="Normal 6 3 11" xfId="8499" xr:uid="{00000000-0005-0000-0000-0000A21B0000}"/>
    <cellStyle name="Normal 6 3 11 2" xfId="13806" xr:uid="{00000000-0005-0000-0000-0000540D0000}"/>
    <cellStyle name="Normal 6 3 12" xfId="8620" xr:uid="{00000000-0005-0000-0000-0000A31B0000}"/>
    <cellStyle name="Normal 6 3 12 2" xfId="13807" xr:uid="{00000000-0005-0000-0000-0000550D0000}"/>
    <cellStyle name="Normal 6 3 13" xfId="8739" xr:uid="{00000000-0005-0000-0000-0000A41B0000}"/>
    <cellStyle name="Normal 6 3 13 2" xfId="13808" xr:uid="{00000000-0005-0000-0000-0000560D0000}"/>
    <cellStyle name="Normal 6 3 14" xfId="13809" xr:uid="{00000000-0005-0000-0000-0000570D0000}"/>
    <cellStyle name="Normal 6 3 14 2" xfId="22590" xr:uid="{54E939D1-12CB-4C1F-BD6A-F72A6D61E98A}"/>
    <cellStyle name="Normal 6 3 15" xfId="22591" xr:uid="{D88C92B4-7341-44BF-A93C-65CC583A6603}"/>
    <cellStyle name="Normal 6 3 16" xfId="22592" xr:uid="{E7641BA4-EF7C-4181-B3C1-0C975CAF99B7}"/>
    <cellStyle name="Normal 6 3 17" xfId="22593" xr:uid="{62E7C09C-1325-4F62-8D79-CB1AF940EE97}"/>
    <cellStyle name="Normal 6 3 17 2" xfId="22594" xr:uid="{E19FA52D-080E-4EEF-A8A9-823E776E5014}"/>
    <cellStyle name="Normal 6 3 17 2 2" xfId="22595" xr:uid="{D3F34EB5-0B87-401D-9972-2FEEEBF48A7E}"/>
    <cellStyle name="Normal 6 3 17 2 2 2" xfId="22596" xr:uid="{CBF69A95-AF72-4EF0-9325-3E027462D260}"/>
    <cellStyle name="Normal 6 3 17 2 2 2 2" xfId="22597" xr:uid="{45F074D3-490F-4891-97C9-4F64D783C028}"/>
    <cellStyle name="Normal 6 3 17 2 2 3" xfId="22598" xr:uid="{17CCA6A5-F3A0-4A7D-ACE8-930B9267C49D}"/>
    <cellStyle name="Normal 6 3 17 2 3" xfId="22599" xr:uid="{DFA4DBD4-7823-4C41-85F3-080F7C99B828}"/>
    <cellStyle name="Normal 6 3 17 2 3 2" xfId="22600" xr:uid="{39BD36D8-D620-4782-8D2D-831D5AA8B2F3}"/>
    <cellStyle name="Normal 6 3 17 2 3 2 2" xfId="22601" xr:uid="{579C223C-D4A8-4155-B5BF-664D2932F1AC}"/>
    <cellStyle name="Normal 6 3 17 2 3 3" xfId="22602" xr:uid="{519FBB4F-52EC-4134-99DB-5FBB281F9BB6}"/>
    <cellStyle name="Normal 6 3 17 2 4" xfId="22603" xr:uid="{A4B67A04-DB14-4B0A-ABB0-062FE5C71648}"/>
    <cellStyle name="Normal 6 3 17 2 4 2" xfId="22604" xr:uid="{8F21778D-BFC5-4226-8409-1BFA36E1A62F}"/>
    <cellStyle name="Normal 6 3 17 2 5" xfId="22605" xr:uid="{12B46472-D2E4-4A8D-9D31-79DFC2EFDCC9}"/>
    <cellStyle name="Normal 6 3 17 3" xfId="22606" xr:uid="{C9D56D31-9906-4DE4-9709-1D0C2FA22E25}"/>
    <cellStyle name="Normal 6 3 17 3 2" xfId="22607" xr:uid="{FFA16FFD-4E0B-4C6D-8276-562AE874B8C0}"/>
    <cellStyle name="Normal 6 3 17 3 2 2" xfId="22608" xr:uid="{D41E6252-A112-4A1A-B8C6-AF86A4A04FB7}"/>
    <cellStyle name="Normal 6 3 17 3 3" xfId="22609" xr:uid="{37942672-B753-42B5-BAC0-5FDCFE3E1E64}"/>
    <cellStyle name="Normal 6 3 17 4" xfId="22610" xr:uid="{450847ED-D971-4394-BC4B-1D346F987702}"/>
    <cellStyle name="Normal 6 3 17 4 2" xfId="22611" xr:uid="{D56E347B-2389-42A4-8333-4779AA5DD1FE}"/>
    <cellStyle name="Normal 6 3 17 4 2 2" xfId="22612" xr:uid="{7B58F76B-90B8-4032-923E-9CFC0FD0544F}"/>
    <cellStyle name="Normal 6 3 17 4 3" xfId="22613" xr:uid="{417AEE50-4F75-4440-B21E-40CEB8F9CFF1}"/>
    <cellStyle name="Normal 6 3 17 5" xfId="22614" xr:uid="{158B7150-A7CB-43A0-A61B-76AA3514B372}"/>
    <cellStyle name="Normal 6 3 17 5 2" xfId="22615" xr:uid="{ABAF2D6E-9BED-4E8A-9F9D-9C4E330B3324}"/>
    <cellStyle name="Normal 6 3 17 6" xfId="22616" xr:uid="{6B90CF19-8FFC-4147-AD6B-CE0BB9BDEF64}"/>
    <cellStyle name="Normal 6 3 18" xfId="22617" xr:uid="{670D65C7-4BDE-41A8-BF50-AF5B11813001}"/>
    <cellStyle name="Normal 6 3 2" xfId="4657" xr:uid="{00000000-0005-0000-0000-0000A51B0000}"/>
    <cellStyle name="Normal 6 3 2 2" xfId="6131" xr:uid="{00000000-0005-0000-0000-0000A61B0000}"/>
    <cellStyle name="Normal 6 3 2 3" xfId="7689" xr:uid="{00000000-0005-0000-0000-0000A71B0000}"/>
    <cellStyle name="Normal 6 3 3" xfId="5448" xr:uid="{00000000-0005-0000-0000-0000A81B0000}"/>
    <cellStyle name="Normal 6 3 3 2" xfId="7690" xr:uid="{00000000-0005-0000-0000-0000A91B0000}"/>
    <cellStyle name="Normal 6 3 4" xfId="6385" xr:uid="{00000000-0005-0000-0000-0000AA1B0000}"/>
    <cellStyle name="Normal 6 3 4 2" xfId="7691" xr:uid="{00000000-0005-0000-0000-0000AB1B0000}"/>
    <cellStyle name="Normal 6 3 5" xfId="6519" xr:uid="{00000000-0005-0000-0000-0000AC1B0000}"/>
    <cellStyle name="Normal 6 3 5 2" xfId="7692" xr:uid="{00000000-0005-0000-0000-0000AD1B0000}"/>
    <cellStyle name="Normal 6 3 6" xfId="6637" xr:uid="{00000000-0005-0000-0000-0000AE1B0000}"/>
    <cellStyle name="Normal 6 3 6 2" xfId="7693" xr:uid="{00000000-0005-0000-0000-0000AF1B0000}"/>
    <cellStyle name="Normal 6 3 7" xfId="6755" xr:uid="{00000000-0005-0000-0000-0000B01B0000}"/>
    <cellStyle name="Normal 6 3 7 2" xfId="7694" xr:uid="{00000000-0005-0000-0000-0000B11B0000}"/>
    <cellStyle name="Normal 6 3 8" xfId="7695" xr:uid="{00000000-0005-0000-0000-0000B21B0000}"/>
    <cellStyle name="Normal 6 3 9" xfId="8257" xr:uid="{00000000-0005-0000-0000-0000B31B0000}"/>
    <cellStyle name="Normal 6 3 9 2" xfId="13810" xr:uid="{00000000-0005-0000-0000-00005F0D0000}"/>
    <cellStyle name="Normal 6 4" xfId="2999" xr:uid="{00000000-0005-0000-0000-0000B41B0000}"/>
    <cellStyle name="Normal 6 4 2" xfId="3000" xr:uid="{00000000-0005-0000-0000-0000B51B0000}"/>
    <cellStyle name="Normal 6 4 2 2" xfId="3702" xr:uid="{00000000-0005-0000-0000-0000B61B0000}"/>
    <cellStyle name="Normal 6 4 2 3" xfId="7696" xr:uid="{00000000-0005-0000-0000-0000B71B0000}"/>
    <cellStyle name="Normal 6 4 2 4" xfId="10367" xr:uid="{00000000-0005-0000-0000-0000241C0000}"/>
    <cellStyle name="Normal 6 4 3" xfId="3664" xr:uid="{00000000-0005-0000-0000-0000B81B0000}"/>
    <cellStyle name="Normal 6 4 3 2" xfId="7697" xr:uid="{00000000-0005-0000-0000-0000B91B0000}"/>
    <cellStyle name="Normal 6 4 3 3" xfId="10465" xr:uid="{00000000-0005-0000-0000-0000271C0000}"/>
    <cellStyle name="Normal 6 4 4" xfId="5449" xr:uid="{00000000-0005-0000-0000-0000BA1B0000}"/>
    <cellStyle name="Normal 6 4 5" xfId="7698" xr:uid="{00000000-0005-0000-0000-0000BB1B0000}"/>
    <cellStyle name="Normal 6 4 6" xfId="7699" xr:uid="{00000000-0005-0000-0000-0000BC1B0000}"/>
    <cellStyle name="Normal 6 4 7" xfId="7700" xr:uid="{00000000-0005-0000-0000-0000BD1B0000}"/>
    <cellStyle name="Normal 6 4 8" xfId="7701" xr:uid="{00000000-0005-0000-0000-0000BE1B0000}"/>
    <cellStyle name="Normal 6 4 9" xfId="10366" xr:uid="{00000000-0005-0000-0000-00002D1C0000}"/>
    <cellStyle name="Normal 6 5" xfId="5450" xr:uid="{00000000-0005-0000-0000-0000BF1B0000}"/>
    <cellStyle name="Normal 6 5 2" xfId="7702" xr:uid="{00000000-0005-0000-0000-0000C01B0000}"/>
    <cellStyle name="Normal 6 5 3" xfId="7703" xr:uid="{00000000-0005-0000-0000-0000C11B0000}"/>
    <cellStyle name="Normal 6 5 4" xfId="7704" xr:uid="{00000000-0005-0000-0000-0000C21B0000}"/>
    <cellStyle name="Normal 6 5 5" xfId="7705" xr:uid="{00000000-0005-0000-0000-0000C31B0000}"/>
    <cellStyle name="Normal 6 5 6" xfId="7706" xr:uid="{00000000-0005-0000-0000-0000C41B0000}"/>
    <cellStyle name="Normal 6 5 7" xfId="7707" xr:uid="{00000000-0005-0000-0000-0000C51B0000}"/>
    <cellStyle name="Normal 6 5 8" xfId="7708" xr:uid="{00000000-0005-0000-0000-0000C61B0000}"/>
    <cellStyle name="Normal 6 6" xfId="6130" xr:uid="{00000000-0005-0000-0000-0000C71B0000}"/>
    <cellStyle name="Normal 6 6 2" xfId="7709" xr:uid="{00000000-0005-0000-0000-0000C81B0000}"/>
    <cellStyle name="Normal 6 7" xfId="6383" xr:uid="{00000000-0005-0000-0000-0000C91B0000}"/>
    <cellStyle name="Normal 6 7 2" xfId="7710" xr:uid="{00000000-0005-0000-0000-0000CA1B0000}"/>
    <cellStyle name="Normal 6 8" xfId="6517" xr:uid="{00000000-0005-0000-0000-0000CB1B0000}"/>
    <cellStyle name="Normal 6 8 2" xfId="7711" xr:uid="{00000000-0005-0000-0000-0000CC1B0000}"/>
    <cellStyle name="Normal 6 9" xfId="6635" xr:uid="{00000000-0005-0000-0000-0000CD1B0000}"/>
    <cellStyle name="Normal 6 9 2" xfId="7712" xr:uid="{00000000-0005-0000-0000-0000CE1B0000}"/>
    <cellStyle name="Normal 6_ELC" xfId="13811" xr:uid="{00000000-0005-0000-0000-0000740D0000}"/>
    <cellStyle name="Normal 60" xfId="22618" xr:uid="{2B792E2A-214F-44C6-B99A-A024B8A4C758}"/>
    <cellStyle name="Normal 61" xfId="22619" xr:uid="{E2A02022-D23C-4E3E-98A6-5C1AD2AC8C87}"/>
    <cellStyle name="Normal 7" xfId="3001" xr:uid="{00000000-0005-0000-0000-0000CF1B0000}"/>
    <cellStyle name="Normal 7 10" xfId="7713" xr:uid="{00000000-0005-0000-0000-0000D01B0000}"/>
    <cellStyle name="Normal 7 11" xfId="7714" xr:uid="{00000000-0005-0000-0000-0000D11B0000}"/>
    <cellStyle name="Normal 7 12" xfId="7715" xr:uid="{00000000-0005-0000-0000-0000D21B0000}"/>
    <cellStyle name="Normal 7 13" xfId="7716" xr:uid="{00000000-0005-0000-0000-0000D31B0000}"/>
    <cellStyle name="Normal 7 13 2" xfId="11679" xr:uid="{00000000-0005-0000-0000-0000CF2D0000}"/>
    <cellStyle name="Normal 7 14" xfId="8258" xr:uid="{00000000-0005-0000-0000-0000D41B0000}"/>
    <cellStyle name="Normal 7 15" xfId="8380" xr:uid="{00000000-0005-0000-0000-0000D51B0000}"/>
    <cellStyle name="Normal 7 16" xfId="8500" xr:uid="{00000000-0005-0000-0000-0000D61B0000}"/>
    <cellStyle name="Normal 7 17" xfId="8621" xr:uid="{00000000-0005-0000-0000-0000D71B0000}"/>
    <cellStyle name="Normal 7 18" xfId="8740" xr:uid="{00000000-0005-0000-0000-0000D81B0000}"/>
    <cellStyle name="Normal 7 2" xfId="3002" xr:uid="{00000000-0005-0000-0000-0000D91B0000}"/>
    <cellStyle name="Normal 7 2 10" xfId="8381" xr:uid="{00000000-0005-0000-0000-0000DA1B0000}"/>
    <cellStyle name="Normal 7 2 11" xfId="8501" xr:uid="{00000000-0005-0000-0000-0000DB1B0000}"/>
    <cellStyle name="Normal 7 2 12" xfId="8622" xr:uid="{00000000-0005-0000-0000-0000DC1B0000}"/>
    <cellStyle name="Normal 7 2 13" xfId="8741" xr:uid="{00000000-0005-0000-0000-0000DD1B0000}"/>
    <cellStyle name="Normal 7 2 2" xfId="6387" xr:uid="{00000000-0005-0000-0000-0000DE1B0000}"/>
    <cellStyle name="Normal 7 2 2 2" xfId="7717" xr:uid="{00000000-0005-0000-0000-0000DF1B0000}"/>
    <cellStyle name="Normal 7 2 3" xfId="6521" xr:uid="{00000000-0005-0000-0000-0000E01B0000}"/>
    <cellStyle name="Normal 7 2 3 2" xfId="7718" xr:uid="{00000000-0005-0000-0000-0000E11B0000}"/>
    <cellStyle name="Normal 7 2 3 3" xfId="22620" xr:uid="{6C80AB9B-8777-4A07-A2E7-5F9DAF691469}"/>
    <cellStyle name="Normal 7 2 4" xfId="6639" xr:uid="{00000000-0005-0000-0000-0000E21B0000}"/>
    <cellStyle name="Normal 7 2 4 2" xfId="7719" xr:uid="{00000000-0005-0000-0000-0000E31B0000}"/>
    <cellStyle name="Normal 7 2 5" xfId="6757" xr:uid="{00000000-0005-0000-0000-0000E41B0000}"/>
    <cellStyle name="Normal 7 2 5 2" xfId="7720" xr:uid="{00000000-0005-0000-0000-0000E51B0000}"/>
    <cellStyle name="Normal 7 2 6" xfId="7721" xr:uid="{00000000-0005-0000-0000-0000E61B0000}"/>
    <cellStyle name="Normal 7 2 7" xfId="7722" xr:uid="{00000000-0005-0000-0000-0000E71B0000}"/>
    <cellStyle name="Normal 7 2 8" xfId="7723" xr:uid="{00000000-0005-0000-0000-0000E81B0000}"/>
    <cellStyle name="Normal 7 2 9" xfId="8259" xr:uid="{00000000-0005-0000-0000-0000E91B0000}"/>
    <cellStyle name="Normal 7 2 9 2" xfId="11680" xr:uid="{00000000-0005-0000-0000-0000D02D0000}"/>
    <cellStyle name="Normal 7 2 9 3" xfId="13812" xr:uid="{00000000-0005-0000-0000-0000820D0000}"/>
    <cellStyle name="Normal 7 2_Scen_XBase" xfId="13813" xr:uid="{00000000-0005-0000-0000-0000830D0000}"/>
    <cellStyle name="Normal 7 3" xfId="6262" xr:uid="{00000000-0005-0000-0000-0000EA1B0000}"/>
    <cellStyle name="Normal 7 3 10" xfId="8260" xr:uid="{00000000-0005-0000-0000-0000EB1B0000}"/>
    <cellStyle name="Normal 7 3 10 2" xfId="22622" xr:uid="{CFDEF86D-C1B2-40EA-A9FC-F840BF8DD2C7}"/>
    <cellStyle name="Normal 7 3 10 2 2" xfId="22623" xr:uid="{86A87A85-0966-4ABB-AE24-E521472087F0}"/>
    <cellStyle name="Normal 7 3 10 2 2 2" xfId="22624" xr:uid="{50E85280-0048-48A4-9614-426D55330366}"/>
    <cellStyle name="Normal 7 3 10 2 3" xfId="22625" xr:uid="{988B55EC-7ACD-4821-B005-FD3793267EE7}"/>
    <cellStyle name="Normal 7 3 10 3" xfId="22626" xr:uid="{5AAFE194-FA02-43F4-962C-2EAD12A9434A}"/>
    <cellStyle name="Normal 7 3 10 3 2" xfId="22627" xr:uid="{17033483-7735-4AF8-8E23-B91B17C7DE43}"/>
    <cellStyle name="Normal 7 3 10 3 2 2" xfId="22628" xr:uid="{79BFD379-8518-4A71-BF21-49DFC4C92CFC}"/>
    <cellStyle name="Normal 7 3 10 3 3" xfId="22629" xr:uid="{67B412F4-0D64-46BA-91AD-061F58ACEE20}"/>
    <cellStyle name="Normal 7 3 10 4" xfId="22630" xr:uid="{E3141A0F-200E-435D-AA88-809E352081AA}"/>
    <cellStyle name="Normal 7 3 10 4 2" xfId="22631" xr:uid="{1889A249-F569-4F5C-8446-2F6D9124903B}"/>
    <cellStyle name="Normal 7 3 10 5" xfId="22632" xr:uid="{641F9F23-9B3D-40ED-97FA-AE313042EA7F}"/>
    <cellStyle name="Normal 7 3 10 6" xfId="22621" xr:uid="{6F4551D2-F900-403E-9363-2D448C4C6514}"/>
    <cellStyle name="Normal 7 3 11" xfId="8382" xr:uid="{00000000-0005-0000-0000-0000EC1B0000}"/>
    <cellStyle name="Normal 7 3 11 2" xfId="22634" xr:uid="{E9E6075D-AA0A-47D3-BC32-DFE564DC6563}"/>
    <cellStyle name="Normal 7 3 11 2 2" xfId="22635" xr:uid="{AC008790-8984-43A9-9092-6F8A433EA75C}"/>
    <cellStyle name="Normal 7 3 11 2 2 2" xfId="22636" xr:uid="{0C3D9E84-3118-4450-9DEF-55A37183871D}"/>
    <cellStyle name="Normal 7 3 11 2 3" xfId="22637" xr:uid="{4C65405E-E447-41EF-A7C0-0BEDF58A7DF3}"/>
    <cellStyle name="Normal 7 3 11 3" xfId="22638" xr:uid="{11B95B5C-2D4A-4D00-AB04-3DC16DA701B0}"/>
    <cellStyle name="Normal 7 3 11 3 2" xfId="22639" xr:uid="{B8236547-93C2-4BF8-B90A-5F9857185C6E}"/>
    <cellStyle name="Normal 7 3 11 4" xfId="22640" xr:uid="{EA426D3E-4E29-4097-BA3D-AEB550935067}"/>
    <cellStyle name="Normal 7 3 11 5" xfId="22633" xr:uid="{9EE3835D-48F5-469E-90E4-FD8E1F3087A3}"/>
    <cellStyle name="Normal 7 3 12" xfId="8502" xr:uid="{00000000-0005-0000-0000-0000ED1B0000}"/>
    <cellStyle name="Normal 7 3 12 2" xfId="22642" xr:uid="{022EA353-3C2C-4193-AD05-1E23D72B405D}"/>
    <cellStyle name="Normal 7 3 12 3" xfId="22641" xr:uid="{9AB76E97-03A3-416A-BE65-308D7B05F412}"/>
    <cellStyle name="Normal 7 3 13" xfId="8623" xr:uid="{00000000-0005-0000-0000-0000EE1B0000}"/>
    <cellStyle name="Normal 7 3 14" xfId="8742" xr:uid="{00000000-0005-0000-0000-0000EF1B0000}"/>
    <cellStyle name="Normal 7 3 2" xfId="6388" xr:uid="{00000000-0005-0000-0000-0000F01B0000}"/>
    <cellStyle name="Normal 7 3 2 2" xfId="7725" xr:uid="{00000000-0005-0000-0000-0000F11B0000}"/>
    <cellStyle name="Normal 7 3 3" xfId="6522" xr:uid="{00000000-0005-0000-0000-0000F21B0000}"/>
    <cellStyle name="Normal 7 3 3 2" xfId="7726" xr:uid="{00000000-0005-0000-0000-0000F31B0000}"/>
    <cellStyle name="Normal 7 3 4" xfId="6640" xr:uid="{00000000-0005-0000-0000-0000F41B0000}"/>
    <cellStyle name="Normal 7 3 4 2" xfId="7727" xr:uid="{00000000-0005-0000-0000-0000F51B0000}"/>
    <cellStyle name="Normal 7 3 5" xfId="6758" xr:uid="{00000000-0005-0000-0000-0000F61B0000}"/>
    <cellStyle name="Normal 7 3 5 2" xfId="7728" xr:uid="{00000000-0005-0000-0000-0000F71B0000}"/>
    <cellStyle name="Normal 7 3 6" xfId="7729" xr:uid="{00000000-0005-0000-0000-0000F81B0000}"/>
    <cellStyle name="Normal 7 3 7" xfId="7730" xr:uid="{00000000-0005-0000-0000-0000F91B0000}"/>
    <cellStyle name="Normal 7 3 8" xfId="7731" xr:uid="{00000000-0005-0000-0000-0000FA1B0000}"/>
    <cellStyle name="Normal 7 3 9" xfId="7724" xr:uid="{00000000-0005-0000-0000-0000FB1B0000}"/>
    <cellStyle name="Normal 7 4" xfId="6386" xr:uid="{00000000-0005-0000-0000-0000FC1B0000}"/>
    <cellStyle name="Normal 7 4 2" xfId="7733" xr:uid="{00000000-0005-0000-0000-0000FD1B0000}"/>
    <cellStyle name="Normal 7 4 3" xfId="7734" xr:uid="{00000000-0005-0000-0000-0000FE1B0000}"/>
    <cellStyle name="Normal 7 4 4" xfId="7735" xr:uid="{00000000-0005-0000-0000-0000FF1B0000}"/>
    <cellStyle name="Normal 7 4 5" xfId="7736" xr:uid="{00000000-0005-0000-0000-0000001C0000}"/>
    <cellStyle name="Normal 7 4 6" xfId="7737" xr:uid="{00000000-0005-0000-0000-0000011C0000}"/>
    <cellStyle name="Normal 7 4 7" xfId="7738" xr:uid="{00000000-0005-0000-0000-0000021C0000}"/>
    <cellStyle name="Normal 7 4 8" xfId="7739" xr:uid="{00000000-0005-0000-0000-0000031C0000}"/>
    <cellStyle name="Normal 7 4 9" xfId="7732" xr:uid="{00000000-0005-0000-0000-0000041C0000}"/>
    <cellStyle name="Normal 7 5" xfId="6520" xr:uid="{00000000-0005-0000-0000-0000051C0000}"/>
    <cellStyle name="Normal 7 5 2" xfId="7741" xr:uid="{00000000-0005-0000-0000-0000061C0000}"/>
    <cellStyle name="Normal 7 5 3" xfId="7742" xr:uid="{00000000-0005-0000-0000-0000071C0000}"/>
    <cellStyle name="Normal 7 5 4" xfId="7743" xr:uid="{00000000-0005-0000-0000-0000081C0000}"/>
    <cellStyle name="Normal 7 5 5" xfId="7744" xr:uid="{00000000-0005-0000-0000-0000091C0000}"/>
    <cellStyle name="Normal 7 5 6" xfId="7745" xr:uid="{00000000-0005-0000-0000-00000A1C0000}"/>
    <cellStyle name="Normal 7 5 7" xfId="7746" xr:uid="{00000000-0005-0000-0000-00000B1C0000}"/>
    <cellStyle name="Normal 7 5 8" xfId="7747" xr:uid="{00000000-0005-0000-0000-00000C1C0000}"/>
    <cellStyle name="Normal 7 5 9" xfId="7740" xr:uid="{00000000-0005-0000-0000-00000D1C0000}"/>
    <cellStyle name="Normal 7 6" xfId="6638" xr:uid="{00000000-0005-0000-0000-00000E1C0000}"/>
    <cellStyle name="Normal 7 6 2" xfId="7748" xr:uid="{00000000-0005-0000-0000-00000F1C0000}"/>
    <cellStyle name="Normal 7 7" xfId="6756" xr:uid="{00000000-0005-0000-0000-0000101C0000}"/>
    <cellStyle name="Normal 7 7 2" xfId="7749" xr:uid="{00000000-0005-0000-0000-0000111C0000}"/>
    <cellStyle name="Normal 7 8" xfId="7750" xr:uid="{00000000-0005-0000-0000-0000121C0000}"/>
    <cellStyle name="Normal 7 9" xfId="7751" xr:uid="{00000000-0005-0000-0000-0000131C0000}"/>
    <cellStyle name="Normal 8" xfId="3003" xr:uid="{00000000-0005-0000-0000-0000141C0000}"/>
    <cellStyle name="Normal 8 10" xfId="3004" xr:uid="{00000000-0005-0000-0000-0000151C0000}"/>
    <cellStyle name="Normal 8 10 2" xfId="13815" xr:uid="{00000000-0005-0000-0000-0000A20D0000}"/>
    <cellStyle name="Normal 8 10 3" xfId="13814" xr:uid="{00000000-0005-0000-0000-0000A30D0000}"/>
    <cellStyle name="Normal 8 10 3 2" xfId="22643" xr:uid="{E35B36A1-8C01-40DD-AFC9-D8BAFA7CC6F3}"/>
    <cellStyle name="Normal 8 11" xfId="3005" xr:uid="{00000000-0005-0000-0000-0000161C0000}"/>
    <cellStyle name="Normal 8 11 2" xfId="22644" xr:uid="{DA8C1EC6-4A66-419D-9C07-AF1E694C9DF3}"/>
    <cellStyle name="Normal 8 11 3" xfId="22645" xr:uid="{3163BF12-D61E-4AE4-8719-0DF7119FDF91}"/>
    <cellStyle name="Normal 8 11 3 2" xfId="22646" xr:uid="{E34E637D-3E63-498C-A058-2A16C379BBA2}"/>
    <cellStyle name="Normal 8 11 3 2 2" xfId="22647" xr:uid="{4769BAD5-121F-4362-B7D0-AA0CBE574571}"/>
    <cellStyle name="Normal 8 11 3 2 2 2" xfId="22648" xr:uid="{49D61B6E-CB8D-4CC6-A162-5AB48893423E}"/>
    <cellStyle name="Normal 8 11 3 2 3" xfId="22649" xr:uid="{9279B8FD-1533-4712-8E8D-8F81BA998ADF}"/>
    <cellStyle name="Normal 8 11 3 3" xfId="22650" xr:uid="{FBFABD14-2F0A-4688-AA27-080636DB93F4}"/>
    <cellStyle name="Normal 8 11 3 3 2" xfId="22651" xr:uid="{F9B06135-0247-4C2B-94C2-C81722BAA2EC}"/>
    <cellStyle name="Normal 8 11 3 3 2 2" xfId="22652" xr:uid="{FB8857E6-EF37-4660-9171-C8286AAA1BE0}"/>
    <cellStyle name="Normal 8 11 3 3 3" xfId="22653" xr:uid="{45D06EAC-E979-4703-97C1-103BE0145409}"/>
    <cellStyle name="Normal 8 11 3 4" xfId="22654" xr:uid="{64EB5612-73EE-48BD-A8F1-B40A5B2DCC3A}"/>
    <cellStyle name="Normal 8 11 3 4 2" xfId="22655" xr:uid="{C9926F04-7D0A-4144-B7C5-29E0F46C97BB}"/>
    <cellStyle name="Normal 8 11 3 5" xfId="22656" xr:uid="{3069CFB4-40A7-4F6C-A314-3BEFB33DAC24}"/>
    <cellStyle name="Normal 8 11 4" xfId="22657" xr:uid="{BDA48CC0-7302-4AF6-A244-679893B2F4E7}"/>
    <cellStyle name="Normal 8 11 4 2" xfId="22658" xr:uid="{886E99DD-F3A5-404E-BFC6-66931C35E001}"/>
    <cellStyle name="Normal 8 11 4 2 2" xfId="22659" xr:uid="{6247F02B-1F53-420D-9844-8AA05724A831}"/>
    <cellStyle name="Normal 8 11 4 2 2 2" xfId="22660" xr:uid="{12727859-0FB4-47F7-A40C-7D6F7CE1C9ED}"/>
    <cellStyle name="Normal 8 11 4 2 3" xfId="22661" xr:uid="{AD11928A-B82E-435D-9A8B-F03DA067B5CB}"/>
    <cellStyle name="Normal 8 11 4 3" xfId="22662" xr:uid="{E7E05A0F-A521-4CC4-A51B-23296559BB08}"/>
    <cellStyle name="Normal 8 11 4 3 2" xfId="22663" xr:uid="{DBFC9FAF-38DB-4BB9-88FE-2771B35E8496}"/>
    <cellStyle name="Normal 8 11 4 4" xfId="22664" xr:uid="{18679DD3-56F8-4A65-B8C7-23A75F15BB2E}"/>
    <cellStyle name="Normal 8 11 5" xfId="22665" xr:uid="{10574324-B707-46F7-923C-1E7CC8B05A12}"/>
    <cellStyle name="Normal 8 11 5 2" xfId="22666" xr:uid="{06B1A210-E12A-4CAD-A4C2-E6D5C637238D}"/>
    <cellStyle name="Normal 8 12" xfId="4658" xr:uid="{00000000-0005-0000-0000-0000171C0000}"/>
    <cellStyle name="Normal 8 13" xfId="4659" xr:uid="{00000000-0005-0000-0000-0000181C0000}"/>
    <cellStyle name="Normal 8 13 2" xfId="4660" xr:uid="{00000000-0005-0000-0000-0000191C0000}"/>
    <cellStyle name="Normal 8 14" xfId="6389" xr:uid="{00000000-0005-0000-0000-00001A1C0000}"/>
    <cellStyle name="Normal 8 15" xfId="6523" xr:uid="{00000000-0005-0000-0000-00001B1C0000}"/>
    <cellStyle name="Normal 8 16" xfId="6641" xr:uid="{00000000-0005-0000-0000-00001C1C0000}"/>
    <cellStyle name="Normal 8 17" xfId="6759" xr:uid="{00000000-0005-0000-0000-00001D1C0000}"/>
    <cellStyle name="Normal 8 18" xfId="8261" xr:uid="{00000000-0005-0000-0000-00001E1C0000}"/>
    <cellStyle name="Normal 8 19" xfId="8383" xr:uid="{00000000-0005-0000-0000-00001F1C0000}"/>
    <cellStyle name="Normal 8 2" xfId="3006" xr:uid="{00000000-0005-0000-0000-0000201C0000}"/>
    <cellStyle name="Normal 8 2 10" xfId="6524" xr:uid="{00000000-0005-0000-0000-0000211C0000}"/>
    <cellStyle name="Normal 8 2 11" xfId="6642" xr:uid="{00000000-0005-0000-0000-0000221C0000}"/>
    <cellStyle name="Normal 8 2 12" xfId="6760" xr:uid="{00000000-0005-0000-0000-0000231C0000}"/>
    <cellStyle name="Normal 8 2 13" xfId="8262" xr:uid="{00000000-0005-0000-0000-0000241C0000}"/>
    <cellStyle name="Normal 8 2 14" xfId="8384" xr:uid="{00000000-0005-0000-0000-0000251C0000}"/>
    <cellStyle name="Normal 8 2 15" xfId="8504" xr:uid="{00000000-0005-0000-0000-0000261C0000}"/>
    <cellStyle name="Normal 8 2 16" xfId="8625" xr:uid="{00000000-0005-0000-0000-0000271C0000}"/>
    <cellStyle name="Normal 8 2 17" xfId="8744" xr:uid="{00000000-0005-0000-0000-0000281C0000}"/>
    <cellStyle name="Normal 8 2 2" xfId="3007" xr:uid="{00000000-0005-0000-0000-0000291C0000}"/>
    <cellStyle name="Normal 8 2 2 2" xfId="3008" xr:uid="{00000000-0005-0000-0000-00002A1C0000}"/>
    <cellStyle name="Normal 8 2 3" xfId="3009" xr:uid="{00000000-0005-0000-0000-00002B1C0000}"/>
    <cellStyle name="Normal 8 2 4" xfId="3010" xr:uid="{00000000-0005-0000-0000-00002C1C0000}"/>
    <cellStyle name="Normal 8 2 5" xfId="3011" xr:uid="{00000000-0005-0000-0000-00002D1C0000}"/>
    <cellStyle name="Normal 8 2 6" xfId="3012" xr:uid="{00000000-0005-0000-0000-00002E1C0000}"/>
    <cellStyle name="Normal 8 2 7" xfId="4661" xr:uid="{00000000-0005-0000-0000-00002F1C0000}"/>
    <cellStyle name="Normal 8 2 8" xfId="4662" xr:uid="{00000000-0005-0000-0000-0000301C0000}"/>
    <cellStyle name="Normal 8 2 8 2" xfId="4663" xr:uid="{00000000-0005-0000-0000-0000311C0000}"/>
    <cellStyle name="Normal 8 2 9" xfId="6390" xr:uid="{00000000-0005-0000-0000-0000321C0000}"/>
    <cellStyle name="Normal 8 2 9 2" xfId="11681" xr:uid="{00000000-0005-0000-0000-0000D12D0000}"/>
    <cellStyle name="Normal 8 20" xfId="8503" xr:uid="{00000000-0005-0000-0000-0000331C0000}"/>
    <cellStyle name="Normal 8 21" xfId="8624" xr:uid="{00000000-0005-0000-0000-0000341C0000}"/>
    <cellStyle name="Normal 8 22" xfId="8743" xr:uid="{00000000-0005-0000-0000-0000351C0000}"/>
    <cellStyle name="Normal 8 3" xfId="3013" xr:uid="{00000000-0005-0000-0000-0000361C0000}"/>
    <cellStyle name="Normal 8 3 10" xfId="6525" xr:uid="{00000000-0005-0000-0000-0000371C0000}"/>
    <cellStyle name="Normal 8 3 11" xfId="6643" xr:uid="{00000000-0005-0000-0000-0000381C0000}"/>
    <cellStyle name="Normal 8 3 12" xfId="6761" xr:uid="{00000000-0005-0000-0000-0000391C0000}"/>
    <cellStyle name="Normal 8 3 13" xfId="8263" xr:uid="{00000000-0005-0000-0000-00003A1C0000}"/>
    <cellStyle name="Normal 8 3 14" xfId="8385" xr:uid="{00000000-0005-0000-0000-00003B1C0000}"/>
    <cellStyle name="Normal 8 3 15" xfId="8505" xr:uid="{00000000-0005-0000-0000-00003C1C0000}"/>
    <cellStyle name="Normal 8 3 16" xfId="8626" xr:uid="{00000000-0005-0000-0000-00003D1C0000}"/>
    <cellStyle name="Normal 8 3 17" xfId="8745" xr:uid="{00000000-0005-0000-0000-00003E1C0000}"/>
    <cellStyle name="Normal 8 3 2" xfId="3014" xr:uid="{00000000-0005-0000-0000-00003F1C0000}"/>
    <cellStyle name="Normal 8 3 2 2" xfId="3015" xr:uid="{00000000-0005-0000-0000-0000401C0000}"/>
    <cellStyle name="Normal 8 3 3" xfId="3016" xr:uid="{00000000-0005-0000-0000-0000411C0000}"/>
    <cellStyle name="Normal 8 3 4" xfId="3017" xr:uid="{00000000-0005-0000-0000-0000421C0000}"/>
    <cellStyle name="Normal 8 3 5" xfId="3018" xr:uid="{00000000-0005-0000-0000-0000431C0000}"/>
    <cellStyle name="Normal 8 3 6" xfId="3019" xr:uid="{00000000-0005-0000-0000-0000441C0000}"/>
    <cellStyle name="Normal 8 3 7" xfId="4664" xr:uid="{00000000-0005-0000-0000-0000451C0000}"/>
    <cellStyle name="Normal 8 3 8" xfId="4665" xr:uid="{00000000-0005-0000-0000-0000461C0000}"/>
    <cellStyle name="Normal 8 3 8 2" xfId="4666" xr:uid="{00000000-0005-0000-0000-0000471C0000}"/>
    <cellStyle name="Normal 8 3 9" xfId="6391" xr:uid="{00000000-0005-0000-0000-0000481C0000}"/>
    <cellStyle name="Normal 8 4" xfId="3020" xr:uid="{00000000-0005-0000-0000-0000491C0000}"/>
    <cellStyle name="Normal 8 4 2" xfId="3021" xr:uid="{00000000-0005-0000-0000-00004A1C0000}"/>
    <cellStyle name="Normal 8 4 2 2" xfId="3022" xr:uid="{00000000-0005-0000-0000-00004B1C0000}"/>
    <cellStyle name="Normal 8 4 3" xfId="3023" xr:uid="{00000000-0005-0000-0000-00004C1C0000}"/>
    <cellStyle name="Normal 8 4 4" xfId="3024" xr:uid="{00000000-0005-0000-0000-00004D1C0000}"/>
    <cellStyle name="Normal 8 4 5" xfId="3025" xr:uid="{00000000-0005-0000-0000-00004E1C0000}"/>
    <cellStyle name="Normal 8 4 6" xfId="3026" xr:uid="{00000000-0005-0000-0000-00004F1C0000}"/>
    <cellStyle name="Normal 8 4 7" xfId="4667" xr:uid="{00000000-0005-0000-0000-0000501C0000}"/>
    <cellStyle name="Normal 8 4 8" xfId="4668" xr:uid="{00000000-0005-0000-0000-0000511C0000}"/>
    <cellStyle name="Normal 8 4 8 2" xfId="4669" xr:uid="{00000000-0005-0000-0000-0000521C0000}"/>
    <cellStyle name="Normal 8 5" xfId="3027" xr:uid="{00000000-0005-0000-0000-0000531C0000}"/>
    <cellStyle name="Normal 8 5 2" xfId="3028" xr:uid="{00000000-0005-0000-0000-0000541C0000}"/>
    <cellStyle name="Normal 8 5 2 2" xfId="3029" xr:uid="{00000000-0005-0000-0000-0000551C0000}"/>
    <cellStyle name="Normal 8 5 3" xfId="3030" xr:uid="{00000000-0005-0000-0000-0000561C0000}"/>
    <cellStyle name="Normal 8 5 4" xfId="3031" xr:uid="{00000000-0005-0000-0000-0000571C0000}"/>
    <cellStyle name="Normal 8 5 5" xfId="3032" xr:uid="{00000000-0005-0000-0000-0000581C0000}"/>
    <cellStyle name="Normal 8 5 6" xfId="3033" xr:uid="{00000000-0005-0000-0000-0000591C0000}"/>
    <cellStyle name="Normal 8 5 7" xfId="4670" xr:uid="{00000000-0005-0000-0000-00005A1C0000}"/>
    <cellStyle name="Normal 8 5 8" xfId="4671" xr:uid="{00000000-0005-0000-0000-00005B1C0000}"/>
    <cellStyle name="Normal 8 5 8 2" xfId="4672" xr:uid="{00000000-0005-0000-0000-00005C1C0000}"/>
    <cellStyle name="Normal 8 6" xfId="3034" xr:uid="{00000000-0005-0000-0000-00005D1C0000}"/>
    <cellStyle name="Normal 8 6 2" xfId="3035" xr:uid="{00000000-0005-0000-0000-00005E1C0000}"/>
    <cellStyle name="Normal 8 6 2 2" xfId="3036" xr:uid="{00000000-0005-0000-0000-00005F1C0000}"/>
    <cellStyle name="Normal 8 6 3" xfId="3037" xr:uid="{00000000-0005-0000-0000-0000601C0000}"/>
    <cellStyle name="Normal 8 6 4" xfId="3038" xr:uid="{00000000-0005-0000-0000-0000611C0000}"/>
    <cellStyle name="Normal 8 6 5" xfId="3039" xr:uid="{00000000-0005-0000-0000-0000621C0000}"/>
    <cellStyle name="Normal 8 6 6" xfId="3040" xr:uid="{00000000-0005-0000-0000-0000631C0000}"/>
    <cellStyle name="Normal 8 6 7" xfId="4673" xr:uid="{00000000-0005-0000-0000-0000641C0000}"/>
    <cellStyle name="Normal 8 6 8" xfId="4674" xr:uid="{00000000-0005-0000-0000-0000651C0000}"/>
    <cellStyle name="Normal 8 6 8 2" xfId="4675" xr:uid="{00000000-0005-0000-0000-0000661C0000}"/>
    <cellStyle name="Normal 8 7" xfId="3041" xr:uid="{00000000-0005-0000-0000-0000671C0000}"/>
    <cellStyle name="Normal 8 7 2" xfId="3042" xr:uid="{00000000-0005-0000-0000-0000681C0000}"/>
    <cellStyle name="Normal 8 8" xfId="3043" xr:uid="{00000000-0005-0000-0000-0000691C0000}"/>
    <cellStyle name="Normal 8 8 2" xfId="3044" xr:uid="{00000000-0005-0000-0000-00006A1C0000}"/>
    <cellStyle name="Normal 8 9" xfId="3045" xr:uid="{00000000-0005-0000-0000-00006B1C0000}"/>
    <cellStyle name="Normal 8 9 2" xfId="3046" xr:uid="{00000000-0005-0000-0000-00006C1C0000}"/>
    <cellStyle name="Normal 9" xfId="3047" xr:uid="{00000000-0005-0000-0000-00006D1C0000}"/>
    <cellStyle name="Normal 9 10" xfId="3048" xr:uid="{00000000-0005-0000-0000-00006E1C0000}"/>
    <cellStyle name="Normal 9 10 2" xfId="22667" xr:uid="{4CAEAFAF-B436-417C-B318-291707DA5D4C}"/>
    <cellStyle name="Normal 9 10 2 2" xfId="22668" xr:uid="{8DD9D969-449D-495E-8B4B-2CA43E4247B2}"/>
    <cellStyle name="Normal 9 10 2 2 2" xfId="22669" xr:uid="{10448147-2047-4F14-AD7C-0C3561BC0B40}"/>
    <cellStyle name="Normal 9 10 2 2 2 2" xfId="22670" xr:uid="{8C73B817-07D4-481D-B589-54CE2DD4D5E5}"/>
    <cellStyle name="Normal 9 10 2 2 3" xfId="22671" xr:uid="{142F9C61-72D0-4657-A70C-95800FFCA883}"/>
    <cellStyle name="Normal 9 10 2 3" xfId="22672" xr:uid="{37E77F7F-A232-468E-8EDC-FA52FDE30528}"/>
    <cellStyle name="Normal 9 10 2 3 2" xfId="22673" xr:uid="{216B9380-772F-460C-913A-205C07D3E1BC}"/>
    <cellStyle name="Normal 9 10 2 3 2 2" xfId="22674" xr:uid="{E13E4646-A301-4CD3-86A2-11CB2AC31D1F}"/>
    <cellStyle name="Normal 9 10 2 3 3" xfId="22675" xr:uid="{AC418249-E57D-4D8B-B1FE-5DF668D5F5E0}"/>
    <cellStyle name="Normal 9 10 2 4" xfId="22676" xr:uid="{922AB599-81B7-4756-BBBE-FD2EA9D391F4}"/>
    <cellStyle name="Normal 9 10 2 4 2" xfId="22677" xr:uid="{936560A9-3EC8-44A8-AEA7-35384CEB9B56}"/>
    <cellStyle name="Normal 9 10 2 5" xfId="22678" xr:uid="{FC2964E1-1883-4838-8E5C-84098C7E4FD1}"/>
    <cellStyle name="Normal 9 10 3" xfId="22679" xr:uid="{000F5C8A-9567-4F3A-AFA4-4EB0FDA645C9}"/>
    <cellStyle name="Normal 9 10 3 2" xfId="22680" xr:uid="{B1C92EF8-81C3-4153-B2CC-CBFA5E67A33C}"/>
    <cellStyle name="Normal 9 10 3 2 2" xfId="22681" xr:uid="{D710A789-8E1F-48F9-8B54-93C336EF2992}"/>
    <cellStyle name="Normal 9 10 3 3" xfId="22682" xr:uid="{477BF7AB-6CCD-4526-9D24-9B48654628FE}"/>
    <cellStyle name="Normal 9 10 4" xfId="22683" xr:uid="{15299252-DA6E-4D0F-89DE-FF1CF5379B2D}"/>
    <cellStyle name="Normal 9 10 4 2" xfId="22684" xr:uid="{74D812DB-FE7D-43CE-92A0-6436926717F7}"/>
    <cellStyle name="Normal 9 10 4 2 2" xfId="22685" xr:uid="{FE6FB3E5-837C-4EA5-A552-E2316D99EBEB}"/>
    <cellStyle name="Normal 9 10 4 3" xfId="22686" xr:uid="{34669413-171E-4B3A-8EC5-1E83F8322F5B}"/>
    <cellStyle name="Normal 9 10 5" xfId="22687" xr:uid="{7F4FC35D-02D6-4C2B-915B-897F9353F889}"/>
    <cellStyle name="Normal 9 10 5 2" xfId="22688" xr:uid="{A32BA8B8-8175-4B75-90A6-5E4A85BE2FAA}"/>
    <cellStyle name="Normal 9 10 6" xfId="22689" xr:uid="{51391142-37A8-45CD-84DE-D55074051C1D}"/>
    <cellStyle name="Normal 9 11" xfId="3049" xr:uid="{00000000-0005-0000-0000-00006F1C0000}"/>
    <cellStyle name="Normal 9 11 2" xfId="22690" xr:uid="{6A9948B0-9B9C-4A09-A91E-85FE6867F162}"/>
    <cellStyle name="Normal 9 11 2 2" xfId="22691" xr:uid="{681947D2-A4A9-4B7B-8AED-F6D67ACFA1E8}"/>
    <cellStyle name="Normal 9 11 2 2 2" xfId="22692" xr:uid="{8CB84662-2C42-4456-9738-7201A91773B9}"/>
    <cellStyle name="Normal 9 11 2 2 2 2" xfId="22693" xr:uid="{42ED4B12-AC20-497A-A36E-3488C9588226}"/>
    <cellStyle name="Normal 9 11 2 2 3" xfId="22694" xr:uid="{901CFBAF-3994-4397-9BDB-452460EC8767}"/>
    <cellStyle name="Normal 9 11 2 3" xfId="22695" xr:uid="{4CFE44C7-BC11-49BF-80B4-992E326382CC}"/>
    <cellStyle name="Normal 9 11 2 3 2" xfId="22696" xr:uid="{2684A403-D402-4485-9E16-85474444CB94}"/>
    <cellStyle name="Normal 9 11 2 3 2 2" xfId="22697" xr:uid="{FBB22B47-C389-4EAB-A5D4-6D99AD203F75}"/>
    <cellStyle name="Normal 9 11 2 3 3" xfId="22698" xr:uid="{CEAA3AB6-5540-4F44-B35B-070841CAD358}"/>
    <cellStyle name="Normal 9 11 2 4" xfId="22699" xr:uid="{A59F711B-A7E3-4571-AE37-379CCAD08F5E}"/>
    <cellStyle name="Normal 9 11 2 4 2" xfId="22700" xr:uid="{FEC2653D-8FA3-4319-BAA1-DA53B353F42D}"/>
    <cellStyle name="Normal 9 11 2 5" xfId="22701" xr:uid="{9C6DAEEB-0147-4A08-9AEA-DD261B1C5E14}"/>
    <cellStyle name="Normal 9 11 3" xfId="22702" xr:uid="{CC83ADAB-4565-4710-A025-939A936968A4}"/>
    <cellStyle name="Normal 9 11 3 2" xfId="22703" xr:uid="{EBE4027F-7611-43C4-A825-0996B6BFEDD7}"/>
    <cellStyle name="Normal 9 11 3 2 2" xfId="22704" xr:uid="{75CA6262-AA24-4838-BA76-82BA3D92B0AE}"/>
    <cellStyle name="Normal 9 11 3 3" xfId="22705" xr:uid="{D695D38F-0AC3-48B0-8980-DBD9E3B65288}"/>
    <cellStyle name="Normal 9 11 4" xfId="22706" xr:uid="{21184D6D-C916-4A46-B655-29F19E3A81C8}"/>
    <cellStyle name="Normal 9 11 4 2" xfId="22707" xr:uid="{80DB6A74-E072-409E-B7D1-637E59CBDD21}"/>
    <cellStyle name="Normal 9 11 4 2 2" xfId="22708" xr:uid="{3E79F2BA-CCA9-46BD-9033-445E81CD4088}"/>
    <cellStyle name="Normal 9 11 4 3" xfId="22709" xr:uid="{45F9C2C4-BE30-4F2C-BA05-6F42DEF9CE2D}"/>
    <cellStyle name="Normal 9 11 5" xfId="22710" xr:uid="{1A6A2123-5D88-4E3B-BBD2-8B6585928F66}"/>
    <cellStyle name="Normal 9 11 5 2" xfId="22711" xr:uid="{9A906D3D-B12D-40E8-BD1E-E2D13312D2CD}"/>
    <cellStyle name="Normal 9 11 6" xfId="22712" xr:uid="{A1088552-BB47-49A5-9FE9-6CFDD4BCE7D2}"/>
    <cellStyle name="Normal 9 12" xfId="3050" xr:uid="{00000000-0005-0000-0000-0000701C0000}"/>
    <cellStyle name="Normal 9 12 2" xfId="3703" xr:uid="{00000000-0005-0000-0000-0000711C0000}"/>
    <cellStyle name="Normal 9 12 2 2" xfId="22715" xr:uid="{93298F71-692A-4F61-9D76-13BB5C0FCCA6}"/>
    <cellStyle name="Normal 9 12 2 2 2" xfId="22716" xr:uid="{3BEB5AD5-D21D-489E-BA9D-2BFE6ABB5E86}"/>
    <cellStyle name="Normal 9 12 2 3" xfId="22717" xr:uid="{B0DAF27C-0F86-40CF-8730-FA462277FE82}"/>
    <cellStyle name="Normal 9 12 2 4" xfId="22714" xr:uid="{638C28B9-48FF-4F37-BE8F-F8BF937AA8D7}"/>
    <cellStyle name="Normal 9 12 3" xfId="22718" xr:uid="{6784AE6A-4FBB-472F-BF19-CD5F07670B01}"/>
    <cellStyle name="Normal 9 12 3 2" xfId="22719" xr:uid="{9C803049-386A-49CE-9686-1787C3C5ECF8}"/>
    <cellStyle name="Normal 9 12 3 2 2" xfId="22720" xr:uid="{D0660357-647D-4A2C-B8EC-C4F83C2E24B4}"/>
    <cellStyle name="Normal 9 12 3 3" xfId="22721" xr:uid="{B569D2B7-EDB0-49CA-B1CF-8DD230C33E9E}"/>
    <cellStyle name="Normal 9 12 4" xfId="22722" xr:uid="{68EFB026-B869-4018-B73C-493C49361FFC}"/>
    <cellStyle name="Normal 9 12 4 2" xfId="22723" xr:uid="{F2ED71B1-E5A7-4B24-B8A2-4D386F70BAA6}"/>
    <cellStyle name="Normal 9 12 5" xfId="22724" xr:uid="{A250D0B4-9419-4B48-9F52-B2AA618FD683}"/>
    <cellStyle name="Normal 9 12 6" xfId="22713" xr:uid="{2E8CF148-C6A3-462B-B965-D45369375052}"/>
    <cellStyle name="Normal 9 13" xfId="3665" xr:uid="{00000000-0005-0000-0000-0000721C0000}"/>
    <cellStyle name="Normal 9 13 2" xfId="4677" xr:uid="{00000000-0005-0000-0000-0000731C0000}"/>
    <cellStyle name="Normal 9 13 2 2" xfId="22725" xr:uid="{75DF0D91-E8F1-4B45-93FA-697307F7901D}"/>
    <cellStyle name="Normal 9 13 2 2 2" xfId="22726" xr:uid="{255EA8E6-0B11-4F99-A575-849E9F717B64}"/>
    <cellStyle name="Normal 9 13 2 3" xfId="22727" xr:uid="{60A5E769-874A-4EA5-BF07-6CD6021517C3}"/>
    <cellStyle name="Normal 9 13 3" xfId="4676" xr:uid="{00000000-0005-0000-0000-0000741C0000}"/>
    <cellStyle name="Normal 9 13 3 2" xfId="22728" xr:uid="{20F6E063-CE45-48E1-8050-7EBE2E72C07D}"/>
    <cellStyle name="Normal 9 13 4" xfId="10466" xr:uid="{00000000-0005-0000-0000-0000E41C0000}"/>
    <cellStyle name="Normal 9 13 4 2" xfId="22729" xr:uid="{87878056-D499-4BC0-AB7A-EC71DF383D9A}"/>
    <cellStyle name="Normal 9 14" xfId="6132" xr:uid="{00000000-0005-0000-0000-0000751C0000}"/>
    <cellStyle name="Normal 9 14 2" xfId="22731" xr:uid="{FE18AE62-6BE7-4811-9BD1-92615DEF30A3}"/>
    <cellStyle name="Normal 9 14 3" xfId="22730" xr:uid="{316F8C61-A654-42D6-8412-093A5CBC7DE8}"/>
    <cellStyle name="Normal 9 15" xfId="6392" xr:uid="{00000000-0005-0000-0000-0000761C0000}"/>
    <cellStyle name="Normal 9 16" xfId="6526" xr:uid="{00000000-0005-0000-0000-0000771C0000}"/>
    <cellStyle name="Normal 9 17" xfId="6644" xr:uid="{00000000-0005-0000-0000-0000781C0000}"/>
    <cellStyle name="Normal 9 18" xfId="6762" xr:uid="{00000000-0005-0000-0000-0000791C0000}"/>
    <cellStyle name="Normal 9 19" xfId="8264" xr:uid="{00000000-0005-0000-0000-00007A1C0000}"/>
    <cellStyle name="Normal 9 2" xfId="3051" xr:uid="{00000000-0005-0000-0000-00007B1C0000}"/>
    <cellStyle name="Normal 9 2 10" xfId="6393" xr:uid="{00000000-0005-0000-0000-00007C1C0000}"/>
    <cellStyle name="Normal 9 2 11" xfId="6527" xr:uid="{00000000-0005-0000-0000-00007D1C0000}"/>
    <cellStyle name="Normal 9 2 12" xfId="6645" xr:uid="{00000000-0005-0000-0000-00007E1C0000}"/>
    <cellStyle name="Normal 9 2 13" xfId="6763" xr:uid="{00000000-0005-0000-0000-00007F1C0000}"/>
    <cellStyle name="Normal 9 2 14" xfId="8265" xr:uid="{00000000-0005-0000-0000-0000801C0000}"/>
    <cellStyle name="Normal 9 2 15" xfId="8387" xr:uid="{00000000-0005-0000-0000-0000811C0000}"/>
    <cellStyle name="Normal 9 2 16" xfId="8507" xr:uid="{00000000-0005-0000-0000-0000821C0000}"/>
    <cellStyle name="Normal 9 2 17" xfId="8628" xr:uid="{00000000-0005-0000-0000-0000831C0000}"/>
    <cellStyle name="Normal 9 2 18" xfId="8747" xr:uid="{00000000-0005-0000-0000-0000841C0000}"/>
    <cellStyle name="Normal 9 2 2" xfId="3052" xr:uid="{00000000-0005-0000-0000-0000851C0000}"/>
    <cellStyle name="Normal 9 2 2 2" xfId="3053" xr:uid="{00000000-0005-0000-0000-0000861C0000}"/>
    <cellStyle name="Normal 9 2 2 3" xfId="22732" xr:uid="{34372EB7-5C3A-4E91-ABCE-DD6815D677E6}"/>
    <cellStyle name="Normal 9 2 2 3 2" xfId="22733" xr:uid="{8634FC76-5594-4C45-A554-03FD82D597F4}"/>
    <cellStyle name="Normal 9 2 2 3 2 2" xfId="22734" xr:uid="{178C523A-3691-40BC-8C36-488F3F19B825}"/>
    <cellStyle name="Normal 9 2 2 3 2 2 2" xfId="22735" xr:uid="{5AC65499-E15D-4F81-9451-A1A52016360C}"/>
    <cellStyle name="Normal 9 2 2 3 2 3" xfId="22736" xr:uid="{C3D92814-A207-48F9-9E2F-55609574ABDC}"/>
    <cellStyle name="Normal 9 2 2 3 3" xfId="22737" xr:uid="{A63B63E3-45DA-4125-8B9C-073FD4A80124}"/>
    <cellStyle name="Normal 9 2 2 3 3 2" xfId="22738" xr:uid="{985F692D-3DCB-4526-8498-8601C1C93BC9}"/>
    <cellStyle name="Normal 9 2 2 3 3 2 2" xfId="22739" xr:uid="{86D460B5-5467-4CE5-83D3-4A0BFE65396F}"/>
    <cellStyle name="Normal 9 2 2 3 3 3" xfId="22740" xr:uid="{02A570C0-A7CA-4F76-AF4D-F571BBD7A7BB}"/>
    <cellStyle name="Normal 9 2 2 3 4" xfId="22741" xr:uid="{6C36C636-0509-4535-9537-F73DC8BF6A6C}"/>
    <cellStyle name="Normal 9 2 2 3 4 2" xfId="22742" xr:uid="{8A026BA0-CDB1-4B06-A036-CEF59847453D}"/>
    <cellStyle name="Normal 9 2 2 3 5" xfId="22743" xr:uid="{9945D384-52B7-452E-A362-AB85D3D20905}"/>
    <cellStyle name="Normal 9 2 2 4" xfId="22744" xr:uid="{BEB18AD7-E6F7-4D75-85DC-D998632E1042}"/>
    <cellStyle name="Normal 9 2 2 4 2" xfId="22745" xr:uid="{C59DA956-6965-4FA3-B6EF-13397E56ACB6}"/>
    <cellStyle name="Normal 9 2 2 4 2 2" xfId="22746" xr:uid="{E86F6908-3DF8-4E0B-BFC2-4F3809F2BB23}"/>
    <cellStyle name="Normal 9 2 2 4 3" xfId="22747" xr:uid="{85187462-C580-42B5-AD29-4490FDDB58B2}"/>
    <cellStyle name="Normal 9 2 2 5" xfId="22748" xr:uid="{466AB810-F82F-48C4-A73A-A9D259A2F006}"/>
    <cellStyle name="Normal 9 2 2 5 2" xfId="22749" xr:uid="{580DE88A-EFB3-4A28-BB68-B4E572C6BFA6}"/>
    <cellStyle name="Normal 9 2 2 5 2 2" xfId="22750" xr:uid="{66F80E94-8CAF-4D04-AB3F-A06B7EC52D78}"/>
    <cellStyle name="Normal 9 2 2 5 3" xfId="22751" xr:uid="{159CE75B-A31A-421D-AFC4-6C2EAFC968EE}"/>
    <cellStyle name="Normal 9 2 2 6" xfId="22752" xr:uid="{BCB9931E-8A61-4B32-A29D-257E141EE9EC}"/>
    <cellStyle name="Normal 9 2 2 6 2" xfId="22753" xr:uid="{EA7BD65D-0AA0-4AF0-BE4C-CAACDE11A66A}"/>
    <cellStyle name="Normal 9 2 2 7" xfId="22754" xr:uid="{80EA2332-00F7-4155-B32B-CF71383E052D}"/>
    <cellStyle name="Normal 9 2 3" xfId="3054" xr:uid="{00000000-0005-0000-0000-0000871C0000}"/>
    <cellStyle name="Normal 9 2 3 2" xfId="22755" xr:uid="{F1DDBB22-6310-41B2-B8A7-55F397A6E4CD}"/>
    <cellStyle name="Normal 9 2 3 2 2" xfId="22756" xr:uid="{34F5AE5E-B274-49C2-8FEF-C24F7FAF8789}"/>
    <cellStyle name="Normal 9 2 3 2 2 2" xfId="22757" xr:uid="{6AD7567A-1CF1-4123-A035-371B2C264444}"/>
    <cellStyle name="Normal 9 2 3 2 2 2 2" xfId="22758" xr:uid="{E24880DE-1E1A-434F-9682-0B8F140669D3}"/>
    <cellStyle name="Normal 9 2 3 2 2 3" xfId="22759" xr:uid="{BA4186CB-6A8E-48F7-980F-69531FB35CCB}"/>
    <cellStyle name="Normal 9 2 3 2 3" xfId="22760" xr:uid="{5645AC40-700D-459D-A178-CEEF2419DD28}"/>
    <cellStyle name="Normal 9 2 3 2 3 2" xfId="22761" xr:uid="{8C6704EB-BDE9-4CD7-8260-74C6EBCEBA51}"/>
    <cellStyle name="Normal 9 2 3 2 3 2 2" xfId="22762" xr:uid="{ECF71C5F-119F-436C-B2A1-799D1FD5BD43}"/>
    <cellStyle name="Normal 9 2 3 2 3 3" xfId="22763" xr:uid="{874AF680-3B79-4210-9883-7C3B5FC59C74}"/>
    <cellStyle name="Normal 9 2 3 2 4" xfId="22764" xr:uid="{17500549-70C3-4350-9852-945C8F96BC7E}"/>
    <cellStyle name="Normal 9 2 3 2 4 2" xfId="22765" xr:uid="{5E81CC95-B06F-4865-918B-0232589AC5C9}"/>
    <cellStyle name="Normal 9 2 3 2 5" xfId="22766" xr:uid="{6A3D880C-DCEE-48EE-88F5-7DB505495E23}"/>
    <cellStyle name="Normal 9 2 3 3" xfId="22767" xr:uid="{559C608A-6696-4E82-8F75-58DACB1913A0}"/>
    <cellStyle name="Normal 9 2 3 3 2" xfId="22768" xr:uid="{15409DDA-E39C-4C60-A0B7-B7991A7908F6}"/>
    <cellStyle name="Normal 9 2 3 3 2 2" xfId="22769" xr:uid="{F4961630-1C93-4601-BD7D-601CE1567CCC}"/>
    <cellStyle name="Normal 9 2 3 3 3" xfId="22770" xr:uid="{19022B2F-1A05-46FE-ACCC-B6551AB73CBA}"/>
    <cellStyle name="Normal 9 2 3 4" xfId="22771" xr:uid="{5DFB6D23-C0FF-4CED-9A91-623896E3CA9C}"/>
    <cellStyle name="Normal 9 2 3 4 2" xfId="22772" xr:uid="{D03ADD11-9034-4205-85E9-B5B5C416DD8D}"/>
    <cellStyle name="Normal 9 2 3 4 2 2" xfId="22773" xr:uid="{8FBB653F-19CE-4D01-A525-38F66FE9A4AD}"/>
    <cellStyle name="Normal 9 2 3 4 3" xfId="22774" xr:uid="{66C831F9-3EA7-43E4-9950-04449DC9899C}"/>
    <cellStyle name="Normal 9 2 3 5" xfId="22775" xr:uid="{258AB0A6-BF88-4AD5-9B04-3D59B6101102}"/>
    <cellStyle name="Normal 9 2 3 5 2" xfId="22776" xr:uid="{69223AC4-1332-4663-8C53-7D0E788B816B}"/>
    <cellStyle name="Normal 9 2 3 6" xfId="22777" xr:uid="{84B90E81-80E3-4155-82FC-717E996EA6F0}"/>
    <cellStyle name="Normal 9 2 4" xfId="3055" xr:uid="{00000000-0005-0000-0000-0000881C0000}"/>
    <cellStyle name="Normal 9 2 4 2" xfId="22778" xr:uid="{3420F244-575C-4369-A8F2-CDA1F4BC513B}"/>
    <cellStyle name="Normal 9 2 4 2 2" xfId="22779" xr:uid="{C50F0C1B-356E-4510-A083-B9B1B0640E1E}"/>
    <cellStyle name="Normal 9 2 4 2 2 2" xfId="22780" xr:uid="{08537B6A-6C30-4730-94C1-7CEAD9505763}"/>
    <cellStyle name="Normal 9 2 4 2 2 2 2" xfId="22781" xr:uid="{0BBAB288-A753-4A35-9E86-1F641388A856}"/>
    <cellStyle name="Normal 9 2 4 2 2 3" xfId="22782" xr:uid="{F808CDD5-93DA-4298-A220-CB32FAF8A4F7}"/>
    <cellStyle name="Normal 9 2 4 2 3" xfId="22783" xr:uid="{5C368766-53DD-4899-A71B-8FA118E78B31}"/>
    <cellStyle name="Normal 9 2 4 2 3 2" xfId="22784" xr:uid="{E2DBD57B-6333-41F4-9336-30C239C6F917}"/>
    <cellStyle name="Normal 9 2 4 2 3 2 2" xfId="22785" xr:uid="{AD99E55F-DF15-4D05-8EBC-EC50A85CC642}"/>
    <cellStyle name="Normal 9 2 4 2 3 3" xfId="22786" xr:uid="{93A06488-086C-4B25-9440-5DB3928215F3}"/>
    <cellStyle name="Normal 9 2 4 2 4" xfId="22787" xr:uid="{B1793AE9-550F-40ED-BA5A-F81957B77FF3}"/>
    <cellStyle name="Normal 9 2 4 2 4 2" xfId="22788" xr:uid="{AE971419-F243-4C50-9EC9-FDD6A470F7A3}"/>
    <cellStyle name="Normal 9 2 4 2 5" xfId="22789" xr:uid="{D7660696-9046-499D-B68C-48177B90A386}"/>
    <cellStyle name="Normal 9 2 4 3" xfId="22790" xr:uid="{57B53C42-B4C9-4597-BFD0-58B21D3CFBE2}"/>
    <cellStyle name="Normal 9 2 4 3 2" xfId="22791" xr:uid="{B5FE140A-0BCD-457F-AC34-FF9BBA4DB543}"/>
    <cellStyle name="Normal 9 2 4 3 2 2" xfId="22792" xr:uid="{7CDDDA55-7B7F-4D43-96E5-91858DAE2E33}"/>
    <cellStyle name="Normal 9 2 4 3 3" xfId="22793" xr:uid="{79520CEC-FCD2-4A2F-AD5E-1AB099D492AD}"/>
    <cellStyle name="Normal 9 2 4 4" xfId="22794" xr:uid="{C78DFFC3-A180-41BA-822D-41D6B3B15CCD}"/>
    <cellStyle name="Normal 9 2 4 4 2" xfId="22795" xr:uid="{B5688C48-805E-42AB-94FC-4B9E4F682D4B}"/>
    <cellStyle name="Normal 9 2 4 4 2 2" xfId="22796" xr:uid="{AD9931C0-9EB5-4D69-A782-19D8BF56B9D7}"/>
    <cellStyle name="Normal 9 2 4 4 3" xfId="22797" xr:uid="{17669FA3-E11B-4246-B7A8-2D9B1F4BEB3A}"/>
    <cellStyle name="Normal 9 2 4 5" xfId="22798" xr:uid="{82E040C2-F6A4-4D5B-9E9E-0E0F04998F44}"/>
    <cellStyle name="Normal 9 2 4 5 2" xfId="22799" xr:uid="{6C0E72D8-C0D3-4442-B6C3-76423658A397}"/>
    <cellStyle name="Normal 9 2 4 6" xfId="22800" xr:uid="{7FC5CDEB-83F2-4CC3-844D-5CF67CA09E9A}"/>
    <cellStyle name="Normal 9 2 5" xfId="3056" xr:uid="{00000000-0005-0000-0000-0000891C0000}"/>
    <cellStyle name="Normal 9 2 5 2" xfId="22801" xr:uid="{2149E6CB-3B7C-4CB9-A637-3A9488D42E3E}"/>
    <cellStyle name="Normal 9 2 5 2 2" xfId="22802" xr:uid="{FB470D8E-DE25-4E97-88C6-53B0002CEAFB}"/>
    <cellStyle name="Normal 9 2 5 2 2 2" xfId="22803" xr:uid="{C25F0D91-88E2-4E4F-A586-E0C30ACDF682}"/>
    <cellStyle name="Normal 9 2 5 2 3" xfId="22804" xr:uid="{02A4F5AA-3F3D-4FB2-9BAC-820C565E33B6}"/>
    <cellStyle name="Normal 9 2 5 3" xfId="22805" xr:uid="{72AB2EDA-E420-4B78-8627-8BC98C7068A3}"/>
    <cellStyle name="Normal 9 2 5 3 2" xfId="22806" xr:uid="{067CE1BA-9611-47FA-A7F6-17C8D2F5B54E}"/>
    <cellStyle name="Normal 9 2 5 3 2 2" xfId="22807" xr:uid="{D6E0A71A-CAEE-425B-ACA4-B2689C2E6BAA}"/>
    <cellStyle name="Normal 9 2 5 3 3" xfId="22808" xr:uid="{CD7C935D-3C5E-421D-BA30-DA961F785B99}"/>
    <cellStyle name="Normal 9 2 5 4" xfId="22809" xr:uid="{F3014BAE-12F1-4520-988B-1B654861B3F1}"/>
    <cellStyle name="Normal 9 2 5 4 2" xfId="22810" xr:uid="{C8A549CE-1698-4A70-9E34-5D1D2A34A2D6}"/>
    <cellStyle name="Normal 9 2 5 5" xfId="22811" xr:uid="{C17ACCE2-2ADA-4274-B6FE-0E8F10DE1707}"/>
    <cellStyle name="Normal 9 2 6" xfId="3057" xr:uid="{00000000-0005-0000-0000-00008A1C0000}"/>
    <cellStyle name="Normal 9 2 6 2" xfId="22812" xr:uid="{EE2C0269-556A-4008-8CEC-C78981583595}"/>
    <cellStyle name="Normal 9 2 6 2 2" xfId="22813" xr:uid="{8F2DB6FA-F825-47FD-A119-4B1DC83B870F}"/>
    <cellStyle name="Normal 9 2 6 2 2 2" xfId="22814" xr:uid="{B1E23FD2-7682-48F0-9731-82DC1CBCD572}"/>
    <cellStyle name="Normal 9 2 6 2 3" xfId="22815" xr:uid="{568AAA07-03D6-410B-B8FD-E42A306604B3}"/>
    <cellStyle name="Normal 9 2 6 3" xfId="22816" xr:uid="{6544F200-252C-4A9E-8FD9-1D259E682745}"/>
    <cellStyle name="Normal 9 2 6 3 2" xfId="22817" xr:uid="{9C98FB13-B305-406A-A156-4C90AF5550A0}"/>
    <cellStyle name="Normal 9 2 6 4" xfId="22818" xr:uid="{443325C3-4717-4223-A3DE-F18C398DAF83}"/>
    <cellStyle name="Normal 9 2 7" xfId="4678" xr:uid="{00000000-0005-0000-0000-00008B1C0000}"/>
    <cellStyle name="Normal 9 2 7 2" xfId="22819" xr:uid="{3DBC8718-B9B4-409D-9EB9-A944821DE245}"/>
    <cellStyle name="Normal 9 2 8" xfId="4679" xr:uid="{00000000-0005-0000-0000-00008C1C0000}"/>
    <cellStyle name="Normal 9 2 8 2" xfId="4680" xr:uid="{00000000-0005-0000-0000-00008D1C0000}"/>
    <cellStyle name="Normal 9 2 9" xfId="5451" xr:uid="{00000000-0005-0000-0000-00008E1C0000}"/>
    <cellStyle name="Normal 9 2 9 2" xfId="6133" xr:uid="{00000000-0005-0000-0000-00008F1C0000}"/>
    <cellStyle name="Normal 9 20" xfId="8386" xr:uid="{00000000-0005-0000-0000-0000901C0000}"/>
    <cellStyle name="Normal 9 21" xfId="8506" xr:uid="{00000000-0005-0000-0000-0000911C0000}"/>
    <cellStyle name="Normal 9 22" xfId="8627" xr:uid="{00000000-0005-0000-0000-0000921C0000}"/>
    <cellStyle name="Normal 9 23" xfId="8746" xr:uid="{00000000-0005-0000-0000-0000931C0000}"/>
    <cellStyle name="Normal 9 3" xfId="3058" xr:uid="{00000000-0005-0000-0000-0000941C0000}"/>
    <cellStyle name="Normal 9 3 10" xfId="6528" xr:uid="{00000000-0005-0000-0000-0000951C0000}"/>
    <cellStyle name="Normal 9 3 11" xfId="6646" xr:uid="{00000000-0005-0000-0000-0000961C0000}"/>
    <cellStyle name="Normal 9 3 12" xfId="6764" xr:uid="{00000000-0005-0000-0000-0000971C0000}"/>
    <cellStyle name="Normal 9 3 13" xfId="8266" xr:uid="{00000000-0005-0000-0000-0000981C0000}"/>
    <cellStyle name="Normal 9 3 14" xfId="8388" xr:uid="{00000000-0005-0000-0000-0000991C0000}"/>
    <cellStyle name="Normal 9 3 15" xfId="8508" xr:uid="{00000000-0005-0000-0000-00009A1C0000}"/>
    <cellStyle name="Normal 9 3 16" xfId="8629" xr:uid="{00000000-0005-0000-0000-00009B1C0000}"/>
    <cellStyle name="Normal 9 3 17" xfId="8748" xr:uid="{00000000-0005-0000-0000-00009C1C0000}"/>
    <cellStyle name="Normal 9 3 2" xfId="3059" xr:uid="{00000000-0005-0000-0000-00009D1C0000}"/>
    <cellStyle name="Normal 9 3 2 2" xfId="3060" xr:uid="{00000000-0005-0000-0000-00009E1C0000}"/>
    <cellStyle name="Normal 9 3 3" xfId="3061" xr:uid="{00000000-0005-0000-0000-00009F1C0000}"/>
    <cellStyle name="Normal 9 3 3 2" xfId="22820" xr:uid="{CFB4D34A-83CA-43D6-9D74-6A0709BB138B}"/>
    <cellStyle name="Normal 9 3 3 2 2" xfId="22821" xr:uid="{FAF26D73-A037-4790-AB48-2B6A11978731}"/>
    <cellStyle name="Normal 9 3 3 2 2 2" xfId="22822" xr:uid="{9DE162D7-DCD4-454E-B216-0F2200E7FF1D}"/>
    <cellStyle name="Normal 9 3 3 2 3" xfId="22823" xr:uid="{92E2CDA2-E04E-44EC-851C-820E4876A3B7}"/>
    <cellStyle name="Normal 9 3 3 3" xfId="22824" xr:uid="{8B4FCEEE-EE1B-420F-BD8D-BBC0713B13DD}"/>
    <cellStyle name="Normal 9 3 3 3 2" xfId="22825" xr:uid="{CBA776BF-EAF7-4F77-9B43-38DBBC7BA1AC}"/>
    <cellStyle name="Normal 9 3 3 3 2 2" xfId="22826" xr:uid="{8C39B60A-5633-4A58-8411-22CF9934AA3F}"/>
    <cellStyle name="Normal 9 3 3 3 3" xfId="22827" xr:uid="{BC97110C-B248-4240-9446-23C284DC2346}"/>
    <cellStyle name="Normal 9 3 3 4" xfId="22828" xr:uid="{E5D5909C-D934-4D79-B9AB-9E530900E921}"/>
    <cellStyle name="Normal 9 3 3 4 2" xfId="22829" xr:uid="{E48458BA-DFD1-42DD-92E2-EC90029903F6}"/>
    <cellStyle name="Normal 9 3 3 5" xfId="22830" xr:uid="{5D5000AF-B5E0-43D8-AD52-F74A05CF3AED}"/>
    <cellStyle name="Normal 9 3 4" xfId="3062" xr:uid="{00000000-0005-0000-0000-0000A01C0000}"/>
    <cellStyle name="Normal 9 3 4 2" xfId="22831" xr:uid="{8FAD7E6C-9790-4D46-B52F-43AD016DBB2B}"/>
    <cellStyle name="Normal 9 3 4 2 2" xfId="22832" xr:uid="{A163E991-1C4D-4E9A-A281-222A8B24CF1D}"/>
    <cellStyle name="Normal 9 3 4 2 2 2" xfId="22833" xr:uid="{B50B4633-FE27-4FAB-B28F-BC95ABEB5392}"/>
    <cellStyle name="Normal 9 3 4 2 3" xfId="22834" xr:uid="{B80E9E73-F88B-4DC7-9084-4BF6571DCF2E}"/>
    <cellStyle name="Normal 9 3 4 3" xfId="22835" xr:uid="{AA93D220-E29C-4F3A-A859-3CB0C69BBADB}"/>
    <cellStyle name="Normal 9 3 4 3 2" xfId="22836" xr:uid="{360E763D-93DD-44AB-B23E-4AC29E46FE84}"/>
    <cellStyle name="Normal 9 3 4 4" xfId="22837" xr:uid="{9808B24B-97C5-4F77-8325-4073ADFCEC10}"/>
    <cellStyle name="Normal 9 3 5" xfId="3063" xr:uid="{00000000-0005-0000-0000-0000A11C0000}"/>
    <cellStyle name="Normal 9 3 5 2" xfId="22838" xr:uid="{715C67F9-D0D6-4215-B3C4-1112DEB8CAF8}"/>
    <cellStyle name="Normal 9 3 6" xfId="3064" xr:uid="{00000000-0005-0000-0000-0000A21C0000}"/>
    <cellStyle name="Normal 9 3 7" xfId="4681" xr:uid="{00000000-0005-0000-0000-0000A31C0000}"/>
    <cellStyle name="Normal 9 3 8" xfId="4682" xr:uid="{00000000-0005-0000-0000-0000A41C0000}"/>
    <cellStyle name="Normal 9 3 8 2" xfId="4683" xr:uid="{00000000-0005-0000-0000-0000A51C0000}"/>
    <cellStyle name="Normal 9 3 9" xfId="6394" xr:uid="{00000000-0005-0000-0000-0000A61C0000}"/>
    <cellStyle name="Normal 9 4" xfId="3065" xr:uid="{00000000-0005-0000-0000-0000A71C0000}"/>
    <cellStyle name="Normal 9 4 2" xfId="3066" xr:uid="{00000000-0005-0000-0000-0000A81C0000}"/>
    <cellStyle name="Normal 9 4 2 2" xfId="3067" xr:uid="{00000000-0005-0000-0000-0000A91C0000}"/>
    <cellStyle name="Normal 9 4 3" xfId="3068" xr:uid="{00000000-0005-0000-0000-0000AA1C0000}"/>
    <cellStyle name="Normal 9 4 4" xfId="3069" xr:uid="{00000000-0005-0000-0000-0000AB1C0000}"/>
    <cellStyle name="Normal 9 4 5" xfId="3070" xr:uid="{00000000-0005-0000-0000-0000AC1C0000}"/>
    <cellStyle name="Normal 9 4 6" xfId="3071" xr:uid="{00000000-0005-0000-0000-0000AD1C0000}"/>
    <cellStyle name="Normal 9 4 7" xfId="4684" xr:uid="{00000000-0005-0000-0000-0000AE1C0000}"/>
    <cellStyle name="Normal 9 4 8" xfId="4685" xr:uid="{00000000-0005-0000-0000-0000AF1C0000}"/>
    <cellStyle name="Normal 9 4 8 2" xfId="4686" xr:uid="{00000000-0005-0000-0000-0000B01C0000}"/>
    <cellStyle name="Normal 9 5" xfId="3072" xr:uid="{00000000-0005-0000-0000-0000B11C0000}"/>
    <cellStyle name="Normal 9 5 2" xfId="3073" xr:uid="{00000000-0005-0000-0000-0000B21C0000}"/>
    <cellStyle name="Normal 9 5 2 2" xfId="3074" xr:uid="{00000000-0005-0000-0000-0000B31C0000}"/>
    <cellStyle name="Normal 9 5 3" xfId="3075" xr:uid="{00000000-0005-0000-0000-0000B41C0000}"/>
    <cellStyle name="Normal 9 5 4" xfId="3076" xr:uid="{00000000-0005-0000-0000-0000B51C0000}"/>
    <cellStyle name="Normal 9 5 5" xfId="3077" xr:uid="{00000000-0005-0000-0000-0000B61C0000}"/>
    <cellStyle name="Normal 9 5 6" xfId="3078" xr:uid="{00000000-0005-0000-0000-0000B71C0000}"/>
    <cellStyle name="Normal 9 5 7" xfId="4687" xr:uid="{00000000-0005-0000-0000-0000B81C0000}"/>
    <cellStyle name="Normal 9 5 8" xfId="4688" xr:uid="{00000000-0005-0000-0000-0000B91C0000}"/>
    <cellStyle name="Normal 9 5 8 2" xfId="4689" xr:uid="{00000000-0005-0000-0000-0000BA1C0000}"/>
    <cellStyle name="Normal 9 6" xfId="3079" xr:uid="{00000000-0005-0000-0000-0000BB1C0000}"/>
    <cellStyle name="Normal 9 6 2" xfId="3080" xr:uid="{00000000-0005-0000-0000-0000BC1C0000}"/>
    <cellStyle name="Normal 9 6 2 2" xfId="3081" xr:uid="{00000000-0005-0000-0000-0000BD1C0000}"/>
    <cellStyle name="Normal 9 6 3" xfId="3082" xr:uid="{00000000-0005-0000-0000-0000BE1C0000}"/>
    <cellStyle name="Normal 9 6 4" xfId="3083" xr:uid="{00000000-0005-0000-0000-0000BF1C0000}"/>
    <cellStyle name="Normal 9 6 5" xfId="3084" xr:uid="{00000000-0005-0000-0000-0000C01C0000}"/>
    <cellStyle name="Normal 9 6 6" xfId="3085" xr:uid="{00000000-0005-0000-0000-0000C11C0000}"/>
    <cellStyle name="Normal 9 6 7" xfId="4690" xr:uid="{00000000-0005-0000-0000-0000C21C0000}"/>
    <cellStyle name="Normal 9 6 8" xfId="4691" xr:uid="{00000000-0005-0000-0000-0000C31C0000}"/>
    <cellStyle name="Normal 9 6 8 2" xfId="4692" xr:uid="{00000000-0005-0000-0000-0000C41C0000}"/>
    <cellStyle name="Normal 9 7" xfId="3086" xr:uid="{00000000-0005-0000-0000-0000C51C0000}"/>
    <cellStyle name="Normal 9 7 2" xfId="3087" xr:uid="{00000000-0005-0000-0000-0000C61C0000}"/>
    <cellStyle name="Normal 9 8" xfId="3088" xr:uid="{00000000-0005-0000-0000-0000C71C0000}"/>
    <cellStyle name="Normal 9 8 2" xfId="3089" xr:uid="{00000000-0005-0000-0000-0000C81C0000}"/>
    <cellStyle name="Normal 9 9" xfId="3090" xr:uid="{00000000-0005-0000-0000-0000C91C0000}"/>
    <cellStyle name="Normal 9 9 2" xfId="3091" xr:uid="{00000000-0005-0000-0000-0000CA1C0000}"/>
    <cellStyle name="Normal 9 9 3" xfId="13816" xr:uid="{00000000-0005-0000-0000-0000D20D0000}"/>
    <cellStyle name="Normal GHG Numbers (0.00)" xfId="3092" xr:uid="{00000000-0005-0000-0000-0000CB1C0000}"/>
    <cellStyle name="Normal GHG Numbers (0.00) 2" xfId="3093" xr:uid="{00000000-0005-0000-0000-0000CC1C0000}"/>
    <cellStyle name="Normal GHG Numbers (0.00) 2 2" xfId="6420" xr:uid="{00000000-0005-0000-0000-0000CD1C0000}"/>
    <cellStyle name="Normal GHG Numbers (0.00) 2 3" xfId="10369" xr:uid="{00000000-0005-0000-0000-00003E1D0000}"/>
    <cellStyle name="Normal GHG Numbers (0.00) 2 3 2" xfId="16546" xr:uid="{00000000-0005-0000-0000-00003E1D0000}"/>
    <cellStyle name="Normal GHG Numbers (0.00) 2 4" xfId="10312" xr:uid="{00000000-0005-0000-0000-00003F1D0000}"/>
    <cellStyle name="Normal GHG Numbers (0.00) 2 4 2" xfId="16508" xr:uid="{00000000-0005-0000-0000-00003F1D0000}"/>
    <cellStyle name="Normal GHG Numbers (0.00) 2 5" xfId="14697" xr:uid="{00000000-0005-0000-0000-0000CC1C0000}"/>
    <cellStyle name="Normal GHG Numbers (0.00) 3" xfId="3094" xr:uid="{00000000-0005-0000-0000-0000CE1C0000}"/>
    <cellStyle name="Normal GHG Numbers (0.00) 3 2" xfId="10370" xr:uid="{00000000-0005-0000-0000-0000411D0000}"/>
    <cellStyle name="Normal GHG Numbers (0.00) 3 2 2" xfId="16547" xr:uid="{00000000-0005-0000-0000-0000411D0000}"/>
    <cellStyle name="Normal GHG Numbers (0.00) 3 3" xfId="10311" xr:uid="{00000000-0005-0000-0000-0000421D0000}"/>
    <cellStyle name="Normal GHG Numbers (0.00) 3 3 2" xfId="16507" xr:uid="{00000000-0005-0000-0000-0000421D0000}"/>
    <cellStyle name="Normal GHG Numbers (0.00) 3 4" xfId="14698" xr:uid="{00000000-0005-0000-0000-0000CE1C0000}"/>
    <cellStyle name="Normal GHG Numbers (0.00) 4" xfId="10368" xr:uid="{00000000-0005-0000-0000-0000431D0000}"/>
    <cellStyle name="Normal GHG Numbers (0.00) 4 2" xfId="16545" xr:uid="{00000000-0005-0000-0000-0000431D0000}"/>
    <cellStyle name="Normal GHG Numbers (0.00) 5" xfId="10313" xr:uid="{00000000-0005-0000-0000-0000441D0000}"/>
    <cellStyle name="Normal GHG Numbers (0.00) 5 2" xfId="16509" xr:uid="{00000000-0005-0000-0000-0000441D0000}"/>
    <cellStyle name="Normal GHG Numbers (0.00) 6" xfId="10128" xr:uid="{00000000-0005-0000-0000-0000272C0000}"/>
    <cellStyle name="Normal GHG Numbers (0.00) 6 2" xfId="16344" xr:uid="{00000000-0005-0000-0000-0000272C0000}"/>
    <cellStyle name="Normal GHG Numbers (0.00) 7" xfId="14696" xr:uid="{00000000-0005-0000-0000-0000CB1C0000}"/>
    <cellStyle name="Normal GHG Numbers (0.00) 8" xfId="22839" xr:uid="{1CEC8B78-9A89-4BAF-A612-46079A0EC998}"/>
    <cellStyle name="Normal GHG Textfiels Bold" xfId="3095" xr:uid="{00000000-0005-0000-0000-0000CF1C0000}"/>
    <cellStyle name="Normal GHG Textfiels Bold 2" xfId="22840" xr:uid="{3AD54012-77B1-407B-818B-1CB794CE711A}"/>
    <cellStyle name="Normal GHG whole table" xfId="6284" xr:uid="{00000000-0005-0000-0000-0000D01C0000}"/>
    <cellStyle name="Normal GHG whole table 2" xfId="8947" xr:uid="{00000000-0005-0000-0000-0000D11C0000}"/>
    <cellStyle name="Normal GHG whole table 2 2" xfId="15622" xr:uid="{00000000-0005-0000-0000-0000D11C0000}"/>
    <cellStyle name="Normal GHG whole table 3" xfId="11040" xr:uid="{00000000-0005-0000-0000-0000481D0000}"/>
    <cellStyle name="Normal GHG whole table 3 2" xfId="17097" xr:uid="{00000000-0005-0000-0000-0000481D0000}"/>
    <cellStyle name="Normal GHG whole table 4" xfId="10212" xr:uid="{00000000-0005-0000-0000-0000491D0000}"/>
    <cellStyle name="Normal GHG whole table 4 2" xfId="16415" xr:uid="{00000000-0005-0000-0000-0000491D0000}"/>
    <cellStyle name="Normal GHG whole table 5" xfId="13817" xr:uid="{00000000-0005-0000-0000-0000D50D0000}"/>
    <cellStyle name="Normal GHG whole table 5 2" xfId="17511" xr:uid="{A27582D4-4C30-40AB-AE79-B7C0A37EBEDB}"/>
    <cellStyle name="Normal GHG whole table 6" xfId="15430" xr:uid="{00000000-0005-0000-0000-0000D01C0000}"/>
    <cellStyle name="Normal GHG whole table 7" xfId="22841" xr:uid="{EFB6B5E8-CE01-4F68-BF6D-261FDC8F0539}"/>
    <cellStyle name="Normal GHG-Shade" xfId="3096" xr:uid="{00000000-0005-0000-0000-0000D21C0000}"/>
    <cellStyle name="Normal GHG-Shade 2" xfId="6263" xr:uid="{00000000-0005-0000-0000-0000D31C0000}"/>
    <cellStyle name="Normal GHG-Shade 3" xfId="6264" xr:uid="{00000000-0005-0000-0000-0000D41C0000}"/>
    <cellStyle name="Normal GHG-Shade 4" xfId="22842" xr:uid="{9FB49765-34A4-4ACD-81A9-B2C80823E109}"/>
    <cellStyle name="Normal_2000balx" xfId="9431" xr:uid="{E6ACCE2E-F795-4F29-B0A1-BE3929D69C41}"/>
    <cellStyle name="Normál_C3EM_v2" xfId="94" xr:uid="{00000000-0005-0000-0000-0000D51C0000}"/>
    <cellStyle name="Normale 2" xfId="3097" xr:uid="{00000000-0005-0000-0000-0000D61C0000}"/>
    <cellStyle name="Normale 2 2" xfId="3098" xr:uid="{00000000-0005-0000-0000-0000D71C0000}"/>
    <cellStyle name="Normale 2 2 2" xfId="3099" xr:uid="{00000000-0005-0000-0000-0000D81C0000}"/>
    <cellStyle name="Normale 3" xfId="3100" xr:uid="{00000000-0005-0000-0000-0000D91C0000}"/>
    <cellStyle name="Normale 3 2" xfId="3101" xr:uid="{00000000-0005-0000-0000-0000DA1C0000}"/>
    <cellStyle name="Normale 3 2 2" xfId="3704" xr:uid="{00000000-0005-0000-0000-0000DB1C0000}"/>
    <cellStyle name="Normale 3 3" xfId="3666" xr:uid="{00000000-0005-0000-0000-0000DC1C0000}"/>
    <cellStyle name="Normale 3 3 2" xfId="7752" xr:uid="{00000000-0005-0000-0000-0000DD1C0000}"/>
    <cellStyle name="Normale 3 3 3" xfId="10467" xr:uid="{00000000-0005-0000-0000-0000561D0000}"/>
    <cellStyle name="Normale 4" xfId="3102" xr:uid="{00000000-0005-0000-0000-0000DE1C0000}"/>
    <cellStyle name="Normale 4 2" xfId="3103" xr:uid="{00000000-0005-0000-0000-0000DF1C0000}"/>
    <cellStyle name="Normale 4 3" xfId="3104" xr:uid="{00000000-0005-0000-0000-0000E01C0000}"/>
    <cellStyle name="Normale 4 4" xfId="3105" xr:uid="{00000000-0005-0000-0000-0000E11C0000}"/>
    <cellStyle name="Normale 4 5" xfId="3106" xr:uid="{00000000-0005-0000-0000-0000E21C0000}"/>
    <cellStyle name="Normale 4 6" xfId="3107" xr:uid="{00000000-0005-0000-0000-0000E31C0000}"/>
    <cellStyle name="Normale 5" xfId="3108" xr:uid="{00000000-0005-0000-0000-0000E41C0000}"/>
    <cellStyle name="Normale 5 2" xfId="4694" xr:uid="{00000000-0005-0000-0000-0000E51C0000}"/>
    <cellStyle name="Normale 5 3" xfId="4693" xr:uid="{00000000-0005-0000-0000-0000E61C0000}"/>
    <cellStyle name="Normale 5 4" xfId="10371" xr:uid="{00000000-0005-0000-0000-0000601D0000}"/>
    <cellStyle name="Normale 54" xfId="8824" xr:uid="{00000000-0005-0000-0000-0000E71C0000}"/>
    <cellStyle name="Normale 6" xfId="4695" xr:uid="{00000000-0005-0000-0000-0000E81C0000}"/>
    <cellStyle name="Normale 6 2" xfId="4696" xr:uid="{00000000-0005-0000-0000-0000E91C0000}"/>
    <cellStyle name="Normale 60" xfId="8825" xr:uid="{00000000-0005-0000-0000-0000EA1C0000}"/>
    <cellStyle name="Normale 64" xfId="8826" xr:uid="{00000000-0005-0000-0000-0000EB1C0000}"/>
    <cellStyle name="Normale 65" xfId="8827" xr:uid="{00000000-0005-0000-0000-0000EC1C0000}"/>
    <cellStyle name="Normale_B2020" xfId="44" xr:uid="{00000000-0005-0000-0000-0000ED1C0000}"/>
    <cellStyle name="normální_List1" xfId="95" xr:uid="{00000000-0005-0000-0000-0000EE1C0000}"/>
    <cellStyle name="Nota" xfId="8828" xr:uid="{00000000-0005-0000-0000-0000EF1C0000}"/>
    <cellStyle name="Nota 2" xfId="15518" xr:uid="{00000000-0005-0000-0000-0000EF1C0000}"/>
    <cellStyle name="Note 10" xfId="3109" xr:uid="{00000000-0005-0000-0000-0000F01C0000}"/>
    <cellStyle name="Note 10 2" xfId="3110" xr:uid="{00000000-0005-0000-0000-0000F11C0000}"/>
    <cellStyle name="Note 10 2 2" xfId="13818" xr:uid="{00000000-0005-0000-0000-0000DD0D0000}"/>
    <cellStyle name="Note 10 2 3" xfId="22844" xr:uid="{63C6CD4F-2A11-4598-8C51-5798424F9FCC}"/>
    <cellStyle name="Note 10 3" xfId="10114" xr:uid="{00000000-0005-0000-0000-0000282C0000}"/>
    <cellStyle name="Note 10 3 2" xfId="13819" xr:uid="{00000000-0005-0000-0000-0000DF0D0000}"/>
    <cellStyle name="Note 10 3 2 2" xfId="22846" xr:uid="{F5D50368-0BFB-4579-83E1-DF3B7543E35D}"/>
    <cellStyle name="Note 10 3 3" xfId="22845" xr:uid="{2AB47970-145D-4C6A-8E4E-F6E96CA88FF5}"/>
    <cellStyle name="Note 10 3_ELC_final" xfId="13820" xr:uid="{00000000-0005-0000-0000-0000E00D0000}"/>
    <cellStyle name="Note 10 4" xfId="22843" xr:uid="{C73814E4-3647-4CBD-932B-3082E188E4B5}"/>
    <cellStyle name="Note 10_ELC_final" xfId="13821" xr:uid="{00000000-0005-0000-0000-0000E10D0000}"/>
    <cellStyle name="Note 11" xfId="3111" xr:uid="{00000000-0005-0000-0000-0000F21C0000}"/>
    <cellStyle name="Note 11 2" xfId="3112" xr:uid="{00000000-0005-0000-0000-0000F31C0000}"/>
    <cellStyle name="Note 11 2 2" xfId="9857" xr:uid="{00000000-0005-0000-0000-00002A2C0000}"/>
    <cellStyle name="Note 11 2 3" xfId="22848" xr:uid="{89F0894F-AE36-4E25-9B53-BD3997BD98B6}"/>
    <cellStyle name="Note 11 3" xfId="10098" xr:uid="{00000000-0005-0000-0000-0000292C0000}"/>
    <cellStyle name="Note 11 4" xfId="22847" xr:uid="{7CE6F0C5-82B6-44CA-9EC7-000F869305D6}"/>
    <cellStyle name="Note 11_ELC_final" xfId="13822" xr:uid="{00000000-0005-0000-0000-0000E40D0000}"/>
    <cellStyle name="Note 12" xfId="13823" xr:uid="{00000000-0005-0000-0000-0000E50D0000}"/>
    <cellStyle name="Note 12 2" xfId="13824" xr:uid="{00000000-0005-0000-0000-0000E60D0000}"/>
    <cellStyle name="Note 12 2 2" xfId="22850" xr:uid="{F82E0371-157D-4DCD-8150-629F770B270A}"/>
    <cellStyle name="Note 12 3" xfId="22849" xr:uid="{60F3C8E8-BBA5-46CF-B671-5DD639F1CFA5}"/>
    <cellStyle name="Note 12_ELC_final" xfId="13825" xr:uid="{00000000-0005-0000-0000-0000E70D0000}"/>
    <cellStyle name="Note 13" xfId="13826" xr:uid="{00000000-0005-0000-0000-0000E80D0000}"/>
    <cellStyle name="Note 13 2" xfId="13827" xr:uid="{00000000-0005-0000-0000-0000E90D0000}"/>
    <cellStyle name="Note 13 2 2" xfId="22852" xr:uid="{815A0919-89DD-4677-8663-36395FB244F4}"/>
    <cellStyle name="Note 13 3" xfId="22851" xr:uid="{942A0C45-0E9A-4F97-9D8A-EA88B530965E}"/>
    <cellStyle name="Note 13_ELC_final" xfId="13828" xr:uid="{00000000-0005-0000-0000-0000EA0D0000}"/>
    <cellStyle name="Note 14" xfId="13829" xr:uid="{00000000-0005-0000-0000-0000EB0D0000}"/>
    <cellStyle name="Note 14 2" xfId="13830" xr:uid="{00000000-0005-0000-0000-0000EC0D0000}"/>
    <cellStyle name="Note 14 2 2" xfId="22854" xr:uid="{720F53AB-3C11-4CF0-A047-CFF71FDFF7DA}"/>
    <cellStyle name="Note 14 3" xfId="22853" xr:uid="{22E16D5E-A828-48F0-B3D5-6D5448528C86}"/>
    <cellStyle name="Note 14_ELC_final" xfId="13831" xr:uid="{00000000-0005-0000-0000-0000ED0D0000}"/>
    <cellStyle name="Note 15" xfId="13832" xr:uid="{00000000-0005-0000-0000-0000EE0D0000}"/>
    <cellStyle name="Note 15 2" xfId="13833" xr:uid="{00000000-0005-0000-0000-0000EF0D0000}"/>
    <cellStyle name="Note 15 2 2" xfId="22856" xr:uid="{3A9D9F85-C85C-4062-9DFE-4ABB6CFC2D06}"/>
    <cellStyle name="Note 15 3" xfId="22855" xr:uid="{F1B59DFB-C979-46B7-8E69-967F2F33C9E5}"/>
    <cellStyle name="Note 15_ELC_final" xfId="13834" xr:uid="{00000000-0005-0000-0000-0000F00D0000}"/>
    <cellStyle name="Note 16" xfId="13835" xr:uid="{00000000-0005-0000-0000-0000F10D0000}"/>
    <cellStyle name="Note 16 2" xfId="13836" xr:uid="{00000000-0005-0000-0000-0000F20D0000}"/>
    <cellStyle name="Note 16 2 2" xfId="22858" xr:uid="{F5009153-7F9E-4FE1-AEA7-135632D2E8EF}"/>
    <cellStyle name="Note 16 3" xfId="22857" xr:uid="{25E04403-C459-4950-A496-0DFA751CAF57}"/>
    <cellStyle name="Note 16_ELC_final" xfId="13837" xr:uid="{00000000-0005-0000-0000-0000F30D0000}"/>
    <cellStyle name="Note 17" xfId="13838" xr:uid="{00000000-0005-0000-0000-0000F40D0000}"/>
    <cellStyle name="Note 17 2" xfId="13839" xr:uid="{00000000-0005-0000-0000-0000F50D0000}"/>
    <cellStyle name="Note 17 2 2" xfId="22860" xr:uid="{C84F3675-89F7-4736-A624-D2B3EC256485}"/>
    <cellStyle name="Note 17 3" xfId="22859" xr:uid="{E5778BE5-40CF-4BD5-8961-8AD2FF8F0EB1}"/>
    <cellStyle name="Note 17_ELC_final" xfId="13840" xr:uid="{00000000-0005-0000-0000-0000F60D0000}"/>
    <cellStyle name="Note 18" xfId="13841" xr:uid="{00000000-0005-0000-0000-0000F70D0000}"/>
    <cellStyle name="Note 18 2" xfId="13842" xr:uid="{00000000-0005-0000-0000-0000F80D0000}"/>
    <cellStyle name="Note 18 2 2" xfId="22862" xr:uid="{5CB5BFD2-9F6B-4C01-8984-270C50DC6447}"/>
    <cellStyle name="Note 18 3" xfId="22861" xr:uid="{F7D19BA4-E9F5-45DA-B4E4-2A5E690AAD75}"/>
    <cellStyle name="Note 18_ELC_final" xfId="13843" xr:uid="{00000000-0005-0000-0000-0000F90D0000}"/>
    <cellStyle name="Note 19" xfId="13844" xr:uid="{00000000-0005-0000-0000-0000FA0D0000}"/>
    <cellStyle name="Note 19 2" xfId="22863" xr:uid="{A493067A-ECC3-459F-A04C-637350F42243}"/>
    <cellStyle name="Note 2" xfId="45" xr:uid="{00000000-0005-0000-0000-0000F41C0000}"/>
    <cellStyle name="Note 2 10" xfId="3113" xr:uid="{00000000-0005-0000-0000-0000F51C0000}"/>
    <cellStyle name="Note 2 10 2" xfId="3114" xr:uid="{00000000-0005-0000-0000-0000F61C0000}"/>
    <cellStyle name="Note 2 10 2 2" xfId="14699" xr:uid="{00000000-0005-0000-0000-0000F61C0000}"/>
    <cellStyle name="Note 2 10 3" xfId="9583" xr:uid="{00000000-0005-0000-0000-00002C2C0000}"/>
    <cellStyle name="Note 2 10 4" xfId="22865" xr:uid="{C2CEA60C-8EF6-4B3F-ABFB-E1CE448E267F}"/>
    <cellStyle name="Note 2 11" xfId="3115" xr:uid="{00000000-0005-0000-0000-0000F71C0000}"/>
    <cellStyle name="Note 2 11 2" xfId="3116" xr:uid="{00000000-0005-0000-0000-0000F81C0000}"/>
    <cellStyle name="Note 2 11 2 2" xfId="14700" xr:uid="{00000000-0005-0000-0000-0000F81C0000}"/>
    <cellStyle name="Note 2 11 3" xfId="9582" xr:uid="{00000000-0005-0000-0000-00002D2C0000}"/>
    <cellStyle name="Note 2 11 4" xfId="22866" xr:uid="{299ACB34-CE3C-49D0-97CF-520D7EA9EAB0}"/>
    <cellStyle name="Note 2 12" xfId="3117" xr:uid="{00000000-0005-0000-0000-0000F91C0000}"/>
    <cellStyle name="Note 2 12 2" xfId="3118" xr:uid="{00000000-0005-0000-0000-0000FA1C0000}"/>
    <cellStyle name="Note 2 12 2 2" xfId="4698" xr:uid="{00000000-0005-0000-0000-0000FB1C0000}"/>
    <cellStyle name="Note 2 12 2 2 2" xfId="15030" xr:uid="{00000000-0005-0000-0000-0000FB1C0000}"/>
    <cellStyle name="Note 2 12 2 3" xfId="4697" xr:uid="{00000000-0005-0000-0000-0000FC1C0000}"/>
    <cellStyle name="Note 2 12 2 3 2" xfId="15029" xr:uid="{00000000-0005-0000-0000-0000FC1C0000}"/>
    <cellStyle name="Note 2 12 2 4" xfId="10372" xr:uid="{00000000-0005-0000-0000-0000771D0000}"/>
    <cellStyle name="Note 2 12 2 4 2" xfId="16548" xr:uid="{00000000-0005-0000-0000-0000771D0000}"/>
    <cellStyle name="Note 2 12 2 5" xfId="9580" xr:uid="{00000000-0005-0000-0000-00002F2C0000}"/>
    <cellStyle name="Note 2 12 2 6" xfId="14701" xr:uid="{00000000-0005-0000-0000-0000FA1C0000}"/>
    <cellStyle name="Note 2 12 3" xfId="9581" xr:uid="{00000000-0005-0000-0000-00002E2C0000}"/>
    <cellStyle name="Note 2 12 4" xfId="22867" xr:uid="{A3A95430-E180-4E8D-90D8-A09D19380CB9}"/>
    <cellStyle name="Note 2 13" xfId="3119" xr:uid="{00000000-0005-0000-0000-0000FD1C0000}"/>
    <cellStyle name="Note 2 13 2" xfId="3120" xr:uid="{00000000-0005-0000-0000-0000FE1C0000}"/>
    <cellStyle name="Note 2 13 2 2" xfId="14702" xr:uid="{00000000-0005-0000-0000-0000FE1C0000}"/>
    <cellStyle name="Note 2 13 3" xfId="10543" xr:uid="{00000000-0005-0000-0000-0000302C0000}"/>
    <cellStyle name="Note 2 13 4" xfId="22868" xr:uid="{2B9389EF-5E8D-406D-AE96-ACA73347EA58}"/>
    <cellStyle name="Note 2 14" xfId="3121" xr:uid="{00000000-0005-0000-0000-0000FF1C0000}"/>
    <cellStyle name="Note 2 14 2" xfId="5529" xr:uid="{00000000-0005-0000-0000-0000001D0000}"/>
    <cellStyle name="Note 2 14 2 2" xfId="15347" xr:uid="{00000000-0005-0000-0000-0000001D0000}"/>
    <cellStyle name="Note 2 14 3" xfId="7753" xr:uid="{00000000-0005-0000-0000-0000011D0000}"/>
    <cellStyle name="Note 2 14 3 2" xfId="15470" xr:uid="{00000000-0005-0000-0000-0000011D0000}"/>
    <cellStyle name="Note 2 14 4" xfId="9579" xr:uid="{00000000-0005-0000-0000-0000312C0000}"/>
    <cellStyle name="Note 2 14 5" xfId="11682" xr:uid="{00000000-0005-0000-0000-0000D32D0000}"/>
    <cellStyle name="Note 2 14 6" xfId="22869" xr:uid="{BF8738E6-A844-4F3D-BAA7-AEFEC0FB0C40}"/>
    <cellStyle name="Note 2 15" xfId="5530" xr:uid="{00000000-0005-0000-0000-0000021D0000}"/>
    <cellStyle name="Note 2 15 2" xfId="7754" xr:uid="{00000000-0005-0000-0000-0000031D0000}"/>
    <cellStyle name="Note 2 15 2 2" xfId="15471" xr:uid="{00000000-0005-0000-0000-0000031D0000}"/>
    <cellStyle name="Note 2 15 3" xfId="11683" xr:uid="{00000000-0005-0000-0000-0000D42D0000}"/>
    <cellStyle name="Note 2 15 4" xfId="15348" xr:uid="{00000000-0005-0000-0000-0000021D0000}"/>
    <cellStyle name="Note 2 15 5" xfId="22870" xr:uid="{8649BE40-74C4-4E0C-91BC-A5316FBB8B8E}"/>
    <cellStyle name="Note 2 16" xfId="9584" xr:uid="{00000000-0005-0000-0000-00002B2C0000}"/>
    <cellStyle name="Note 2 16 2" xfId="13845" xr:uid="{00000000-0005-0000-0000-0000020E0000}"/>
    <cellStyle name="Note 2 16 3" xfId="22871" xr:uid="{CB8D1F0A-2C64-4B79-80D5-D2B9C5A378F2}"/>
    <cellStyle name="Note 2 17" xfId="22864" xr:uid="{88F92453-8FD2-4693-809A-55CF8EDACE2E}"/>
    <cellStyle name="Note 2 2" xfId="3122" xr:uid="{00000000-0005-0000-0000-0000041D0000}"/>
    <cellStyle name="Note 2 2 2" xfId="3123" xr:uid="{00000000-0005-0000-0000-0000051D0000}"/>
    <cellStyle name="Note 2 2 2 2" xfId="13847" xr:uid="{00000000-0005-0000-0000-0000040E0000}"/>
    <cellStyle name="Note 2 2 2 2 2" xfId="22874" xr:uid="{21D2A88C-5EAC-43A7-9490-8540300FD449}"/>
    <cellStyle name="Note 2 2 2 3" xfId="14703" xr:uid="{00000000-0005-0000-0000-0000051D0000}"/>
    <cellStyle name="Note 2 2 2 4" xfId="22873" xr:uid="{1048232C-C03A-4DE9-BE3E-36861991E443}"/>
    <cellStyle name="Note 2 2 3" xfId="3124" xr:uid="{00000000-0005-0000-0000-0000061D0000}"/>
    <cellStyle name="Note 2 2 3 2" xfId="13846" xr:uid="{00000000-0005-0000-0000-0000050E0000}"/>
    <cellStyle name="Note 2 2 3 3" xfId="14704" xr:uid="{00000000-0005-0000-0000-0000061D0000}"/>
    <cellStyle name="Note 2 2 4" xfId="9578" xr:uid="{00000000-0005-0000-0000-0000322C0000}"/>
    <cellStyle name="Note 2 2 5" xfId="22872" xr:uid="{3D0492F2-5277-42B8-83C6-3E8A89AE04B0}"/>
    <cellStyle name="Note 2 3" xfId="3125" xr:uid="{00000000-0005-0000-0000-0000071D0000}"/>
    <cellStyle name="Note 2 3 2" xfId="3126" xr:uid="{00000000-0005-0000-0000-0000081D0000}"/>
    <cellStyle name="Note 2 3 2 2" xfId="14705" xr:uid="{00000000-0005-0000-0000-0000081D0000}"/>
    <cellStyle name="Note 2 3 3" xfId="9577" xr:uid="{00000000-0005-0000-0000-0000332C0000}"/>
    <cellStyle name="Note 2 3 4" xfId="22875" xr:uid="{BF787D15-AEB7-4BC1-AF82-A4FEB37E3CA0}"/>
    <cellStyle name="Note 2 4" xfId="3127" xr:uid="{00000000-0005-0000-0000-0000091D0000}"/>
    <cellStyle name="Note 2 4 2" xfId="3128" xr:uid="{00000000-0005-0000-0000-00000A1D0000}"/>
    <cellStyle name="Note 2 4 2 2" xfId="14706" xr:uid="{00000000-0005-0000-0000-00000A1D0000}"/>
    <cellStyle name="Note 2 4 3" xfId="9576" xr:uid="{00000000-0005-0000-0000-0000342C0000}"/>
    <cellStyle name="Note 2 4 4" xfId="22876" xr:uid="{6FA207D1-E7C7-4A51-84B3-1E2F7AA7EC7A}"/>
    <cellStyle name="Note 2 5" xfId="3129" xr:uid="{00000000-0005-0000-0000-00000B1D0000}"/>
    <cellStyle name="Note 2 5 2" xfId="3130" xr:uid="{00000000-0005-0000-0000-00000C1D0000}"/>
    <cellStyle name="Note 2 5 2 2" xfId="14707" xr:uid="{00000000-0005-0000-0000-00000C1D0000}"/>
    <cellStyle name="Note 2 5 3" xfId="9575" xr:uid="{00000000-0005-0000-0000-0000352C0000}"/>
    <cellStyle name="Note 2 5 4" xfId="22877" xr:uid="{684745D1-6189-4C08-B8F2-734F5D277248}"/>
    <cellStyle name="Note 2 6" xfId="3131" xr:uid="{00000000-0005-0000-0000-00000D1D0000}"/>
    <cellStyle name="Note 2 6 2" xfId="3132" xr:uid="{00000000-0005-0000-0000-00000E1D0000}"/>
    <cellStyle name="Note 2 6 2 2" xfId="14708" xr:uid="{00000000-0005-0000-0000-00000E1D0000}"/>
    <cellStyle name="Note 2 6 3" xfId="9574" xr:uid="{00000000-0005-0000-0000-0000362C0000}"/>
    <cellStyle name="Note 2 6 4" xfId="22878" xr:uid="{071EC69D-EF78-46F7-AA1D-4E875797AAC6}"/>
    <cellStyle name="Note 2 7" xfId="3133" xr:uid="{00000000-0005-0000-0000-00000F1D0000}"/>
    <cellStyle name="Note 2 7 2" xfId="3134" xr:uid="{00000000-0005-0000-0000-0000101D0000}"/>
    <cellStyle name="Note 2 7 2 2" xfId="14709" xr:uid="{00000000-0005-0000-0000-0000101D0000}"/>
    <cellStyle name="Note 2 7 3" xfId="9573" xr:uid="{00000000-0005-0000-0000-0000372C0000}"/>
    <cellStyle name="Note 2 7 4" xfId="22879" xr:uid="{DA17B996-132A-4795-A27A-7FD23D98892E}"/>
    <cellStyle name="Note 2 8" xfId="3135" xr:uid="{00000000-0005-0000-0000-0000111D0000}"/>
    <cellStyle name="Note 2 8 2" xfId="3136" xr:uid="{00000000-0005-0000-0000-0000121D0000}"/>
    <cellStyle name="Note 2 8 2 2" xfId="14710" xr:uid="{00000000-0005-0000-0000-0000121D0000}"/>
    <cellStyle name="Note 2 8 3" xfId="9572" xr:uid="{00000000-0005-0000-0000-0000382C0000}"/>
    <cellStyle name="Note 2 8 4" xfId="22880" xr:uid="{F2A421DF-1AA7-4303-8DA2-C049A019C00A}"/>
    <cellStyle name="Note 2 9" xfId="3137" xr:uid="{00000000-0005-0000-0000-0000131D0000}"/>
    <cellStyle name="Note 2 9 2" xfId="3138" xr:uid="{00000000-0005-0000-0000-0000141D0000}"/>
    <cellStyle name="Note 2 9 2 2" xfId="14711" xr:uid="{00000000-0005-0000-0000-0000141D0000}"/>
    <cellStyle name="Note 2 9 3" xfId="9571" xr:uid="{00000000-0005-0000-0000-0000392C0000}"/>
    <cellStyle name="Note 2 9 4" xfId="22881" xr:uid="{72F55B6C-6EEC-4926-9B8D-44CCF419A8A0}"/>
    <cellStyle name="Note 2_PrimaryEnergyPrices_TIMES" xfId="13848" xr:uid="{00000000-0005-0000-0000-00000D0E0000}"/>
    <cellStyle name="Note 20" xfId="13849" xr:uid="{00000000-0005-0000-0000-00000E0E0000}"/>
    <cellStyle name="Note 20 2" xfId="22882" xr:uid="{8106922A-5E3C-46E8-8DD6-52FB2D420DEB}"/>
    <cellStyle name="Note 21" xfId="13850" xr:uid="{00000000-0005-0000-0000-00000F0E0000}"/>
    <cellStyle name="Note 21 2" xfId="22883" xr:uid="{D20FD6FE-22EA-420E-A586-0D4313A23B33}"/>
    <cellStyle name="Note 22" xfId="13851" xr:uid="{00000000-0005-0000-0000-0000100E0000}"/>
    <cellStyle name="Note 22 2" xfId="22884" xr:uid="{865E117E-FF2B-4D50-A1E6-0A4547E1E485}"/>
    <cellStyle name="Note 23" xfId="13852" xr:uid="{00000000-0005-0000-0000-0000110E0000}"/>
    <cellStyle name="Note 23 2" xfId="22885" xr:uid="{11E7B702-CAB4-4F8E-892E-1CC8A0024E7D}"/>
    <cellStyle name="Note 24" xfId="13853" xr:uid="{00000000-0005-0000-0000-0000120E0000}"/>
    <cellStyle name="Note 24 2" xfId="22886" xr:uid="{5FE45782-3B30-446B-9433-CA4B394E89CD}"/>
    <cellStyle name="Note 25" xfId="13854" xr:uid="{00000000-0005-0000-0000-0000130E0000}"/>
    <cellStyle name="Note 25 2" xfId="22887" xr:uid="{88CD5AE6-135B-47AC-9D7E-109008C819A7}"/>
    <cellStyle name="Note 26" xfId="13855" xr:uid="{00000000-0005-0000-0000-0000140E0000}"/>
    <cellStyle name="Note 26 2" xfId="22888" xr:uid="{9A9643EF-1B48-41F0-81FB-6EB7BC9D6D41}"/>
    <cellStyle name="Note 27" xfId="13856" xr:uid="{00000000-0005-0000-0000-0000150E0000}"/>
    <cellStyle name="Note 27 2" xfId="22889" xr:uid="{CED92D15-09BE-494B-8A02-12703ECCF57C}"/>
    <cellStyle name="Note 28" xfId="13857" xr:uid="{00000000-0005-0000-0000-0000160E0000}"/>
    <cellStyle name="Note 28 2" xfId="22890" xr:uid="{7DD00880-8100-429E-8FAE-D175BF0FDE5A}"/>
    <cellStyle name="Note 29" xfId="13858" xr:uid="{00000000-0005-0000-0000-0000170E0000}"/>
    <cellStyle name="Note 29 2" xfId="22891" xr:uid="{D39803E2-E396-47B0-AE98-1E212CDF1908}"/>
    <cellStyle name="Note 3" xfId="3139" xr:uid="{00000000-0005-0000-0000-0000151D0000}"/>
    <cellStyle name="Note 3 10" xfId="3140" xr:uid="{00000000-0005-0000-0000-0000161D0000}"/>
    <cellStyle name="Note 3 10 2" xfId="3141" xr:uid="{00000000-0005-0000-0000-0000171D0000}"/>
    <cellStyle name="Note 3 10 2 2" xfId="14712" xr:uid="{00000000-0005-0000-0000-0000171D0000}"/>
    <cellStyle name="Note 3 10 3" xfId="9570" xr:uid="{00000000-0005-0000-0000-00003B2C0000}"/>
    <cellStyle name="Note 3 11" xfId="3142" xr:uid="{00000000-0005-0000-0000-0000181D0000}"/>
    <cellStyle name="Note 3 11 2" xfId="3143" xr:uid="{00000000-0005-0000-0000-0000191D0000}"/>
    <cellStyle name="Note 3 11 2 2" xfId="14713" xr:uid="{00000000-0005-0000-0000-0000191D0000}"/>
    <cellStyle name="Note 3 11 3" xfId="9569" xr:uid="{00000000-0005-0000-0000-00003C2C0000}"/>
    <cellStyle name="Note 3 12" xfId="3144" xr:uid="{00000000-0005-0000-0000-00001A1D0000}"/>
    <cellStyle name="Note 3 12 2" xfId="3145" xr:uid="{00000000-0005-0000-0000-00001B1D0000}"/>
    <cellStyle name="Note 3 12 2 2" xfId="14714" xr:uid="{00000000-0005-0000-0000-00001B1D0000}"/>
    <cellStyle name="Note 3 12 3" xfId="9568" xr:uid="{00000000-0005-0000-0000-00003D2C0000}"/>
    <cellStyle name="Note 3 13" xfId="3146" xr:uid="{00000000-0005-0000-0000-00001C1D0000}"/>
    <cellStyle name="Note 3 13 2" xfId="3147" xr:uid="{00000000-0005-0000-0000-00001D1D0000}"/>
    <cellStyle name="Note 3 13 2 2" xfId="14716" xr:uid="{00000000-0005-0000-0000-00001D1D0000}"/>
    <cellStyle name="Note 3 13 3" xfId="14715" xr:uid="{00000000-0005-0000-0000-00001C1D0000}"/>
    <cellStyle name="Note 3 14" xfId="3148" xr:uid="{00000000-0005-0000-0000-00001E1D0000}"/>
    <cellStyle name="Note 3 14 2" xfId="14717" xr:uid="{00000000-0005-0000-0000-00001E1D0000}"/>
    <cellStyle name="Note 3 15" xfId="10542" xr:uid="{00000000-0005-0000-0000-00003A2C0000}"/>
    <cellStyle name="Note 3 16" xfId="22892" xr:uid="{69E6B577-DC91-48DA-8BEA-000C8C0209F5}"/>
    <cellStyle name="Note 3 2" xfId="3149" xr:uid="{00000000-0005-0000-0000-00001F1D0000}"/>
    <cellStyle name="Note 3 2 2" xfId="3150" xr:uid="{00000000-0005-0000-0000-0000201D0000}"/>
    <cellStyle name="Note 3 2 2 2" xfId="9388" xr:uid="{00000000-0005-0000-0000-0000211D0000}"/>
    <cellStyle name="Note 3 2 2 2 2" xfId="10373" xr:uid="{00000000-0005-0000-0000-00009C1D0000}"/>
    <cellStyle name="Note 3 2 2 2 2 2" xfId="16549" xr:uid="{00000000-0005-0000-0000-00009C1D0000}"/>
    <cellStyle name="Note 3 2 2 2 3" xfId="15790" xr:uid="{00000000-0005-0000-0000-0000211D0000}"/>
    <cellStyle name="Note 3 2 2 3" xfId="14718" xr:uid="{00000000-0005-0000-0000-0000201D0000}"/>
    <cellStyle name="Note 3 2 2 4" xfId="22894" xr:uid="{6802551D-BB59-475F-9F6A-E59E00ECE27C}"/>
    <cellStyle name="Note 3 2 3" xfId="9567" xr:uid="{00000000-0005-0000-0000-00003E2C0000}"/>
    <cellStyle name="Note 3 2 4" xfId="13860" xr:uid="{00000000-0005-0000-0000-0000190E0000}"/>
    <cellStyle name="Note 3 2 5" xfId="22893" xr:uid="{DB8D50BE-2857-47DA-925D-3E067EB69CAF}"/>
    <cellStyle name="Note 3 3" xfId="3151" xr:uid="{00000000-0005-0000-0000-0000221D0000}"/>
    <cellStyle name="Note 3 3 2" xfId="3152" xr:uid="{00000000-0005-0000-0000-0000231D0000}"/>
    <cellStyle name="Note 3 3 2 2" xfId="14719" xr:uid="{00000000-0005-0000-0000-0000231D0000}"/>
    <cellStyle name="Note 3 3 3" xfId="9566" xr:uid="{00000000-0005-0000-0000-00003F2C0000}"/>
    <cellStyle name="Note 3 3 4" xfId="22895" xr:uid="{C302890C-2211-486B-A298-F24686A8A627}"/>
    <cellStyle name="Note 3 4" xfId="3153" xr:uid="{00000000-0005-0000-0000-0000241D0000}"/>
    <cellStyle name="Note 3 4 2" xfId="3154" xr:uid="{00000000-0005-0000-0000-0000251D0000}"/>
    <cellStyle name="Note 3 4 2 2" xfId="14720" xr:uid="{00000000-0005-0000-0000-0000251D0000}"/>
    <cellStyle name="Note 3 4 2 3" xfId="22897" xr:uid="{A9D2D0AB-D10E-4F90-BD79-9E8544153207}"/>
    <cellStyle name="Note 3 4 3" xfId="9565" xr:uid="{00000000-0005-0000-0000-0000402C0000}"/>
    <cellStyle name="Note 3 4 3 2" xfId="22898" xr:uid="{55A7DC2F-0CEA-4836-8843-4818B94527BE}"/>
    <cellStyle name="Note 3 4 4" xfId="13859" xr:uid="{00000000-0005-0000-0000-00001B0E0000}"/>
    <cellStyle name="Note 3 4 5" xfId="22896" xr:uid="{F7559E86-60C6-4135-89B9-2384E0192810}"/>
    <cellStyle name="Note 3 5" xfId="3155" xr:uid="{00000000-0005-0000-0000-0000261D0000}"/>
    <cellStyle name="Note 3 5 2" xfId="3156" xr:uid="{00000000-0005-0000-0000-0000271D0000}"/>
    <cellStyle name="Note 3 5 2 2" xfId="14721" xr:uid="{00000000-0005-0000-0000-0000271D0000}"/>
    <cellStyle name="Note 3 5 3" xfId="9564" xr:uid="{00000000-0005-0000-0000-0000412C0000}"/>
    <cellStyle name="Note 3 5 4" xfId="22899" xr:uid="{894E4DFE-ACFF-4C2E-8944-34A55C700BDD}"/>
    <cellStyle name="Note 3 6" xfId="3157" xr:uid="{00000000-0005-0000-0000-0000281D0000}"/>
    <cellStyle name="Note 3 6 2" xfId="3158" xr:uid="{00000000-0005-0000-0000-0000291D0000}"/>
    <cellStyle name="Note 3 6 2 2" xfId="14722" xr:uid="{00000000-0005-0000-0000-0000291D0000}"/>
    <cellStyle name="Note 3 6 3" xfId="9563" xr:uid="{00000000-0005-0000-0000-0000422C0000}"/>
    <cellStyle name="Note 3 6 4" xfId="22900" xr:uid="{77006191-4A9A-4819-9FAA-3491C22FE582}"/>
    <cellStyle name="Note 3 7" xfId="3159" xr:uid="{00000000-0005-0000-0000-00002A1D0000}"/>
    <cellStyle name="Note 3 7 2" xfId="3160" xr:uid="{00000000-0005-0000-0000-00002B1D0000}"/>
    <cellStyle name="Note 3 7 2 2" xfId="14723" xr:uid="{00000000-0005-0000-0000-00002B1D0000}"/>
    <cellStyle name="Note 3 7 3" xfId="9562" xr:uid="{00000000-0005-0000-0000-0000432C0000}"/>
    <cellStyle name="Note 3 7 4" xfId="22901" xr:uid="{C7D9697E-5A99-43C2-AA48-6C236BB773A9}"/>
    <cellStyle name="Note 3 8" xfId="3161" xr:uid="{00000000-0005-0000-0000-00002C1D0000}"/>
    <cellStyle name="Note 3 8 2" xfId="3162" xr:uid="{00000000-0005-0000-0000-00002D1D0000}"/>
    <cellStyle name="Note 3 8 2 2" xfId="14724" xr:uid="{00000000-0005-0000-0000-00002D1D0000}"/>
    <cellStyle name="Note 3 8 3" xfId="10541" xr:uid="{00000000-0005-0000-0000-0000442C0000}"/>
    <cellStyle name="Note 3 9" xfId="3163" xr:uid="{00000000-0005-0000-0000-00002E1D0000}"/>
    <cellStyle name="Note 3 9 2" xfId="3164" xr:uid="{00000000-0005-0000-0000-00002F1D0000}"/>
    <cellStyle name="Note 3 9 2 2" xfId="14725" xr:uid="{00000000-0005-0000-0000-00002F1D0000}"/>
    <cellStyle name="Note 3 9 3" xfId="9561" xr:uid="{00000000-0005-0000-0000-0000452C0000}"/>
    <cellStyle name="Note 3_PrimaryEnergyPrices_TIMES" xfId="13861" xr:uid="{00000000-0005-0000-0000-00001C0E0000}"/>
    <cellStyle name="Note 30" xfId="13862" xr:uid="{00000000-0005-0000-0000-00001D0E0000}"/>
    <cellStyle name="Note 30 2" xfId="22902" xr:uid="{CA99AE5C-BD75-449D-B65B-456B891C0C03}"/>
    <cellStyle name="Note 31" xfId="13863" xr:uid="{00000000-0005-0000-0000-00001E0E0000}"/>
    <cellStyle name="Note 31 2" xfId="22903" xr:uid="{28E4DB3E-B77C-4ADE-BBAB-B8CD434CCF67}"/>
    <cellStyle name="Note 32" xfId="13864" xr:uid="{00000000-0005-0000-0000-00001F0E0000}"/>
    <cellStyle name="Note 32 2" xfId="22904" xr:uid="{FABEE469-34AD-4318-A189-0108BC7E1D41}"/>
    <cellStyle name="Note 33" xfId="13865" xr:uid="{00000000-0005-0000-0000-0000200E0000}"/>
    <cellStyle name="Note 33 2" xfId="22905" xr:uid="{758AECDB-3E0E-41ED-BC62-545D9531B42E}"/>
    <cellStyle name="Note 34" xfId="13866" xr:uid="{00000000-0005-0000-0000-0000210E0000}"/>
    <cellStyle name="Note 34 2" xfId="22906" xr:uid="{303E9CC9-C0F2-4789-A99C-D26D0C6C0724}"/>
    <cellStyle name="Note 35" xfId="13867" xr:uid="{00000000-0005-0000-0000-0000220E0000}"/>
    <cellStyle name="Note 35 2" xfId="22907" xr:uid="{A29469DB-FDCF-4F50-99EA-8C7A1B5CECAA}"/>
    <cellStyle name="Note 36" xfId="13868" xr:uid="{00000000-0005-0000-0000-0000230E0000}"/>
    <cellStyle name="Note 36 2" xfId="22908" xr:uid="{401D3C25-8E77-4177-A3E1-D450D4612CD8}"/>
    <cellStyle name="Note 37" xfId="13869" xr:uid="{00000000-0005-0000-0000-0000240E0000}"/>
    <cellStyle name="Note 37 2" xfId="22909" xr:uid="{FD85FB2A-22B2-49C0-9D87-FD8F26684402}"/>
    <cellStyle name="Note 38" xfId="13870" xr:uid="{00000000-0005-0000-0000-0000250E0000}"/>
    <cellStyle name="Note 38 2" xfId="22910" xr:uid="{350951C9-890B-4F9E-A7C4-3F202ADDB028}"/>
    <cellStyle name="Note 39" xfId="13871" xr:uid="{00000000-0005-0000-0000-0000260E0000}"/>
    <cellStyle name="Note 39 2" xfId="22911" xr:uid="{9F2206D7-23A7-4D63-AA83-80496F2BE16A}"/>
    <cellStyle name="Note 4" xfId="3165" xr:uid="{00000000-0005-0000-0000-0000301D0000}"/>
    <cellStyle name="Note 4 10" xfId="3166" xr:uid="{00000000-0005-0000-0000-0000311D0000}"/>
    <cellStyle name="Note 4 10 2" xfId="3167" xr:uid="{00000000-0005-0000-0000-0000321D0000}"/>
    <cellStyle name="Note 4 10 2 2" xfId="14726" xr:uid="{00000000-0005-0000-0000-0000321D0000}"/>
    <cellStyle name="Note 4 10 3" xfId="9559" xr:uid="{00000000-0005-0000-0000-0000472C0000}"/>
    <cellStyle name="Note 4 11" xfId="3168" xr:uid="{00000000-0005-0000-0000-0000331D0000}"/>
    <cellStyle name="Note 4 11 2" xfId="3169" xr:uid="{00000000-0005-0000-0000-0000341D0000}"/>
    <cellStyle name="Note 4 11 2 2" xfId="14727" xr:uid="{00000000-0005-0000-0000-0000341D0000}"/>
    <cellStyle name="Note 4 11 3" xfId="9558" xr:uid="{00000000-0005-0000-0000-0000482C0000}"/>
    <cellStyle name="Note 4 12" xfId="3170" xr:uid="{00000000-0005-0000-0000-0000351D0000}"/>
    <cellStyle name="Note 4 12 2" xfId="14728" xr:uid="{00000000-0005-0000-0000-0000351D0000}"/>
    <cellStyle name="Note 4 13" xfId="9560" xr:uid="{00000000-0005-0000-0000-0000462C0000}"/>
    <cellStyle name="Note 4 14" xfId="22912" xr:uid="{CC2B7089-739D-4493-8471-6DB249CBE849}"/>
    <cellStyle name="Note 4 2" xfId="3171" xr:uid="{00000000-0005-0000-0000-0000361D0000}"/>
    <cellStyle name="Note 4 2 2" xfId="3172" xr:uid="{00000000-0005-0000-0000-0000371D0000}"/>
    <cellStyle name="Note 4 2 2 2" xfId="14729" xr:uid="{00000000-0005-0000-0000-0000371D0000}"/>
    <cellStyle name="Note 4 2 3" xfId="9557" xr:uid="{00000000-0005-0000-0000-0000492C0000}"/>
    <cellStyle name="Note 4 2 4" xfId="22913" xr:uid="{954A1AF6-6C06-4340-8BA3-DACCFB09192B}"/>
    <cellStyle name="Note 4 3" xfId="3173" xr:uid="{00000000-0005-0000-0000-0000381D0000}"/>
    <cellStyle name="Note 4 3 2" xfId="3174" xr:uid="{00000000-0005-0000-0000-0000391D0000}"/>
    <cellStyle name="Note 4 3 2 2" xfId="13872" xr:uid="{00000000-0005-0000-0000-00002A0E0000}"/>
    <cellStyle name="Note 4 3 2 3" xfId="22915" xr:uid="{A9DD1B89-D2DF-4D90-A65F-31447F1DA651}"/>
    <cellStyle name="Note 4 3 3" xfId="9556" xr:uid="{00000000-0005-0000-0000-00004A2C0000}"/>
    <cellStyle name="Note 4 3 4" xfId="22914" xr:uid="{BF09F762-9BDD-4E98-9F1C-16F36E44E39E}"/>
    <cellStyle name="Note 4 3_ELC_final" xfId="13873" xr:uid="{00000000-0005-0000-0000-00002B0E0000}"/>
    <cellStyle name="Note 4 4" xfId="3175" xr:uid="{00000000-0005-0000-0000-00003A1D0000}"/>
    <cellStyle name="Note 4 4 2" xfId="3176" xr:uid="{00000000-0005-0000-0000-00003B1D0000}"/>
    <cellStyle name="Note 4 4 2 2" xfId="14730" xr:uid="{00000000-0005-0000-0000-00003B1D0000}"/>
    <cellStyle name="Note 4 4 3" xfId="9555" xr:uid="{00000000-0005-0000-0000-00004B2C0000}"/>
    <cellStyle name="Note 4 4 4" xfId="13874" xr:uid="{00000000-0005-0000-0000-00002C0E0000}"/>
    <cellStyle name="Note 4 4 5" xfId="22916" xr:uid="{29B312D8-FB72-4616-BB04-15A9B729E357}"/>
    <cellStyle name="Note 4 5" xfId="3177" xr:uid="{00000000-0005-0000-0000-00003C1D0000}"/>
    <cellStyle name="Note 4 5 2" xfId="3178" xr:uid="{00000000-0005-0000-0000-00003D1D0000}"/>
    <cellStyle name="Note 4 5 2 2" xfId="14731" xr:uid="{00000000-0005-0000-0000-00003D1D0000}"/>
    <cellStyle name="Note 4 5 3" xfId="9554" xr:uid="{00000000-0005-0000-0000-00004C2C0000}"/>
    <cellStyle name="Note 4 6" xfId="3179" xr:uid="{00000000-0005-0000-0000-00003E1D0000}"/>
    <cellStyle name="Note 4 6 2" xfId="3180" xr:uid="{00000000-0005-0000-0000-00003F1D0000}"/>
    <cellStyle name="Note 4 6 2 2" xfId="14732" xr:uid="{00000000-0005-0000-0000-00003F1D0000}"/>
    <cellStyle name="Note 4 6 3" xfId="9553" xr:uid="{00000000-0005-0000-0000-00004D2C0000}"/>
    <cellStyle name="Note 4 7" xfId="3181" xr:uid="{00000000-0005-0000-0000-0000401D0000}"/>
    <cellStyle name="Note 4 7 2" xfId="3182" xr:uid="{00000000-0005-0000-0000-0000411D0000}"/>
    <cellStyle name="Note 4 7 2 2" xfId="14733" xr:uid="{00000000-0005-0000-0000-0000411D0000}"/>
    <cellStyle name="Note 4 7 3" xfId="9819" xr:uid="{00000000-0005-0000-0000-00004E2C0000}"/>
    <cellStyle name="Note 4 8" xfId="3183" xr:uid="{00000000-0005-0000-0000-0000421D0000}"/>
    <cellStyle name="Note 4 8 2" xfId="3184" xr:uid="{00000000-0005-0000-0000-0000431D0000}"/>
    <cellStyle name="Note 4 8 2 2" xfId="14734" xr:uid="{00000000-0005-0000-0000-0000431D0000}"/>
    <cellStyle name="Note 4 8 3" xfId="10540" xr:uid="{00000000-0005-0000-0000-00004F2C0000}"/>
    <cellStyle name="Note 4 9" xfId="3185" xr:uid="{00000000-0005-0000-0000-0000441D0000}"/>
    <cellStyle name="Note 4 9 2" xfId="3186" xr:uid="{00000000-0005-0000-0000-0000451D0000}"/>
    <cellStyle name="Note 4 9 2 2" xfId="14735" xr:uid="{00000000-0005-0000-0000-0000451D0000}"/>
    <cellStyle name="Note 4 9 3" xfId="9552" xr:uid="{00000000-0005-0000-0000-0000502C0000}"/>
    <cellStyle name="Note 4_ELC_final" xfId="13875" xr:uid="{00000000-0005-0000-0000-00002D0E0000}"/>
    <cellStyle name="Note 40" xfId="13876" xr:uid="{00000000-0005-0000-0000-00002E0E0000}"/>
    <cellStyle name="Note 40 2" xfId="22917" xr:uid="{3C4B5501-0605-4558-AE09-645819D918E1}"/>
    <cellStyle name="Note 41" xfId="13877" xr:uid="{00000000-0005-0000-0000-00002F0E0000}"/>
    <cellStyle name="Note 41 2" xfId="22918" xr:uid="{3D7650C9-47C9-4395-B832-9C522F56E1AD}"/>
    <cellStyle name="Note 5" xfId="3187" xr:uid="{00000000-0005-0000-0000-0000461D0000}"/>
    <cellStyle name="Note 5 10" xfId="3188" xr:uid="{00000000-0005-0000-0000-0000471D0000}"/>
    <cellStyle name="Note 5 10 2" xfId="3189" xr:uid="{00000000-0005-0000-0000-0000481D0000}"/>
    <cellStyle name="Note 5 10 2 2" xfId="14736" xr:uid="{00000000-0005-0000-0000-0000481D0000}"/>
    <cellStyle name="Note 5 10 3" xfId="9550" xr:uid="{00000000-0005-0000-0000-0000522C0000}"/>
    <cellStyle name="Note 5 11" xfId="3190" xr:uid="{00000000-0005-0000-0000-0000491D0000}"/>
    <cellStyle name="Note 5 11 2" xfId="3191" xr:uid="{00000000-0005-0000-0000-00004A1D0000}"/>
    <cellStyle name="Note 5 11 2 2" xfId="14737" xr:uid="{00000000-0005-0000-0000-00004A1D0000}"/>
    <cellStyle name="Note 5 11 3" xfId="9549" xr:uid="{00000000-0005-0000-0000-0000532C0000}"/>
    <cellStyle name="Note 5 12" xfId="3192" xr:uid="{00000000-0005-0000-0000-00004B1D0000}"/>
    <cellStyle name="Note 5 12 2" xfId="14738" xr:uid="{00000000-0005-0000-0000-00004B1D0000}"/>
    <cellStyle name="Note 5 13" xfId="9551" xr:uid="{00000000-0005-0000-0000-0000512C0000}"/>
    <cellStyle name="Note 5 14" xfId="22919" xr:uid="{95BB6F65-8004-45E3-B782-76413A7A8F9A}"/>
    <cellStyle name="Note 5 2" xfId="3193" xr:uid="{00000000-0005-0000-0000-00004C1D0000}"/>
    <cellStyle name="Note 5 2 2" xfId="3194" xr:uid="{00000000-0005-0000-0000-00004D1D0000}"/>
    <cellStyle name="Note 5 2 2 2" xfId="14739" xr:uid="{00000000-0005-0000-0000-00004D1D0000}"/>
    <cellStyle name="Note 5 2 3" xfId="9548" xr:uid="{00000000-0005-0000-0000-0000542C0000}"/>
    <cellStyle name="Note 5 2 4" xfId="22920" xr:uid="{EB944638-ADB2-44C3-9F6E-E3A30C228BEC}"/>
    <cellStyle name="Note 5 3" xfId="3195" xr:uid="{00000000-0005-0000-0000-00004E1D0000}"/>
    <cellStyle name="Note 5 3 2" xfId="3196" xr:uid="{00000000-0005-0000-0000-00004F1D0000}"/>
    <cellStyle name="Note 5 3 2 2" xfId="13878" xr:uid="{00000000-0005-0000-0000-0000330E0000}"/>
    <cellStyle name="Note 5 3 2 3" xfId="22922" xr:uid="{C6F1F458-3ABB-47D0-A117-713AFAFCC175}"/>
    <cellStyle name="Note 5 3 3" xfId="9547" xr:uid="{00000000-0005-0000-0000-0000552C0000}"/>
    <cellStyle name="Note 5 3 4" xfId="22921" xr:uid="{8A2039C3-CD4D-420E-8243-BF439141ED27}"/>
    <cellStyle name="Note 5 3_ELC_final" xfId="13879" xr:uid="{00000000-0005-0000-0000-0000340E0000}"/>
    <cellStyle name="Note 5 4" xfId="3197" xr:uid="{00000000-0005-0000-0000-0000501D0000}"/>
    <cellStyle name="Note 5 4 2" xfId="3198" xr:uid="{00000000-0005-0000-0000-0000511D0000}"/>
    <cellStyle name="Note 5 4 2 2" xfId="14740" xr:uid="{00000000-0005-0000-0000-0000511D0000}"/>
    <cellStyle name="Note 5 4 3" xfId="9546" xr:uid="{00000000-0005-0000-0000-0000562C0000}"/>
    <cellStyle name="Note 5 4 4" xfId="13880" xr:uid="{00000000-0005-0000-0000-0000350E0000}"/>
    <cellStyle name="Note 5 4 5" xfId="22923" xr:uid="{0109F1B7-FDD7-4400-B6FB-57541CCFEE01}"/>
    <cellStyle name="Note 5 5" xfId="3199" xr:uid="{00000000-0005-0000-0000-0000521D0000}"/>
    <cellStyle name="Note 5 5 2" xfId="3200" xr:uid="{00000000-0005-0000-0000-0000531D0000}"/>
    <cellStyle name="Note 5 5 2 2" xfId="14741" xr:uid="{00000000-0005-0000-0000-0000531D0000}"/>
    <cellStyle name="Note 5 5 3" xfId="9545" xr:uid="{00000000-0005-0000-0000-0000572C0000}"/>
    <cellStyle name="Note 5 6" xfId="3201" xr:uid="{00000000-0005-0000-0000-0000541D0000}"/>
    <cellStyle name="Note 5 6 2" xfId="3202" xr:uid="{00000000-0005-0000-0000-0000551D0000}"/>
    <cellStyle name="Note 5 6 2 2" xfId="14742" xr:uid="{00000000-0005-0000-0000-0000551D0000}"/>
    <cellStyle name="Note 5 6 3" xfId="10154" xr:uid="{00000000-0005-0000-0000-0000582C0000}"/>
    <cellStyle name="Note 5 7" xfId="3203" xr:uid="{00000000-0005-0000-0000-0000561D0000}"/>
    <cellStyle name="Note 5 7 2" xfId="3204" xr:uid="{00000000-0005-0000-0000-0000571D0000}"/>
    <cellStyle name="Note 5 7 2 2" xfId="14743" xr:uid="{00000000-0005-0000-0000-0000571D0000}"/>
    <cellStyle name="Note 5 7 3" xfId="10142" xr:uid="{00000000-0005-0000-0000-0000592C0000}"/>
    <cellStyle name="Note 5 8" xfId="3205" xr:uid="{00000000-0005-0000-0000-0000581D0000}"/>
    <cellStyle name="Note 5 8 2" xfId="3206" xr:uid="{00000000-0005-0000-0000-0000591D0000}"/>
    <cellStyle name="Note 5 8 2 2" xfId="14744" xr:uid="{00000000-0005-0000-0000-0000591D0000}"/>
    <cellStyle name="Note 5 8 3" xfId="10127" xr:uid="{00000000-0005-0000-0000-00005A2C0000}"/>
    <cellStyle name="Note 5 9" xfId="3207" xr:uid="{00000000-0005-0000-0000-00005A1D0000}"/>
    <cellStyle name="Note 5 9 2" xfId="3208" xr:uid="{00000000-0005-0000-0000-00005B1D0000}"/>
    <cellStyle name="Note 5 9 2 2" xfId="14745" xr:uid="{00000000-0005-0000-0000-00005B1D0000}"/>
    <cellStyle name="Note 5 9 3" xfId="10113" xr:uid="{00000000-0005-0000-0000-00005B2C0000}"/>
    <cellStyle name="Note 5_ELC_final" xfId="13881" xr:uid="{00000000-0005-0000-0000-0000360E0000}"/>
    <cellStyle name="Note 6" xfId="3209" xr:uid="{00000000-0005-0000-0000-00005C1D0000}"/>
    <cellStyle name="Note 6 10" xfId="3210" xr:uid="{00000000-0005-0000-0000-00005D1D0000}"/>
    <cellStyle name="Note 6 10 2" xfId="3211" xr:uid="{00000000-0005-0000-0000-00005E1D0000}"/>
    <cellStyle name="Note 6 10 2 2" xfId="14746" xr:uid="{00000000-0005-0000-0000-00005E1D0000}"/>
    <cellStyle name="Note 6 10 3" xfId="9856" xr:uid="{00000000-0005-0000-0000-00005D2C0000}"/>
    <cellStyle name="Note 6 11" xfId="3212" xr:uid="{00000000-0005-0000-0000-00005F1D0000}"/>
    <cellStyle name="Note 6 11 2" xfId="3213" xr:uid="{00000000-0005-0000-0000-0000601D0000}"/>
    <cellStyle name="Note 6 11 2 2" xfId="14747" xr:uid="{00000000-0005-0000-0000-0000601D0000}"/>
    <cellStyle name="Note 6 11 3" xfId="9843" xr:uid="{00000000-0005-0000-0000-00005E2C0000}"/>
    <cellStyle name="Note 6 12" xfId="3214" xr:uid="{00000000-0005-0000-0000-0000611D0000}"/>
    <cellStyle name="Note 6 12 2" xfId="14748" xr:uid="{00000000-0005-0000-0000-0000611D0000}"/>
    <cellStyle name="Note 6 13" xfId="10097" xr:uid="{00000000-0005-0000-0000-00005C2C0000}"/>
    <cellStyle name="Note 6 14" xfId="22924" xr:uid="{549153B9-77FA-404C-85E1-CBFEB4D555F1}"/>
    <cellStyle name="Note 6 2" xfId="3215" xr:uid="{00000000-0005-0000-0000-0000621D0000}"/>
    <cellStyle name="Note 6 2 2" xfId="3216" xr:uid="{00000000-0005-0000-0000-0000631D0000}"/>
    <cellStyle name="Note 6 2 2 2" xfId="14749" xr:uid="{00000000-0005-0000-0000-0000631D0000}"/>
    <cellStyle name="Note 6 2 3" xfId="9830" xr:uid="{00000000-0005-0000-0000-00005F2C0000}"/>
    <cellStyle name="Note 6 2 4" xfId="22925" xr:uid="{CA03FC39-2B61-4EC8-99D7-B9BB334DDFD6}"/>
    <cellStyle name="Note 6 3" xfId="3217" xr:uid="{00000000-0005-0000-0000-0000641D0000}"/>
    <cellStyle name="Note 6 3 2" xfId="3218" xr:uid="{00000000-0005-0000-0000-0000651D0000}"/>
    <cellStyle name="Note 6 3 2 2" xfId="13882" xr:uid="{00000000-0005-0000-0000-00003A0E0000}"/>
    <cellStyle name="Note 6 3 2 3" xfId="22927" xr:uid="{91A98D36-B5FD-41DC-92BB-D2A4C038FDB4}"/>
    <cellStyle name="Note 6 3 3" xfId="9544" xr:uid="{00000000-0005-0000-0000-0000602C0000}"/>
    <cellStyle name="Note 6 3 4" xfId="22926" xr:uid="{D9040BB6-4C3C-4F0F-8B63-5900E2B63049}"/>
    <cellStyle name="Note 6 3_ELC_final" xfId="13883" xr:uid="{00000000-0005-0000-0000-00003B0E0000}"/>
    <cellStyle name="Note 6 4" xfId="3219" xr:uid="{00000000-0005-0000-0000-0000661D0000}"/>
    <cellStyle name="Note 6 4 2" xfId="3220" xr:uid="{00000000-0005-0000-0000-0000671D0000}"/>
    <cellStyle name="Note 6 4 2 2" xfId="14750" xr:uid="{00000000-0005-0000-0000-0000671D0000}"/>
    <cellStyle name="Note 6 4 3" xfId="10152" xr:uid="{00000000-0005-0000-0000-0000612C0000}"/>
    <cellStyle name="Note 6 4 4" xfId="13884" xr:uid="{00000000-0005-0000-0000-00003C0E0000}"/>
    <cellStyle name="Note 6 4 5" xfId="22928" xr:uid="{11D2A3A0-8F76-47DE-A937-6B9D30838C03}"/>
    <cellStyle name="Note 6 5" xfId="3221" xr:uid="{00000000-0005-0000-0000-0000681D0000}"/>
    <cellStyle name="Note 6 5 2" xfId="3222" xr:uid="{00000000-0005-0000-0000-0000691D0000}"/>
    <cellStyle name="Note 6 5 2 2" xfId="14751" xr:uid="{00000000-0005-0000-0000-0000691D0000}"/>
    <cellStyle name="Note 6 5 3" xfId="10140" xr:uid="{00000000-0005-0000-0000-0000622C0000}"/>
    <cellStyle name="Note 6 6" xfId="3223" xr:uid="{00000000-0005-0000-0000-00006A1D0000}"/>
    <cellStyle name="Note 6 6 2" xfId="3224" xr:uid="{00000000-0005-0000-0000-00006B1D0000}"/>
    <cellStyle name="Note 6 6 2 2" xfId="14752" xr:uid="{00000000-0005-0000-0000-00006B1D0000}"/>
    <cellStyle name="Note 6 6 3" xfId="10125" xr:uid="{00000000-0005-0000-0000-0000632C0000}"/>
    <cellStyle name="Note 6 7" xfId="3225" xr:uid="{00000000-0005-0000-0000-00006C1D0000}"/>
    <cellStyle name="Note 6 7 2" xfId="3226" xr:uid="{00000000-0005-0000-0000-00006D1D0000}"/>
    <cellStyle name="Note 6 7 2 2" xfId="14753" xr:uid="{00000000-0005-0000-0000-00006D1D0000}"/>
    <cellStyle name="Note 6 7 3" xfId="9818" xr:uid="{00000000-0005-0000-0000-0000642C0000}"/>
    <cellStyle name="Note 6 8" xfId="3227" xr:uid="{00000000-0005-0000-0000-00006E1D0000}"/>
    <cellStyle name="Note 6 8 2" xfId="3228" xr:uid="{00000000-0005-0000-0000-00006F1D0000}"/>
    <cellStyle name="Note 6 8 2 2" xfId="14754" xr:uid="{00000000-0005-0000-0000-00006F1D0000}"/>
    <cellStyle name="Note 6 8 3" xfId="10539" xr:uid="{00000000-0005-0000-0000-0000652C0000}"/>
    <cellStyle name="Note 6 9" xfId="3229" xr:uid="{00000000-0005-0000-0000-0000701D0000}"/>
    <cellStyle name="Note 6 9 2" xfId="3230" xr:uid="{00000000-0005-0000-0000-0000711D0000}"/>
    <cellStyle name="Note 6 9 2 2" xfId="14755" xr:uid="{00000000-0005-0000-0000-0000711D0000}"/>
    <cellStyle name="Note 6 9 3" xfId="9543" xr:uid="{00000000-0005-0000-0000-0000662C0000}"/>
    <cellStyle name="Note 6_ELC_final" xfId="13885" xr:uid="{00000000-0005-0000-0000-00003D0E0000}"/>
    <cellStyle name="Note 7" xfId="3231" xr:uid="{00000000-0005-0000-0000-0000721D0000}"/>
    <cellStyle name="Note 7 2" xfId="3232" xr:uid="{00000000-0005-0000-0000-0000731D0000}"/>
    <cellStyle name="Note 7 2 2" xfId="13886" xr:uid="{00000000-0005-0000-0000-00003F0E0000}"/>
    <cellStyle name="Note 7 2 3" xfId="22930" xr:uid="{987D128F-2C91-4311-A941-FD312DC1CD4C}"/>
    <cellStyle name="Note 7 3" xfId="9542" xr:uid="{00000000-0005-0000-0000-0000672C0000}"/>
    <cellStyle name="Note 7 3 2" xfId="13887" xr:uid="{00000000-0005-0000-0000-0000410E0000}"/>
    <cellStyle name="Note 7 3 2 2" xfId="22932" xr:uid="{DDB85706-9598-4989-AB89-87393B1104D5}"/>
    <cellStyle name="Note 7 3 3" xfId="22931" xr:uid="{B176BE14-684E-4641-BBB3-FACEA9A19461}"/>
    <cellStyle name="Note 7 3_ELC_final" xfId="13888" xr:uid="{00000000-0005-0000-0000-0000420E0000}"/>
    <cellStyle name="Note 7 4" xfId="13889" xr:uid="{00000000-0005-0000-0000-0000430E0000}"/>
    <cellStyle name="Note 7 4 2" xfId="22933" xr:uid="{E2D57E66-3781-4F88-B83D-0DAA20C31AC6}"/>
    <cellStyle name="Note 7 5" xfId="22929" xr:uid="{690EE671-E37B-4B5C-A01E-F786667F2683}"/>
    <cellStyle name="Note 7_ELC_final" xfId="13890" xr:uid="{00000000-0005-0000-0000-0000440E0000}"/>
    <cellStyle name="Note 8" xfId="3233" xr:uid="{00000000-0005-0000-0000-0000741D0000}"/>
    <cellStyle name="Note 8 2" xfId="3234" xr:uid="{00000000-0005-0000-0000-0000751D0000}"/>
    <cellStyle name="Note 8 2 2" xfId="13891" xr:uid="{00000000-0005-0000-0000-0000460E0000}"/>
    <cellStyle name="Note 8 2 3" xfId="22935" xr:uid="{31E8758D-FAB4-44FB-B1AB-C6ECCB2CF007}"/>
    <cellStyle name="Note 8 3" xfId="9541" xr:uid="{00000000-0005-0000-0000-0000682C0000}"/>
    <cellStyle name="Note 8 3 2" xfId="13892" xr:uid="{00000000-0005-0000-0000-0000480E0000}"/>
    <cellStyle name="Note 8 3 2 2" xfId="22937" xr:uid="{DBBA3508-28A3-4EE2-BBA8-A1FC41157838}"/>
    <cellStyle name="Note 8 3 3" xfId="22936" xr:uid="{715B12F2-2B44-480A-A88A-8AA51B737E08}"/>
    <cellStyle name="Note 8 3_ELC_final" xfId="13893" xr:uid="{00000000-0005-0000-0000-0000490E0000}"/>
    <cellStyle name="Note 8 4" xfId="13894" xr:uid="{00000000-0005-0000-0000-00004A0E0000}"/>
    <cellStyle name="Note 8 4 2" xfId="22938" xr:uid="{C58279F1-BEFC-4230-A40D-E9074360AA0C}"/>
    <cellStyle name="Note 8 5" xfId="22934" xr:uid="{C1BC9DE3-B7FE-4E51-A5E4-59BF3E3A3566}"/>
    <cellStyle name="Note 8_ELC_final" xfId="13895" xr:uid="{00000000-0005-0000-0000-00004B0E0000}"/>
    <cellStyle name="Note 9" xfId="3235" xr:uid="{00000000-0005-0000-0000-0000761D0000}"/>
    <cellStyle name="Note 9 2" xfId="3236" xr:uid="{00000000-0005-0000-0000-0000771D0000}"/>
    <cellStyle name="Note 9 2 2" xfId="13896" xr:uid="{00000000-0005-0000-0000-00004D0E0000}"/>
    <cellStyle name="Note 9 2 3" xfId="22940" xr:uid="{DABD148B-3F61-49A4-9B0E-B827A61D93EF}"/>
    <cellStyle name="Note 9 3" xfId="9540" xr:uid="{00000000-0005-0000-0000-0000692C0000}"/>
    <cellStyle name="Note 9 3 2" xfId="13897" xr:uid="{00000000-0005-0000-0000-00004F0E0000}"/>
    <cellStyle name="Note 9 3 2 2" xfId="22942" xr:uid="{C088464B-1087-444C-9671-1C1AEE27A462}"/>
    <cellStyle name="Note 9 3 3" xfId="22941" xr:uid="{1A75ED61-6D86-4B0D-B3E7-387E98DA6CBB}"/>
    <cellStyle name="Note 9 3_ELC_final" xfId="13898" xr:uid="{00000000-0005-0000-0000-0000500E0000}"/>
    <cellStyle name="Note 9 4" xfId="13899" xr:uid="{00000000-0005-0000-0000-0000510E0000}"/>
    <cellStyle name="Note 9 4 2" xfId="22943" xr:uid="{E68B0598-8D2F-4FD2-942F-C13D476A9180}"/>
    <cellStyle name="Note 9 5" xfId="22939" xr:uid="{0B125C27-9069-48DF-90D0-4AAE33E43C04}"/>
    <cellStyle name="Note 9_ELC_final" xfId="13900" xr:uid="{00000000-0005-0000-0000-0000520E0000}"/>
    <cellStyle name="Notiz" xfId="9389" xr:uid="{00000000-0005-0000-0000-0000781D0000}"/>
    <cellStyle name="Notiz 2" xfId="9390" xr:uid="{00000000-0005-0000-0000-0000791D0000}"/>
    <cellStyle name="Notiz 2 2" xfId="15791" xr:uid="{00000000-0005-0000-0000-0000791D0000}"/>
    <cellStyle name="Notiz 2 3" xfId="22945" xr:uid="{40C9490A-B72D-4A25-9122-DD5227C76019}"/>
    <cellStyle name="Notiz 3" xfId="13901" xr:uid="{00000000-0005-0000-0000-0000530E0000}"/>
    <cellStyle name="Notiz 3 2" xfId="22946" xr:uid="{F415BEC6-9E23-4D62-905D-0B77132F358E}"/>
    <cellStyle name="Notiz 4" xfId="22944" xr:uid="{28C93193-3D54-42BA-9202-557DB2627C14}"/>
    <cellStyle name="num_note" xfId="3237" xr:uid="{00000000-0005-0000-0000-00007A1D0000}"/>
    <cellStyle name="Nuovo" xfId="3238" xr:uid="{00000000-0005-0000-0000-00007B1D0000}"/>
    <cellStyle name="Nuovo 10" xfId="13902" xr:uid="{00000000-0005-0000-0000-0000560E0000}"/>
    <cellStyle name="Nuovo 10 2" xfId="22948" xr:uid="{D015700F-A1C0-40D0-A5FA-6B59FD66FDF3}"/>
    <cellStyle name="Nuovo 11" xfId="13903" xr:uid="{00000000-0005-0000-0000-0000570E0000}"/>
    <cellStyle name="Nuovo 11 2" xfId="22949" xr:uid="{25A29A10-8A0C-48C2-82D2-B4E8EAD09719}"/>
    <cellStyle name="Nuovo 12" xfId="13904" xr:uid="{00000000-0005-0000-0000-0000580E0000}"/>
    <cellStyle name="Nuovo 12 2" xfId="22950" xr:uid="{A9581CDF-E121-40E4-8BB2-5FA002EBC3AE}"/>
    <cellStyle name="Nuovo 13" xfId="13905" xr:uid="{00000000-0005-0000-0000-0000590E0000}"/>
    <cellStyle name="Nuovo 13 2" xfId="22951" xr:uid="{A3671779-B4AB-4285-AD5F-C67B5933F788}"/>
    <cellStyle name="Nuovo 14" xfId="13906" xr:uid="{00000000-0005-0000-0000-00005A0E0000}"/>
    <cellStyle name="Nuovo 14 2" xfId="22952" xr:uid="{99EF8EA3-780A-496C-A805-AD2590447A77}"/>
    <cellStyle name="Nuovo 15" xfId="13907" xr:uid="{00000000-0005-0000-0000-00005B0E0000}"/>
    <cellStyle name="Nuovo 15 2" xfId="22953" xr:uid="{DC843226-C5EA-452A-AB11-E6D1D6716667}"/>
    <cellStyle name="Nuovo 16" xfId="13908" xr:uid="{00000000-0005-0000-0000-00005C0E0000}"/>
    <cellStyle name="Nuovo 16 2" xfId="22954" xr:uid="{B957888B-5804-425D-BDDC-9BF0814714D4}"/>
    <cellStyle name="Nuovo 17" xfId="13909" xr:uid="{00000000-0005-0000-0000-00005D0E0000}"/>
    <cellStyle name="Nuovo 17 2" xfId="22955" xr:uid="{FE9E922B-2967-4C1C-8451-65E87E863BA6}"/>
    <cellStyle name="Nuovo 18" xfId="13910" xr:uid="{00000000-0005-0000-0000-00005E0E0000}"/>
    <cellStyle name="Nuovo 18 2" xfId="22956" xr:uid="{7DC52E78-17DF-452B-B696-778D11CDD444}"/>
    <cellStyle name="Nuovo 19" xfId="13911" xr:uid="{00000000-0005-0000-0000-00005F0E0000}"/>
    <cellStyle name="Nuovo 19 2" xfId="22957" xr:uid="{3E85197C-311A-4A80-A51D-C2BC55C00CD7}"/>
    <cellStyle name="Nuovo 2" xfId="4699" xr:uid="{00000000-0005-0000-0000-00007C1D0000}"/>
    <cellStyle name="Nuovo 2 2" xfId="22959" xr:uid="{CD1BC31E-9540-42E0-A912-F6D47338F0A5}"/>
    <cellStyle name="Nuovo 2 3" xfId="22958" xr:uid="{1D4961F1-DFD9-428F-A722-7442BA7864D0}"/>
    <cellStyle name="Nuovo 20" xfId="13912" xr:uid="{00000000-0005-0000-0000-0000610E0000}"/>
    <cellStyle name="Nuovo 20 2" xfId="22960" xr:uid="{3F373C20-3B3C-4CDB-A28F-ABA702E5996D}"/>
    <cellStyle name="Nuovo 21" xfId="13913" xr:uid="{00000000-0005-0000-0000-0000620E0000}"/>
    <cellStyle name="Nuovo 21 2" xfId="22961" xr:uid="{5743BCF0-63B3-4ED3-8E84-F468977E2820}"/>
    <cellStyle name="Nuovo 22" xfId="13914" xr:uid="{00000000-0005-0000-0000-0000630E0000}"/>
    <cellStyle name="Nuovo 22 2" xfId="22962" xr:uid="{2B2B7524-D13B-43E8-8D60-6D98996F0A2B}"/>
    <cellStyle name="Nuovo 23" xfId="13915" xr:uid="{00000000-0005-0000-0000-0000640E0000}"/>
    <cellStyle name="Nuovo 23 2" xfId="22963" xr:uid="{24573B37-E719-4D63-BABD-BB2DCB41DF6F}"/>
    <cellStyle name="Nuovo 24" xfId="13916" xr:uid="{00000000-0005-0000-0000-0000650E0000}"/>
    <cellStyle name="Nuovo 24 2" xfId="22964" xr:uid="{DFB3E06D-C948-472F-80A8-C222523EA571}"/>
    <cellStyle name="Nuovo 25" xfId="13917" xr:uid="{00000000-0005-0000-0000-0000660E0000}"/>
    <cellStyle name="Nuovo 25 2" xfId="22965" xr:uid="{ADE734A7-6546-44F6-8789-182A8393AEC6}"/>
    <cellStyle name="Nuovo 26" xfId="13918" xr:uid="{00000000-0005-0000-0000-0000670E0000}"/>
    <cellStyle name="Nuovo 26 2" xfId="22966" xr:uid="{641BCC20-7D2F-48CA-8537-4E1DD9E19104}"/>
    <cellStyle name="Nuovo 27" xfId="13919" xr:uid="{00000000-0005-0000-0000-0000680E0000}"/>
    <cellStyle name="Nuovo 27 2" xfId="22967" xr:uid="{9C97B305-B9F1-4C74-9079-1402D6C9DAB2}"/>
    <cellStyle name="Nuovo 28" xfId="13920" xr:uid="{00000000-0005-0000-0000-0000690E0000}"/>
    <cellStyle name="Nuovo 28 2" xfId="22968" xr:uid="{FA41A06F-8BC0-4848-9D44-3EE2A51164D0}"/>
    <cellStyle name="Nuovo 29" xfId="13921" xr:uid="{00000000-0005-0000-0000-00006A0E0000}"/>
    <cellStyle name="Nuovo 29 2" xfId="22969" xr:uid="{112F6353-1763-4C26-A4E6-5A44EFDCFD64}"/>
    <cellStyle name="Nuovo 3" xfId="4700" xr:uid="{00000000-0005-0000-0000-00007D1D0000}"/>
    <cellStyle name="Nuovo 3 2" xfId="4701" xr:uid="{00000000-0005-0000-0000-00007E1D0000}"/>
    <cellStyle name="Nuovo 3 3" xfId="22970" xr:uid="{B18D729A-B68B-4E7C-99F3-BF4FDB176765}"/>
    <cellStyle name="Nuovo 30" xfId="13922" xr:uid="{00000000-0005-0000-0000-00006C0E0000}"/>
    <cellStyle name="Nuovo 30 2" xfId="22971" xr:uid="{36531B6B-C840-46F3-A3D6-483E3742066B}"/>
    <cellStyle name="Nuovo 31" xfId="13923" xr:uid="{00000000-0005-0000-0000-00006D0E0000}"/>
    <cellStyle name="Nuovo 31 2" xfId="22972" xr:uid="{009FDC01-BCAD-4AE3-92EE-DB99E145D50D}"/>
    <cellStyle name="Nuovo 32" xfId="13924" xr:uid="{00000000-0005-0000-0000-00006E0E0000}"/>
    <cellStyle name="Nuovo 32 2" xfId="22973" xr:uid="{4027A333-C3C9-4F01-B52D-DEA0848CBEB9}"/>
    <cellStyle name="Nuovo 33" xfId="13925" xr:uid="{00000000-0005-0000-0000-00006F0E0000}"/>
    <cellStyle name="Nuovo 33 2" xfId="22974" xr:uid="{CF8B94F0-A12C-4384-9E2D-DEF44688DC42}"/>
    <cellStyle name="Nuovo 34" xfId="13926" xr:uid="{00000000-0005-0000-0000-0000700E0000}"/>
    <cellStyle name="Nuovo 34 2" xfId="22975" xr:uid="{48F4503E-2F89-4A71-8D95-F596BC5CBE6E}"/>
    <cellStyle name="Nuovo 35" xfId="13927" xr:uid="{00000000-0005-0000-0000-0000710E0000}"/>
    <cellStyle name="Nuovo 35 2" xfId="22976" xr:uid="{AFF47799-40A2-4F13-950B-30294654ADFC}"/>
    <cellStyle name="Nuovo 36" xfId="13928" xr:uid="{00000000-0005-0000-0000-0000720E0000}"/>
    <cellStyle name="Nuovo 36 2" xfId="22977" xr:uid="{DF5B0A27-6B51-4D46-B829-769FB6E30D7D}"/>
    <cellStyle name="Nuovo 37" xfId="13929" xr:uid="{00000000-0005-0000-0000-0000730E0000}"/>
    <cellStyle name="Nuovo 37 2" xfId="22978" xr:uid="{8586347E-F7A0-47CE-A03E-3E9D585AA16A}"/>
    <cellStyle name="Nuovo 38" xfId="13930" xr:uid="{00000000-0005-0000-0000-0000740E0000}"/>
    <cellStyle name="Nuovo 38 2" xfId="22980" xr:uid="{3994C1EA-D66D-46B5-A95C-1A6E20165ED2}"/>
    <cellStyle name="Nuovo 38 3" xfId="22981" xr:uid="{B1F3FA45-BA2C-4251-91BA-8BBD99734D6B}"/>
    <cellStyle name="Nuovo 38 4" xfId="22982" xr:uid="{7A65784F-BA95-4BF9-85AE-DC672D4FE61F}"/>
    <cellStyle name="Nuovo 38 5" xfId="22979" xr:uid="{848E9BC3-30CE-492E-BE1A-32B59A98D6BA}"/>
    <cellStyle name="Nuovo 39" xfId="22983" xr:uid="{E5D0DB2E-478A-49B9-928B-F82FC8404FAF}"/>
    <cellStyle name="Nuovo 39 2" xfId="22984" xr:uid="{61B4D890-6933-4BC0-B365-3B3D5E76E6DF}"/>
    <cellStyle name="Nuovo 4" xfId="13931" xr:uid="{00000000-0005-0000-0000-0000750E0000}"/>
    <cellStyle name="Nuovo 4 2" xfId="22986" xr:uid="{6F997B23-69ED-4EE1-BEE6-B0AF7A98AC7F}"/>
    <cellStyle name="Nuovo 4 3" xfId="22985" xr:uid="{EEDC74DA-B811-49A2-813E-DC0FDF3C7FC5}"/>
    <cellStyle name="Nuovo 40" xfId="22987" xr:uid="{1EDE4203-E953-49A8-8164-56F66193A6C5}"/>
    <cellStyle name="Nuovo 40 2" xfId="22988" xr:uid="{8FCF1608-E91B-4E90-9379-45C9AE379C61}"/>
    <cellStyle name="Nuovo 41" xfId="22947" xr:uid="{1C60DA76-5840-48AD-802C-6B2C23D5FA7E}"/>
    <cellStyle name="Nuovo 5" xfId="13932" xr:uid="{00000000-0005-0000-0000-0000760E0000}"/>
    <cellStyle name="Nuovo 5 2" xfId="22989" xr:uid="{18F62C1C-53A7-4A53-9430-79F05E739DC2}"/>
    <cellStyle name="Nuovo 6" xfId="13933" xr:uid="{00000000-0005-0000-0000-0000770E0000}"/>
    <cellStyle name="Nuovo 6 2" xfId="22990" xr:uid="{82E05F2E-FB05-47E5-B84A-E6DD8176F93D}"/>
    <cellStyle name="Nuovo 7" xfId="13934" xr:uid="{00000000-0005-0000-0000-0000780E0000}"/>
    <cellStyle name="Nuovo 7 2" xfId="22991" xr:uid="{F595224B-8D6C-4F9F-935B-C7B1A1687B8B}"/>
    <cellStyle name="Nuovo 8" xfId="13935" xr:uid="{00000000-0005-0000-0000-0000790E0000}"/>
    <cellStyle name="Nuovo 8 2" xfId="22992" xr:uid="{80A0A0C9-705A-41E8-8EBC-61E0657D4D76}"/>
    <cellStyle name="Nuovo 9" xfId="13936" xr:uid="{00000000-0005-0000-0000-00007A0E0000}"/>
    <cellStyle name="Nuovo 9 2" xfId="22993" xr:uid="{60B2013A-8347-4DCB-BC63-BA3D0397A98D}"/>
    <cellStyle name="Összesen" xfId="96" xr:uid="{00000000-0005-0000-0000-00007F1D0000}"/>
    <cellStyle name="Összesen 2" xfId="10220" xr:uid="{00000000-0005-0000-0000-0000FB1D0000}"/>
    <cellStyle name="Összesen 2 2" xfId="16422" xr:uid="{00000000-0005-0000-0000-0000FB1D0000}"/>
    <cellStyle name="Összesen 3" xfId="11728" xr:uid="{00000000-0005-0000-0000-00007F1D0000}"/>
    <cellStyle name="Output 10" xfId="3239" xr:uid="{00000000-0005-0000-0000-0000801D0000}"/>
    <cellStyle name="Output 10 2" xfId="3240" xr:uid="{00000000-0005-0000-0000-0000811D0000}"/>
    <cellStyle name="Output 10 2 2" xfId="10243" xr:uid="{00000000-0005-0000-0000-0000FE1D0000}"/>
    <cellStyle name="Output 10 2 2 2" xfId="16441" xr:uid="{00000000-0005-0000-0000-0000FE1D0000}"/>
    <cellStyle name="Output 10 2 3" xfId="14757" xr:uid="{00000000-0005-0000-0000-0000811D0000}"/>
    <cellStyle name="Output 10 3" xfId="10242" xr:uid="{00000000-0005-0000-0000-0000FF1D0000}"/>
    <cellStyle name="Output 10 3 2" xfId="16440" xr:uid="{00000000-0005-0000-0000-0000FF1D0000}"/>
    <cellStyle name="Output 10 4" xfId="9539" xr:uid="{00000000-0005-0000-0000-00006A2C0000}"/>
    <cellStyle name="Output 10 4 2" xfId="15923" xr:uid="{00000000-0005-0000-0000-00006A2C0000}"/>
    <cellStyle name="Output 10 5" xfId="14756" xr:uid="{00000000-0005-0000-0000-0000801D0000}"/>
    <cellStyle name="Output 10 6" xfId="22994" xr:uid="{F7E3AC5D-C395-4A80-871F-DA60865600B2}"/>
    <cellStyle name="Output 11" xfId="13937" xr:uid="{00000000-0005-0000-0000-00007C0E0000}"/>
    <cellStyle name="Output 11 2" xfId="22995" xr:uid="{12046DD6-F597-446E-90AA-EBD01D7F273F}"/>
    <cellStyle name="Output 11 3" xfId="17512" xr:uid="{AC536FAA-19A2-4872-9DD2-0C947A444251}"/>
    <cellStyle name="Output 12" xfId="13938" xr:uid="{00000000-0005-0000-0000-00007D0E0000}"/>
    <cellStyle name="Output 12 2" xfId="22996" xr:uid="{661050D5-63B4-4196-A2B2-0B300D87932C}"/>
    <cellStyle name="Output 12 3" xfId="17513" xr:uid="{3A5EBFB4-CD24-40A9-862E-EB8C52FE1042}"/>
    <cellStyle name="Output 13" xfId="13939" xr:uid="{00000000-0005-0000-0000-00007E0E0000}"/>
    <cellStyle name="Output 13 2" xfId="22997" xr:uid="{123005B6-5E43-4A72-9CA2-DDE6DDA1BEBA}"/>
    <cellStyle name="Output 13 3" xfId="17514" xr:uid="{CC95279F-45D8-4EB8-933C-6DA7EBDA09B0}"/>
    <cellStyle name="Output 14" xfId="13940" xr:uid="{00000000-0005-0000-0000-00007F0E0000}"/>
    <cellStyle name="Output 14 2" xfId="22998" xr:uid="{806B99B3-30EA-4A8C-956C-A8405DDBB9B3}"/>
    <cellStyle name="Output 14 3" xfId="17515" xr:uid="{1C14DE6D-033A-4425-A893-C449B324D161}"/>
    <cellStyle name="Output 15" xfId="13941" xr:uid="{00000000-0005-0000-0000-0000800E0000}"/>
    <cellStyle name="Output 15 2" xfId="22999" xr:uid="{C5813A6C-5B73-41F1-80CD-064816D69599}"/>
    <cellStyle name="Output 15 3" xfId="17516" xr:uid="{375AD23A-FB2D-408E-98A5-477511429BB3}"/>
    <cellStyle name="Output 16" xfId="13942" xr:uid="{00000000-0005-0000-0000-0000810E0000}"/>
    <cellStyle name="Output 16 2" xfId="23000" xr:uid="{1A624CEA-3ABD-401C-A900-B2B963984CCC}"/>
    <cellStyle name="Output 16 3" xfId="17517" xr:uid="{CC8D2DA7-3E5A-47FD-B460-0FC074DFFE76}"/>
    <cellStyle name="Output 17" xfId="13943" xr:uid="{00000000-0005-0000-0000-0000820E0000}"/>
    <cellStyle name="Output 17 2" xfId="23001" xr:uid="{8EF61E7A-D1B7-40AE-802D-21046EF66360}"/>
    <cellStyle name="Output 17 3" xfId="17518" xr:uid="{9C4C3D09-F246-4AB4-84DA-E4F3145453C7}"/>
    <cellStyle name="Output 18" xfId="13944" xr:uid="{00000000-0005-0000-0000-0000830E0000}"/>
    <cellStyle name="Output 18 2" xfId="23002" xr:uid="{B55706C5-E133-46BC-AE92-BBF028F5C366}"/>
    <cellStyle name="Output 18 3" xfId="17519" xr:uid="{68952014-0060-4547-91F3-3DA648076396}"/>
    <cellStyle name="Output 19" xfId="13945" xr:uid="{00000000-0005-0000-0000-0000840E0000}"/>
    <cellStyle name="Output 19 2" xfId="23003" xr:uid="{69E4AB1F-870B-4363-A580-579BB156A78C}"/>
    <cellStyle name="Output 19 3" xfId="17520" xr:uid="{7DEDB51A-4B86-4771-AAF6-4B5DFFD51593}"/>
    <cellStyle name="Output 2" xfId="46" xr:uid="{00000000-0005-0000-0000-0000821D0000}"/>
    <cellStyle name="Output 2 10" xfId="3241" xr:uid="{00000000-0005-0000-0000-0000831D0000}"/>
    <cellStyle name="Output 2 10 2" xfId="3242" xr:uid="{00000000-0005-0000-0000-0000841D0000}"/>
    <cellStyle name="Output 2 10 2 2" xfId="7755" xr:uid="{00000000-0005-0000-0000-0000851D0000}"/>
    <cellStyle name="Output 2 10 2 2 2" xfId="10454" xr:uid="{00000000-0005-0000-0000-0000041E0000}"/>
    <cellStyle name="Output 2 10 2 2 2 2" xfId="16626" xr:uid="{00000000-0005-0000-0000-0000041E0000}"/>
    <cellStyle name="Output 2 10 2 2 3" xfId="15472" xr:uid="{00000000-0005-0000-0000-0000851D0000}"/>
    <cellStyle name="Output 2 10 2 3" xfId="10374" xr:uid="{00000000-0005-0000-0000-0000051E0000}"/>
    <cellStyle name="Output 2 10 2 3 2" xfId="16550" xr:uid="{00000000-0005-0000-0000-0000051E0000}"/>
    <cellStyle name="Output 2 10 2 4" xfId="10522" xr:uid="{00000000-0005-0000-0000-0000061E0000}"/>
    <cellStyle name="Output 2 10 2 4 2" xfId="16670" xr:uid="{00000000-0005-0000-0000-0000061E0000}"/>
    <cellStyle name="Output 2 10 2 5" xfId="14759" xr:uid="{00000000-0005-0000-0000-0000841D0000}"/>
    <cellStyle name="Output 2 10 3" xfId="9312" xr:uid="{00000000-0005-0000-0000-0000861D0000}"/>
    <cellStyle name="Output 2 10 3 2" xfId="15768" xr:uid="{00000000-0005-0000-0000-0000861D0000}"/>
    <cellStyle name="Output 2 10 4" xfId="10314" xr:uid="{00000000-0005-0000-0000-0000081E0000}"/>
    <cellStyle name="Output 2 10 4 2" xfId="16510" xr:uid="{00000000-0005-0000-0000-0000081E0000}"/>
    <cellStyle name="Output 2 10 5" xfId="10141" xr:uid="{00000000-0005-0000-0000-00006C2C0000}"/>
    <cellStyle name="Output 2 10 5 2" xfId="16353" xr:uid="{00000000-0005-0000-0000-00006C2C0000}"/>
    <cellStyle name="Output 2 10 6" xfId="11684" xr:uid="{00000000-0005-0000-0000-0000D52D0000}"/>
    <cellStyle name="Output 2 10 6 2" xfId="17488" xr:uid="{17C68F6B-30F7-4BE2-A064-4177C10D2D74}"/>
    <cellStyle name="Output 2 10 7" xfId="14758" xr:uid="{00000000-0005-0000-0000-0000831D0000}"/>
    <cellStyle name="Output 2 10 8" xfId="23005" xr:uid="{8C388792-D14F-4F34-B7B4-A60195BF456B}"/>
    <cellStyle name="Output 2 11" xfId="3243" xr:uid="{00000000-0005-0000-0000-0000871D0000}"/>
    <cellStyle name="Output 2 11 2" xfId="3244" xr:uid="{00000000-0005-0000-0000-0000881D0000}"/>
    <cellStyle name="Output 2 11 2 2" xfId="10315" xr:uid="{00000000-0005-0000-0000-00000B1E0000}"/>
    <cellStyle name="Output 2 11 2 2 2" xfId="16511" xr:uid="{00000000-0005-0000-0000-00000B1E0000}"/>
    <cellStyle name="Output 2 11 2 3" xfId="14761" xr:uid="{00000000-0005-0000-0000-0000881D0000}"/>
    <cellStyle name="Output 2 11 3" xfId="10523" xr:uid="{00000000-0005-0000-0000-00000C1E0000}"/>
    <cellStyle name="Output 2 11 3 2" xfId="16671" xr:uid="{00000000-0005-0000-0000-00000C1E0000}"/>
    <cellStyle name="Output 2 11 4" xfId="10126" xr:uid="{00000000-0005-0000-0000-00006D2C0000}"/>
    <cellStyle name="Output 2 11 4 2" xfId="16343" xr:uid="{00000000-0005-0000-0000-00006D2C0000}"/>
    <cellStyle name="Output 2 11 5" xfId="14760" xr:uid="{00000000-0005-0000-0000-0000871D0000}"/>
    <cellStyle name="Output 2 11 6" xfId="23006" xr:uid="{20EE57B7-40AF-4E47-BDF9-B17E9F40CDC5}"/>
    <cellStyle name="Output 2 12" xfId="3245" xr:uid="{00000000-0005-0000-0000-0000891D0000}"/>
    <cellStyle name="Output 2 12 2" xfId="10316" xr:uid="{00000000-0005-0000-0000-00000E1E0000}"/>
    <cellStyle name="Output 2 12 2 2" xfId="16512" xr:uid="{00000000-0005-0000-0000-00000E1E0000}"/>
    <cellStyle name="Output 2 12 3" xfId="14762" xr:uid="{00000000-0005-0000-0000-0000891D0000}"/>
    <cellStyle name="Output 2 13" xfId="10219" xr:uid="{00000000-0005-0000-0000-00000F1E0000}"/>
    <cellStyle name="Output 2 13 2" xfId="16421" xr:uid="{00000000-0005-0000-0000-00000F1E0000}"/>
    <cellStyle name="Output 2 14" xfId="10153" xr:uid="{00000000-0005-0000-0000-00006B2C0000}"/>
    <cellStyle name="Output 2 14 2" xfId="16360" xr:uid="{00000000-0005-0000-0000-00006B2C0000}"/>
    <cellStyle name="Output 2 15" xfId="14576" xr:uid="{00000000-0005-0000-0000-0000821D0000}"/>
    <cellStyle name="Output 2 16" xfId="23004" xr:uid="{CBE80CFC-1022-4F8E-A144-8743DE933AE1}"/>
    <cellStyle name="Output 2 2" xfId="3246" xr:uid="{00000000-0005-0000-0000-00008A1D0000}"/>
    <cellStyle name="Output 2 2 2" xfId="3247" xr:uid="{00000000-0005-0000-0000-00008B1D0000}"/>
    <cellStyle name="Output 2 2 2 2" xfId="7756" xr:uid="{00000000-0005-0000-0000-00008C1D0000}"/>
    <cellStyle name="Output 2 2 2 2 2" xfId="11317" xr:uid="{00000000-0005-0000-0000-0000131E0000}"/>
    <cellStyle name="Output 2 2 2 2 2 2" xfId="17370" xr:uid="{00000000-0005-0000-0000-0000131E0000}"/>
    <cellStyle name="Output 2 2 2 2 3" xfId="15473" xr:uid="{00000000-0005-0000-0000-00008C1D0000}"/>
    <cellStyle name="Output 2 2 2 3" xfId="10375" xr:uid="{00000000-0005-0000-0000-0000141E0000}"/>
    <cellStyle name="Output 2 2 2 3 2" xfId="16551" xr:uid="{00000000-0005-0000-0000-0000141E0000}"/>
    <cellStyle name="Output 2 2 2 4" xfId="10318" xr:uid="{00000000-0005-0000-0000-0000151E0000}"/>
    <cellStyle name="Output 2 2 2 4 2" xfId="16514" xr:uid="{00000000-0005-0000-0000-0000151E0000}"/>
    <cellStyle name="Output 2 2 2 5" xfId="14764" xr:uid="{00000000-0005-0000-0000-00008B1D0000}"/>
    <cellStyle name="Output 2 2 3" xfId="9313" xr:uid="{00000000-0005-0000-0000-00008D1D0000}"/>
    <cellStyle name="Output 2 2 3 2" xfId="15769" xr:uid="{00000000-0005-0000-0000-00008D1D0000}"/>
    <cellStyle name="Output 2 2 4" xfId="10317" xr:uid="{00000000-0005-0000-0000-0000171E0000}"/>
    <cellStyle name="Output 2 2 4 2" xfId="16513" xr:uid="{00000000-0005-0000-0000-0000171E0000}"/>
    <cellStyle name="Output 2 2 5" xfId="10112" xr:uid="{00000000-0005-0000-0000-00006E2C0000}"/>
    <cellStyle name="Output 2 2 5 2" xfId="16335" xr:uid="{00000000-0005-0000-0000-00006E2C0000}"/>
    <cellStyle name="Output 2 2 6" xfId="11685" xr:uid="{00000000-0005-0000-0000-0000D62D0000}"/>
    <cellStyle name="Output 2 2 6 2" xfId="17489" xr:uid="{E08FA9A8-F1F9-4329-9DA2-6E4D785AE31D}"/>
    <cellStyle name="Output 2 2 7" xfId="14763" xr:uid="{00000000-0005-0000-0000-00008A1D0000}"/>
    <cellStyle name="Output 2 2 8" xfId="23007" xr:uid="{D4D5106D-83C5-466D-87DC-0E96D2937399}"/>
    <cellStyle name="Output 2 3" xfId="3248" xr:uid="{00000000-0005-0000-0000-00008E1D0000}"/>
    <cellStyle name="Output 2 3 2" xfId="3249" xr:uid="{00000000-0005-0000-0000-00008F1D0000}"/>
    <cellStyle name="Output 2 3 2 2" xfId="7757" xr:uid="{00000000-0005-0000-0000-0000901D0000}"/>
    <cellStyle name="Output 2 3 2 2 2" xfId="10988" xr:uid="{00000000-0005-0000-0000-00001B1E0000}"/>
    <cellStyle name="Output 2 3 2 2 2 2" xfId="17045" xr:uid="{00000000-0005-0000-0000-00001B1E0000}"/>
    <cellStyle name="Output 2 3 2 2 3" xfId="15474" xr:uid="{00000000-0005-0000-0000-0000901D0000}"/>
    <cellStyle name="Output 2 3 2 3" xfId="10376" xr:uid="{00000000-0005-0000-0000-00001C1E0000}"/>
    <cellStyle name="Output 2 3 2 3 2" xfId="16552" xr:uid="{00000000-0005-0000-0000-00001C1E0000}"/>
    <cellStyle name="Output 2 3 2 4" xfId="10245" xr:uid="{00000000-0005-0000-0000-00001D1E0000}"/>
    <cellStyle name="Output 2 3 2 4 2" xfId="16443" xr:uid="{00000000-0005-0000-0000-00001D1E0000}"/>
    <cellStyle name="Output 2 3 2 5" xfId="14766" xr:uid="{00000000-0005-0000-0000-00008F1D0000}"/>
    <cellStyle name="Output 2 3 3" xfId="9314" xr:uid="{00000000-0005-0000-0000-0000911D0000}"/>
    <cellStyle name="Output 2 3 3 2" xfId="15770" xr:uid="{00000000-0005-0000-0000-0000911D0000}"/>
    <cellStyle name="Output 2 3 4" xfId="10244" xr:uid="{00000000-0005-0000-0000-00001F1E0000}"/>
    <cellStyle name="Output 2 3 4 2" xfId="16442" xr:uid="{00000000-0005-0000-0000-00001F1E0000}"/>
    <cellStyle name="Output 2 3 5" xfId="10096" xr:uid="{00000000-0005-0000-0000-00006F2C0000}"/>
    <cellStyle name="Output 2 3 5 2" xfId="16324" xr:uid="{00000000-0005-0000-0000-00006F2C0000}"/>
    <cellStyle name="Output 2 3 6" xfId="11686" xr:uid="{00000000-0005-0000-0000-0000D72D0000}"/>
    <cellStyle name="Output 2 3 6 2" xfId="17490" xr:uid="{C5097F04-D074-4B5A-A862-0E37613284C2}"/>
    <cellStyle name="Output 2 3 7" xfId="14765" xr:uid="{00000000-0005-0000-0000-00008E1D0000}"/>
    <cellStyle name="Output 2 3 8" xfId="23008" xr:uid="{4E9FF6EA-B6C9-4705-807F-1CA0BDAAB839}"/>
    <cellStyle name="Output 2 4" xfId="3250" xr:uid="{00000000-0005-0000-0000-0000921D0000}"/>
    <cellStyle name="Output 2 4 2" xfId="3251" xr:uid="{00000000-0005-0000-0000-0000931D0000}"/>
    <cellStyle name="Output 2 4 2 2" xfId="7758" xr:uid="{00000000-0005-0000-0000-0000941D0000}"/>
    <cellStyle name="Output 2 4 2 2 2" xfId="10288" xr:uid="{00000000-0005-0000-0000-0000231E0000}"/>
    <cellStyle name="Output 2 4 2 2 2 2" xfId="16486" xr:uid="{00000000-0005-0000-0000-0000231E0000}"/>
    <cellStyle name="Output 2 4 2 2 3" xfId="15475" xr:uid="{00000000-0005-0000-0000-0000941D0000}"/>
    <cellStyle name="Output 2 4 2 3" xfId="10377" xr:uid="{00000000-0005-0000-0000-0000241E0000}"/>
    <cellStyle name="Output 2 4 2 3 2" xfId="16553" xr:uid="{00000000-0005-0000-0000-0000241E0000}"/>
    <cellStyle name="Output 2 4 2 4" xfId="10319" xr:uid="{00000000-0005-0000-0000-0000251E0000}"/>
    <cellStyle name="Output 2 4 2 4 2" xfId="16515" xr:uid="{00000000-0005-0000-0000-0000251E0000}"/>
    <cellStyle name="Output 2 4 2 5" xfId="14768" xr:uid="{00000000-0005-0000-0000-0000931D0000}"/>
    <cellStyle name="Output 2 4 3" xfId="9315" xr:uid="{00000000-0005-0000-0000-0000951D0000}"/>
    <cellStyle name="Output 2 4 3 2" xfId="15771" xr:uid="{00000000-0005-0000-0000-0000951D0000}"/>
    <cellStyle name="Output 2 4 4" xfId="10246" xr:uid="{00000000-0005-0000-0000-0000271E0000}"/>
    <cellStyle name="Output 2 4 4 2" xfId="16444" xr:uid="{00000000-0005-0000-0000-0000271E0000}"/>
    <cellStyle name="Output 2 4 5" xfId="9855" xr:uid="{00000000-0005-0000-0000-0000702C0000}"/>
    <cellStyle name="Output 2 4 5 2" xfId="16108" xr:uid="{00000000-0005-0000-0000-0000702C0000}"/>
    <cellStyle name="Output 2 4 6" xfId="11687" xr:uid="{00000000-0005-0000-0000-0000D82D0000}"/>
    <cellStyle name="Output 2 4 6 2" xfId="17491" xr:uid="{7675FDB3-AA1E-445E-B1F2-7442E27F4E1B}"/>
    <cellStyle name="Output 2 4 7" xfId="14767" xr:uid="{00000000-0005-0000-0000-0000921D0000}"/>
    <cellStyle name="Output 2 4 8" xfId="23009" xr:uid="{087902D0-3E4B-4AF0-B64B-A62A78D11C11}"/>
    <cellStyle name="Output 2 5" xfId="3252" xr:uid="{00000000-0005-0000-0000-0000961D0000}"/>
    <cellStyle name="Output 2 5 2" xfId="3253" xr:uid="{00000000-0005-0000-0000-0000971D0000}"/>
    <cellStyle name="Output 2 5 2 2" xfId="7759" xr:uid="{00000000-0005-0000-0000-0000981D0000}"/>
    <cellStyle name="Output 2 5 2 2 2" xfId="10289" xr:uid="{00000000-0005-0000-0000-00002B1E0000}"/>
    <cellStyle name="Output 2 5 2 2 2 2" xfId="16487" xr:uid="{00000000-0005-0000-0000-00002B1E0000}"/>
    <cellStyle name="Output 2 5 2 2 3" xfId="15476" xr:uid="{00000000-0005-0000-0000-0000981D0000}"/>
    <cellStyle name="Output 2 5 2 3" xfId="10378" xr:uid="{00000000-0005-0000-0000-00002C1E0000}"/>
    <cellStyle name="Output 2 5 2 3 2" xfId="16554" xr:uid="{00000000-0005-0000-0000-00002C1E0000}"/>
    <cellStyle name="Output 2 5 2 4" xfId="10321" xr:uid="{00000000-0005-0000-0000-00002D1E0000}"/>
    <cellStyle name="Output 2 5 2 4 2" xfId="16517" xr:uid="{00000000-0005-0000-0000-00002D1E0000}"/>
    <cellStyle name="Output 2 5 2 5" xfId="14770" xr:uid="{00000000-0005-0000-0000-0000971D0000}"/>
    <cellStyle name="Output 2 5 3" xfId="9318" xr:uid="{00000000-0005-0000-0000-0000991D0000}"/>
    <cellStyle name="Output 2 5 3 2" xfId="15774" xr:uid="{00000000-0005-0000-0000-0000991D0000}"/>
    <cellStyle name="Output 2 5 4" xfId="10320" xr:uid="{00000000-0005-0000-0000-00002F1E0000}"/>
    <cellStyle name="Output 2 5 4 2" xfId="16516" xr:uid="{00000000-0005-0000-0000-00002F1E0000}"/>
    <cellStyle name="Output 2 5 5" xfId="9842" xr:uid="{00000000-0005-0000-0000-0000712C0000}"/>
    <cellStyle name="Output 2 5 5 2" xfId="16100" xr:uid="{00000000-0005-0000-0000-0000712C0000}"/>
    <cellStyle name="Output 2 5 6" xfId="11688" xr:uid="{00000000-0005-0000-0000-0000D92D0000}"/>
    <cellStyle name="Output 2 5 6 2" xfId="17492" xr:uid="{873A3506-EEF4-4E7F-9D70-6D8533ADBD1C}"/>
    <cellStyle name="Output 2 5 7" xfId="14769" xr:uid="{00000000-0005-0000-0000-0000961D0000}"/>
    <cellStyle name="Output 2 5 8" xfId="23010" xr:uid="{CC14BE3B-6F31-4FC1-80E8-3324E4AE6394}"/>
    <cellStyle name="Output 2 6" xfId="3254" xr:uid="{00000000-0005-0000-0000-00009A1D0000}"/>
    <cellStyle name="Output 2 6 2" xfId="3255" xr:uid="{00000000-0005-0000-0000-00009B1D0000}"/>
    <cellStyle name="Output 2 6 2 2" xfId="7760" xr:uid="{00000000-0005-0000-0000-00009C1D0000}"/>
    <cellStyle name="Output 2 6 2 2 2" xfId="10569" xr:uid="{00000000-0005-0000-0000-0000331E0000}"/>
    <cellStyle name="Output 2 6 2 2 2 2" xfId="16687" xr:uid="{00000000-0005-0000-0000-0000331E0000}"/>
    <cellStyle name="Output 2 6 2 2 3" xfId="15477" xr:uid="{00000000-0005-0000-0000-00009C1D0000}"/>
    <cellStyle name="Output 2 6 2 3" xfId="10379" xr:uid="{00000000-0005-0000-0000-0000341E0000}"/>
    <cellStyle name="Output 2 6 2 3 2" xfId="16555" xr:uid="{00000000-0005-0000-0000-0000341E0000}"/>
    <cellStyle name="Output 2 6 2 4" xfId="10526" xr:uid="{00000000-0005-0000-0000-0000351E0000}"/>
    <cellStyle name="Output 2 6 2 4 2" xfId="16674" xr:uid="{00000000-0005-0000-0000-0000351E0000}"/>
    <cellStyle name="Output 2 6 2 5" xfId="14772" xr:uid="{00000000-0005-0000-0000-00009B1D0000}"/>
    <cellStyle name="Output 2 6 3" xfId="9319" xr:uid="{00000000-0005-0000-0000-00009D1D0000}"/>
    <cellStyle name="Output 2 6 3 2" xfId="15775" xr:uid="{00000000-0005-0000-0000-00009D1D0000}"/>
    <cellStyle name="Output 2 6 4" xfId="10525" xr:uid="{00000000-0005-0000-0000-0000371E0000}"/>
    <cellStyle name="Output 2 6 4 2" xfId="16673" xr:uid="{00000000-0005-0000-0000-0000371E0000}"/>
    <cellStyle name="Output 2 6 5" xfId="9829" xr:uid="{00000000-0005-0000-0000-0000722C0000}"/>
    <cellStyle name="Output 2 6 5 2" xfId="16092" xr:uid="{00000000-0005-0000-0000-0000722C0000}"/>
    <cellStyle name="Output 2 6 6" xfId="11689" xr:uid="{00000000-0005-0000-0000-0000DA2D0000}"/>
    <cellStyle name="Output 2 6 6 2" xfId="17493" xr:uid="{BEC245DF-EC43-489B-86D8-5107B602E0FF}"/>
    <cellStyle name="Output 2 6 7" xfId="14771" xr:uid="{00000000-0005-0000-0000-00009A1D0000}"/>
    <cellStyle name="Output 2 6 8" xfId="23011" xr:uid="{CC53996A-AB69-4CAF-BE38-80F94239901E}"/>
    <cellStyle name="Output 2 7" xfId="3256" xr:uid="{00000000-0005-0000-0000-00009E1D0000}"/>
    <cellStyle name="Output 2 7 2" xfId="3257" xr:uid="{00000000-0005-0000-0000-00009F1D0000}"/>
    <cellStyle name="Output 2 7 2 2" xfId="7761" xr:uid="{00000000-0005-0000-0000-0000A01D0000}"/>
    <cellStyle name="Output 2 7 2 2 2" xfId="11318" xr:uid="{00000000-0005-0000-0000-00003B1E0000}"/>
    <cellStyle name="Output 2 7 2 2 2 2" xfId="17371" xr:uid="{00000000-0005-0000-0000-00003B1E0000}"/>
    <cellStyle name="Output 2 7 2 2 3" xfId="15478" xr:uid="{00000000-0005-0000-0000-0000A01D0000}"/>
    <cellStyle name="Output 2 7 2 3" xfId="10380" xr:uid="{00000000-0005-0000-0000-00003C1E0000}"/>
    <cellStyle name="Output 2 7 2 3 2" xfId="16556" xr:uid="{00000000-0005-0000-0000-00003C1E0000}"/>
    <cellStyle name="Output 2 7 2 4" xfId="10323" xr:uid="{00000000-0005-0000-0000-00003D1E0000}"/>
    <cellStyle name="Output 2 7 2 4 2" xfId="16519" xr:uid="{00000000-0005-0000-0000-00003D1E0000}"/>
    <cellStyle name="Output 2 7 2 5" xfId="14774" xr:uid="{00000000-0005-0000-0000-00009F1D0000}"/>
    <cellStyle name="Output 2 7 3" xfId="9320" xr:uid="{00000000-0005-0000-0000-0000A11D0000}"/>
    <cellStyle name="Output 2 7 3 2" xfId="15776" xr:uid="{00000000-0005-0000-0000-0000A11D0000}"/>
    <cellStyle name="Output 2 7 4" xfId="10322" xr:uid="{00000000-0005-0000-0000-00003F1E0000}"/>
    <cellStyle name="Output 2 7 4 2" xfId="16518" xr:uid="{00000000-0005-0000-0000-00003F1E0000}"/>
    <cellStyle name="Output 2 7 5" xfId="9538" xr:uid="{00000000-0005-0000-0000-0000732C0000}"/>
    <cellStyle name="Output 2 7 5 2" xfId="15922" xr:uid="{00000000-0005-0000-0000-0000732C0000}"/>
    <cellStyle name="Output 2 7 6" xfId="11690" xr:uid="{00000000-0005-0000-0000-0000DB2D0000}"/>
    <cellStyle name="Output 2 7 6 2" xfId="17494" xr:uid="{A9714AA6-38A3-43B8-A2D7-E800A4DA8CD2}"/>
    <cellStyle name="Output 2 7 7" xfId="14773" xr:uid="{00000000-0005-0000-0000-00009E1D0000}"/>
    <cellStyle name="Output 2 7 8" xfId="23012" xr:uid="{A26730DB-6227-4525-8B47-5587E610D49F}"/>
    <cellStyle name="Output 2 8" xfId="3258" xr:uid="{00000000-0005-0000-0000-0000A21D0000}"/>
    <cellStyle name="Output 2 8 2" xfId="3259" xr:uid="{00000000-0005-0000-0000-0000A31D0000}"/>
    <cellStyle name="Output 2 8 2 2" xfId="7762" xr:uid="{00000000-0005-0000-0000-0000A41D0000}"/>
    <cellStyle name="Output 2 8 2 2 2" xfId="10987" xr:uid="{00000000-0005-0000-0000-0000431E0000}"/>
    <cellStyle name="Output 2 8 2 2 2 2" xfId="17044" xr:uid="{00000000-0005-0000-0000-0000431E0000}"/>
    <cellStyle name="Output 2 8 2 2 3" xfId="15479" xr:uid="{00000000-0005-0000-0000-0000A41D0000}"/>
    <cellStyle name="Output 2 8 2 3" xfId="10381" xr:uid="{00000000-0005-0000-0000-0000441E0000}"/>
    <cellStyle name="Output 2 8 2 3 2" xfId="16557" xr:uid="{00000000-0005-0000-0000-0000441E0000}"/>
    <cellStyle name="Output 2 8 2 4" xfId="10247" xr:uid="{00000000-0005-0000-0000-0000451E0000}"/>
    <cellStyle name="Output 2 8 2 4 2" xfId="16445" xr:uid="{00000000-0005-0000-0000-0000451E0000}"/>
    <cellStyle name="Output 2 8 2 5" xfId="14776" xr:uid="{00000000-0005-0000-0000-0000A31D0000}"/>
    <cellStyle name="Output 2 8 3" xfId="9321" xr:uid="{00000000-0005-0000-0000-0000A51D0000}"/>
    <cellStyle name="Output 2 8 3 2" xfId="15777" xr:uid="{00000000-0005-0000-0000-0000A51D0000}"/>
    <cellStyle name="Output 2 8 4" xfId="10495" xr:uid="{00000000-0005-0000-0000-0000471E0000}"/>
    <cellStyle name="Output 2 8 4 2" xfId="16646" xr:uid="{00000000-0005-0000-0000-0000471E0000}"/>
    <cellStyle name="Output 2 8 5" xfId="10111" xr:uid="{00000000-0005-0000-0000-0000742C0000}"/>
    <cellStyle name="Output 2 8 5 2" xfId="16334" xr:uid="{00000000-0005-0000-0000-0000742C0000}"/>
    <cellStyle name="Output 2 8 6" xfId="11691" xr:uid="{00000000-0005-0000-0000-0000DC2D0000}"/>
    <cellStyle name="Output 2 8 6 2" xfId="17495" xr:uid="{B1C4A451-1FE6-480F-B11E-61AD30F4447E}"/>
    <cellStyle name="Output 2 8 7" xfId="14775" xr:uid="{00000000-0005-0000-0000-0000A21D0000}"/>
    <cellStyle name="Output 2 8 8" xfId="23013" xr:uid="{95FDBAD5-D39B-4935-85C9-A9942618141D}"/>
    <cellStyle name="Output 2 9" xfId="3260" xr:uid="{00000000-0005-0000-0000-0000A61D0000}"/>
    <cellStyle name="Output 2 9 2" xfId="3261" xr:uid="{00000000-0005-0000-0000-0000A71D0000}"/>
    <cellStyle name="Output 2 9 2 2" xfId="7763" xr:uid="{00000000-0005-0000-0000-0000A81D0000}"/>
    <cellStyle name="Output 2 9 2 2 2" xfId="10455" xr:uid="{00000000-0005-0000-0000-00004B1E0000}"/>
    <cellStyle name="Output 2 9 2 2 2 2" xfId="16627" xr:uid="{00000000-0005-0000-0000-00004B1E0000}"/>
    <cellStyle name="Output 2 9 2 2 3" xfId="15480" xr:uid="{00000000-0005-0000-0000-0000A81D0000}"/>
    <cellStyle name="Output 2 9 2 3" xfId="10382" xr:uid="{00000000-0005-0000-0000-00004C1E0000}"/>
    <cellStyle name="Output 2 9 2 3 2" xfId="16558" xr:uid="{00000000-0005-0000-0000-00004C1E0000}"/>
    <cellStyle name="Output 2 9 2 4" xfId="10249" xr:uid="{00000000-0005-0000-0000-00004D1E0000}"/>
    <cellStyle name="Output 2 9 2 4 2" xfId="16447" xr:uid="{00000000-0005-0000-0000-00004D1E0000}"/>
    <cellStyle name="Output 2 9 2 5" xfId="14778" xr:uid="{00000000-0005-0000-0000-0000A71D0000}"/>
    <cellStyle name="Output 2 9 3" xfId="9322" xr:uid="{00000000-0005-0000-0000-0000A91D0000}"/>
    <cellStyle name="Output 2 9 3 2" xfId="15778" xr:uid="{00000000-0005-0000-0000-0000A91D0000}"/>
    <cellStyle name="Output 2 9 4" xfId="10248" xr:uid="{00000000-0005-0000-0000-00004F1E0000}"/>
    <cellStyle name="Output 2 9 4 2" xfId="16446" xr:uid="{00000000-0005-0000-0000-00004F1E0000}"/>
    <cellStyle name="Output 2 9 5" xfId="10095" xr:uid="{00000000-0005-0000-0000-0000752C0000}"/>
    <cellStyle name="Output 2 9 5 2" xfId="16323" xr:uid="{00000000-0005-0000-0000-0000752C0000}"/>
    <cellStyle name="Output 2 9 6" xfId="11692" xr:uid="{00000000-0005-0000-0000-0000DD2D0000}"/>
    <cellStyle name="Output 2 9 6 2" xfId="17496" xr:uid="{641F0976-3A8F-43FE-A6E6-93B829930B51}"/>
    <cellStyle name="Output 2 9 7" xfId="14777" xr:uid="{00000000-0005-0000-0000-0000A61D0000}"/>
    <cellStyle name="Output 2 9 8" xfId="23014" xr:uid="{9FE2A4C3-478B-4D47-AEDF-41661E5CDF2D}"/>
    <cellStyle name="Output 20" xfId="13946" xr:uid="{00000000-0005-0000-0000-0000900E0000}"/>
    <cellStyle name="Output 20 2" xfId="23015" xr:uid="{923DBB93-829F-40BD-A5C4-B0FDAD301165}"/>
    <cellStyle name="Output 20 3" xfId="17521" xr:uid="{B2DD9ADA-E766-4A24-BEE7-E2FB968002DB}"/>
    <cellStyle name="Output 21" xfId="13947" xr:uid="{00000000-0005-0000-0000-0000910E0000}"/>
    <cellStyle name="Output 21 2" xfId="23016" xr:uid="{FDE67D8D-17AD-41B3-9014-46CA1016497E}"/>
    <cellStyle name="Output 21 3" xfId="17522" xr:uid="{CD5649F6-82DC-4F6F-89A5-15C14DD5C969}"/>
    <cellStyle name="Output 22" xfId="13948" xr:uid="{00000000-0005-0000-0000-0000920E0000}"/>
    <cellStyle name="Output 22 2" xfId="23017" xr:uid="{A26D7A49-5725-4D4E-86E6-BF4B0891B274}"/>
    <cellStyle name="Output 22 3" xfId="17523" xr:uid="{2DAF4A8D-06C7-4A32-B15F-D7444B5855B8}"/>
    <cellStyle name="Output 23" xfId="13949" xr:uid="{00000000-0005-0000-0000-0000930E0000}"/>
    <cellStyle name="Output 23 2" xfId="23018" xr:uid="{97A89151-9464-4A4C-B3A0-AD4E797B00EE}"/>
    <cellStyle name="Output 23 3" xfId="17524" xr:uid="{11F192F0-2709-4F27-A167-10E765BD3331}"/>
    <cellStyle name="Output 24" xfId="13950" xr:uid="{00000000-0005-0000-0000-0000940E0000}"/>
    <cellStyle name="Output 24 2" xfId="23019" xr:uid="{F308F896-4C59-48DA-82C4-731EDDE6C3A3}"/>
    <cellStyle name="Output 24 3" xfId="17525" xr:uid="{FEE8201C-620B-4F5E-8394-27C6E6952DB6}"/>
    <cellStyle name="Output 25" xfId="13951" xr:uid="{00000000-0005-0000-0000-0000950E0000}"/>
    <cellStyle name="Output 25 2" xfId="23020" xr:uid="{C4A78D79-BF5D-43D7-9A7C-E3C89D7A2DBD}"/>
    <cellStyle name="Output 25 3" xfId="17526" xr:uid="{48B79698-9453-47B8-8D6E-451D2C99E143}"/>
    <cellStyle name="Output 26" xfId="13952" xr:uid="{00000000-0005-0000-0000-0000960E0000}"/>
    <cellStyle name="Output 26 2" xfId="23021" xr:uid="{99C6B16A-5767-44EF-9F80-2A483C80D7C7}"/>
    <cellStyle name="Output 26 3" xfId="17527" xr:uid="{6D63AA5F-A7E8-4448-8E84-9A3E5DC2AAF3}"/>
    <cellStyle name="Output 27" xfId="13953" xr:uid="{00000000-0005-0000-0000-0000970E0000}"/>
    <cellStyle name="Output 27 2" xfId="23022" xr:uid="{AF5E3577-C97A-4FB3-987B-BA21381FCF14}"/>
    <cellStyle name="Output 27 3" xfId="17528" xr:uid="{4B96DFEB-BF81-4EAC-A020-B66F10EA4EF0}"/>
    <cellStyle name="Output 28" xfId="13954" xr:uid="{00000000-0005-0000-0000-0000980E0000}"/>
    <cellStyle name="Output 28 2" xfId="23023" xr:uid="{D7D04053-8E76-4EDB-844F-4A653EABD1E9}"/>
    <cellStyle name="Output 28 3" xfId="17529" xr:uid="{DBC2B3AD-AC25-4950-846F-C981EDAFEFDF}"/>
    <cellStyle name="Output 29" xfId="13955" xr:uid="{00000000-0005-0000-0000-0000990E0000}"/>
    <cellStyle name="Output 29 2" xfId="23024" xr:uid="{00F7F410-D050-4F22-9A03-1A6A6C92F767}"/>
    <cellStyle name="Output 29 3" xfId="17530" xr:uid="{4AD6FB4F-27EC-4255-92BC-479A716846F5}"/>
    <cellStyle name="Output 3" xfId="3262" xr:uid="{00000000-0005-0000-0000-0000AA1D0000}"/>
    <cellStyle name="Output 3 10" xfId="3263" xr:uid="{00000000-0005-0000-0000-0000AB1D0000}"/>
    <cellStyle name="Output 3 10 2" xfId="3264" xr:uid="{00000000-0005-0000-0000-0000AC1D0000}"/>
    <cellStyle name="Output 3 10 2 2" xfId="10326" xr:uid="{00000000-0005-0000-0000-0000531E0000}"/>
    <cellStyle name="Output 3 10 2 2 2" xfId="16522" xr:uid="{00000000-0005-0000-0000-0000531E0000}"/>
    <cellStyle name="Output 3 10 2 3" xfId="14781" xr:uid="{00000000-0005-0000-0000-0000AC1D0000}"/>
    <cellStyle name="Output 3 10 3" xfId="10325" xr:uid="{00000000-0005-0000-0000-0000541E0000}"/>
    <cellStyle name="Output 3 10 3 2" xfId="16521" xr:uid="{00000000-0005-0000-0000-0000541E0000}"/>
    <cellStyle name="Output 3 10 4" xfId="9841" xr:uid="{00000000-0005-0000-0000-0000772C0000}"/>
    <cellStyle name="Output 3 10 4 2" xfId="16099" xr:uid="{00000000-0005-0000-0000-0000772C0000}"/>
    <cellStyle name="Output 3 10 5" xfId="14780" xr:uid="{00000000-0005-0000-0000-0000AB1D0000}"/>
    <cellStyle name="Output 3 11" xfId="3265" xr:uid="{00000000-0005-0000-0000-0000AD1D0000}"/>
    <cellStyle name="Output 3 11 2" xfId="3266" xr:uid="{00000000-0005-0000-0000-0000AE1D0000}"/>
    <cellStyle name="Output 3 11 2 2" xfId="10328" xr:uid="{00000000-0005-0000-0000-0000571E0000}"/>
    <cellStyle name="Output 3 11 2 2 2" xfId="16524" xr:uid="{00000000-0005-0000-0000-0000571E0000}"/>
    <cellStyle name="Output 3 11 2 3" xfId="14783" xr:uid="{00000000-0005-0000-0000-0000AE1D0000}"/>
    <cellStyle name="Output 3 11 3" xfId="10327" xr:uid="{00000000-0005-0000-0000-0000581E0000}"/>
    <cellStyle name="Output 3 11 3 2" xfId="16523" xr:uid="{00000000-0005-0000-0000-0000581E0000}"/>
    <cellStyle name="Output 3 11 4" xfId="9828" xr:uid="{00000000-0005-0000-0000-0000782C0000}"/>
    <cellStyle name="Output 3 11 4 2" xfId="16091" xr:uid="{00000000-0005-0000-0000-0000782C0000}"/>
    <cellStyle name="Output 3 11 5" xfId="14782" xr:uid="{00000000-0005-0000-0000-0000AD1D0000}"/>
    <cellStyle name="Output 3 12" xfId="3267" xr:uid="{00000000-0005-0000-0000-0000AF1D0000}"/>
    <cellStyle name="Output 3 12 2" xfId="7764" xr:uid="{00000000-0005-0000-0000-0000B01D0000}"/>
    <cellStyle name="Output 3 12 2 2" xfId="10290" xr:uid="{00000000-0005-0000-0000-00005B1E0000}"/>
    <cellStyle name="Output 3 12 2 2 2" xfId="16488" xr:uid="{00000000-0005-0000-0000-00005B1E0000}"/>
    <cellStyle name="Output 3 12 2 3" xfId="15481" xr:uid="{00000000-0005-0000-0000-0000B01D0000}"/>
    <cellStyle name="Output 3 12 3" xfId="10383" xr:uid="{00000000-0005-0000-0000-00005C1E0000}"/>
    <cellStyle name="Output 3 12 3 2" xfId="16559" xr:uid="{00000000-0005-0000-0000-00005C1E0000}"/>
    <cellStyle name="Output 3 12 4" xfId="10528" xr:uid="{00000000-0005-0000-0000-00005D1E0000}"/>
    <cellStyle name="Output 3 12 4 2" xfId="16676" xr:uid="{00000000-0005-0000-0000-00005D1E0000}"/>
    <cellStyle name="Output 3 12 5" xfId="14784" xr:uid="{00000000-0005-0000-0000-0000AF1D0000}"/>
    <cellStyle name="Output 3 13" xfId="8940" xr:uid="{00000000-0005-0000-0000-0000B11D0000}"/>
    <cellStyle name="Output 3 13 2" xfId="15615" xr:uid="{00000000-0005-0000-0000-0000B11D0000}"/>
    <cellStyle name="Output 3 14" xfId="10324" xr:uid="{00000000-0005-0000-0000-00005F1E0000}"/>
    <cellStyle name="Output 3 14 2" xfId="16520" xr:uid="{00000000-0005-0000-0000-00005F1E0000}"/>
    <cellStyle name="Output 3 15" xfId="9854" xr:uid="{00000000-0005-0000-0000-0000762C0000}"/>
    <cellStyle name="Output 3 15 2" xfId="16107" xr:uid="{00000000-0005-0000-0000-0000762C0000}"/>
    <cellStyle name="Output 3 16" xfId="11693" xr:uid="{00000000-0005-0000-0000-0000DE2D0000}"/>
    <cellStyle name="Output 3 16 2" xfId="17497" xr:uid="{23843527-51DA-4B21-9B08-B691083EE3BB}"/>
    <cellStyle name="Output 3 17" xfId="14779" xr:uid="{00000000-0005-0000-0000-0000AA1D0000}"/>
    <cellStyle name="Output 3 18" xfId="23025" xr:uid="{7307BAF4-9355-4873-B654-A9FA6CC90E87}"/>
    <cellStyle name="Output 3 2" xfId="3268" xr:uid="{00000000-0005-0000-0000-0000B21D0000}"/>
    <cellStyle name="Output 3 2 2" xfId="3269" xr:uid="{00000000-0005-0000-0000-0000B31D0000}"/>
    <cellStyle name="Output 3 2 2 2" xfId="11429" xr:uid="{00000000-0005-0000-0000-0000621E0000}"/>
    <cellStyle name="Output 3 2 2 2 2" xfId="17478" xr:uid="{00000000-0005-0000-0000-0000621E0000}"/>
    <cellStyle name="Output 3 2 2 3" xfId="14786" xr:uid="{00000000-0005-0000-0000-0000B31D0000}"/>
    <cellStyle name="Output 3 2 2 4" xfId="23027" xr:uid="{0551C20B-DCE1-42CC-9CEC-4BCCA3809F30}"/>
    <cellStyle name="Output 3 2 3" xfId="11437" xr:uid="{00000000-0005-0000-0000-0000631E0000}"/>
    <cellStyle name="Output 3 2 3 2" xfId="17486" xr:uid="{00000000-0005-0000-0000-0000631E0000}"/>
    <cellStyle name="Output 3 2 4" xfId="9817" xr:uid="{00000000-0005-0000-0000-0000792C0000}"/>
    <cellStyle name="Output 3 2 4 2" xfId="16084" xr:uid="{00000000-0005-0000-0000-0000792C0000}"/>
    <cellStyle name="Output 3 2 5" xfId="13956" xr:uid="{00000000-0005-0000-0000-00009B0E0000}"/>
    <cellStyle name="Output 3 2 5 2" xfId="17531" xr:uid="{1011C373-26C5-462A-8220-47F53B70DCB4}"/>
    <cellStyle name="Output 3 2 6" xfId="14785" xr:uid="{00000000-0005-0000-0000-0000B21D0000}"/>
    <cellStyle name="Output 3 2 7" xfId="23026" xr:uid="{640B2951-CA94-41A8-B2C4-450EEF838CE3}"/>
    <cellStyle name="Output 3 3" xfId="3270" xr:uid="{00000000-0005-0000-0000-0000B41D0000}"/>
    <cellStyle name="Output 3 3 2" xfId="3271" xr:uid="{00000000-0005-0000-0000-0000B51D0000}"/>
    <cellStyle name="Output 3 3 2 2" xfId="11413" xr:uid="{00000000-0005-0000-0000-0000661E0000}"/>
    <cellStyle name="Output 3 3 2 2 2" xfId="17462" xr:uid="{00000000-0005-0000-0000-0000661E0000}"/>
    <cellStyle name="Output 3 3 2 3" xfId="14788" xr:uid="{00000000-0005-0000-0000-0000B51D0000}"/>
    <cellStyle name="Output 3 3 3" xfId="11421" xr:uid="{00000000-0005-0000-0000-0000671E0000}"/>
    <cellStyle name="Output 3 3 3 2" xfId="17470" xr:uid="{00000000-0005-0000-0000-0000671E0000}"/>
    <cellStyle name="Output 3 3 4" xfId="10536" xr:uid="{00000000-0005-0000-0000-00007A2C0000}"/>
    <cellStyle name="Output 3 3 4 2" xfId="16684" xr:uid="{00000000-0005-0000-0000-00007A2C0000}"/>
    <cellStyle name="Output 3 3 5" xfId="14787" xr:uid="{00000000-0005-0000-0000-0000B41D0000}"/>
    <cellStyle name="Output 3 3 6" xfId="23028" xr:uid="{500FF29E-793D-4A01-90AC-F8AA20B737C4}"/>
    <cellStyle name="Output 3 4" xfId="3272" xr:uid="{00000000-0005-0000-0000-0000B61D0000}"/>
    <cellStyle name="Output 3 4 2" xfId="3273" xr:uid="{00000000-0005-0000-0000-0000B71D0000}"/>
    <cellStyle name="Output 3 4 2 2" xfId="10945" xr:uid="{00000000-0005-0000-0000-00006A1E0000}"/>
    <cellStyle name="Output 3 4 2 2 2" xfId="17002" xr:uid="{00000000-0005-0000-0000-00006A1E0000}"/>
    <cellStyle name="Output 3 4 2 3" xfId="14790" xr:uid="{00000000-0005-0000-0000-0000B71D0000}"/>
    <cellStyle name="Output 3 4 3" xfId="11405" xr:uid="{00000000-0005-0000-0000-00006B1E0000}"/>
    <cellStyle name="Output 3 4 3 2" xfId="17454" xr:uid="{00000000-0005-0000-0000-00006B1E0000}"/>
    <cellStyle name="Output 3 4 4" xfId="9537" xr:uid="{00000000-0005-0000-0000-00007B2C0000}"/>
    <cellStyle name="Output 3 4 4 2" xfId="15921" xr:uid="{00000000-0005-0000-0000-00007B2C0000}"/>
    <cellStyle name="Output 3 4 5" xfId="14789" xr:uid="{00000000-0005-0000-0000-0000B61D0000}"/>
    <cellStyle name="Output 3 4 6" xfId="23029" xr:uid="{5E29DBD1-B9D6-41CF-8220-66F5A2986CA9}"/>
    <cellStyle name="Output 3 5" xfId="3274" xr:uid="{00000000-0005-0000-0000-0000B81D0000}"/>
    <cellStyle name="Output 3 5 2" xfId="3275" xr:uid="{00000000-0005-0000-0000-0000B91D0000}"/>
    <cellStyle name="Output 3 5 2 2" xfId="10199" xr:uid="{00000000-0005-0000-0000-00006E1E0000}"/>
    <cellStyle name="Output 3 5 2 2 2" xfId="16402" xr:uid="{00000000-0005-0000-0000-00006E1E0000}"/>
    <cellStyle name="Output 3 5 2 3" xfId="14792" xr:uid="{00000000-0005-0000-0000-0000B91D0000}"/>
    <cellStyle name="Output 3 5 3" xfId="10196" xr:uid="{00000000-0005-0000-0000-00006F1E0000}"/>
    <cellStyle name="Output 3 5 3 2" xfId="16399" xr:uid="{00000000-0005-0000-0000-00006F1E0000}"/>
    <cellStyle name="Output 3 5 4" xfId="9536" xr:uid="{00000000-0005-0000-0000-00007C2C0000}"/>
    <cellStyle name="Output 3 5 4 2" xfId="15920" xr:uid="{00000000-0005-0000-0000-00007C2C0000}"/>
    <cellStyle name="Output 3 5 5" xfId="14791" xr:uid="{00000000-0005-0000-0000-0000B81D0000}"/>
    <cellStyle name="Output 3 6" xfId="3276" xr:uid="{00000000-0005-0000-0000-0000BA1D0000}"/>
    <cellStyle name="Output 3 6 2" xfId="3277" xr:uid="{00000000-0005-0000-0000-0000BB1D0000}"/>
    <cellStyle name="Output 3 6 2 2" xfId="10208" xr:uid="{00000000-0005-0000-0000-0000721E0000}"/>
    <cellStyle name="Output 3 6 2 2 2" xfId="16411" xr:uid="{00000000-0005-0000-0000-0000721E0000}"/>
    <cellStyle name="Output 3 6 2 3" xfId="14794" xr:uid="{00000000-0005-0000-0000-0000BB1D0000}"/>
    <cellStyle name="Output 3 6 3" xfId="10529" xr:uid="{00000000-0005-0000-0000-0000731E0000}"/>
    <cellStyle name="Output 3 6 3 2" xfId="16677" xr:uid="{00000000-0005-0000-0000-0000731E0000}"/>
    <cellStyle name="Output 3 6 4" xfId="9535" xr:uid="{00000000-0005-0000-0000-00007D2C0000}"/>
    <cellStyle name="Output 3 6 4 2" xfId="15919" xr:uid="{00000000-0005-0000-0000-00007D2C0000}"/>
    <cellStyle name="Output 3 6 5" xfId="14793" xr:uid="{00000000-0005-0000-0000-0000BA1D0000}"/>
    <cellStyle name="Output 3 7" xfId="3278" xr:uid="{00000000-0005-0000-0000-0000BC1D0000}"/>
    <cellStyle name="Output 3 7 2" xfId="3279" xr:uid="{00000000-0005-0000-0000-0000BD1D0000}"/>
    <cellStyle name="Output 3 7 2 2" xfId="10251" xr:uid="{00000000-0005-0000-0000-0000761E0000}"/>
    <cellStyle name="Output 3 7 2 2 2" xfId="16449" xr:uid="{00000000-0005-0000-0000-0000761E0000}"/>
    <cellStyle name="Output 3 7 2 3" xfId="14796" xr:uid="{00000000-0005-0000-0000-0000BD1D0000}"/>
    <cellStyle name="Output 3 7 3" xfId="10250" xr:uid="{00000000-0005-0000-0000-0000771E0000}"/>
    <cellStyle name="Output 3 7 3 2" xfId="16448" xr:uid="{00000000-0005-0000-0000-0000771E0000}"/>
    <cellStyle name="Output 3 7 4" xfId="9534" xr:uid="{00000000-0005-0000-0000-00007E2C0000}"/>
    <cellStyle name="Output 3 7 4 2" xfId="15918" xr:uid="{00000000-0005-0000-0000-00007E2C0000}"/>
    <cellStyle name="Output 3 7 5" xfId="14795" xr:uid="{00000000-0005-0000-0000-0000BC1D0000}"/>
    <cellStyle name="Output 3 8" xfId="3280" xr:uid="{00000000-0005-0000-0000-0000BE1D0000}"/>
    <cellStyle name="Output 3 8 2" xfId="3281" xr:uid="{00000000-0005-0000-0000-0000BF1D0000}"/>
    <cellStyle name="Output 3 8 2 2" xfId="10531" xr:uid="{00000000-0005-0000-0000-00007A1E0000}"/>
    <cellStyle name="Output 3 8 2 2 2" xfId="16679" xr:uid="{00000000-0005-0000-0000-00007A1E0000}"/>
    <cellStyle name="Output 3 8 2 3" xfId="14798" xr:uid="{00000000-0005-0000-0000-0000BF1D0000}"/>
    <cellStyle name="Output 3 8 3" xfId="10252" xr:uid="{00000000-0005-0000-0000-00007B1E0000}"/>
    <cellStyle name="Output 3 8 3 2" xfId="16450" xr:uid="{00000000-0005-0000-0000-00007B1E0000}"/>
    <cellStyle name="Output 3 8 4" xfId="9533" xr:uid="{00000000-0005-0000-0000-00007F2C0000}"/>
    <cellStyle name="Output 3 8 4 2" xfId="15917" xr:uid="{00000000-0005-0000-0000-00007F2C0000}"/>
    <cellStyle name="Output 3 8 5" xfId="14797" xr:uid="{00000000-0005-0000-0000-0000BE1D0000}"/>
    <cellStyle name="Output 3 9" xfId="3282" xr:uid="{00000000-0005-0000-0000-0000C01D0000}"/>
    <cellStyle name="Output 3 9 2" xfId="3283" xr:uid="{00000000-0005-0000-0000-0000C11D0000}"/>
    <cellStyle name="Output 3 9 2 2" xfId="11045" xr:uid="{00000000-0005-0000-0000-00007E1E0000}"/>
    <cellStyle name="Output 3 9 2 2 2" xfId="17102" xr:uid="{00000000-0005-0000-0000-00007E1E0000}"/>
    <cellStyle name="Output 3 9 2 3" xfId="14800" xr:uid="{00000000-0005-0000-0000-0000C11D0000}"/>
    <cellStyle name="Output 3 9 3" xfId="10532" xr:uid="{00000000-0005-0000-0000-00007F1E0000}"/>
    <cellStyle name="Output 3 9 3 2" xfId="16680" xr:uid="{00000000-0005-0000-0000-00007F1E0000}"/>
    <cellStyle name="Output 3 9 4" xfId="9815" xr:uid="{00000000-0005-0000-0000-0000802C0000}"/>
    <cellStyle name="Output 3 9 4 2" xfId="16082" xr:uid="{00000000-0005-0000-0000-0000802C0000}"/>
    <cellStyle name="Output 3 9 5" xfId="14799" xr:uid="{00000000-0005-0000-0000-0000C01D0000}"/>
    <cellStyle name="Output 30" xfId="13957" xr:uid="{00000000-0005-0000-0000-00009D0E0000}"/>
    <cellStyle name="Output 30 2" xfId="23030" xr:uid="{47563884-0EEE-4810-A5A8-3BE1074CAB6C}"/>
    <cellStyle name="Output 30 3" xfId="17532" xr:uid="{45567EF4-6C57-47C6-BD76-AB6F0C8BBD99}"/>
    <cellStyle name="Output 31" xfId="13958" xr:uid="{00000000-0005-0000-0000-00009E0E0000}"/>
    <cellStyle name="Output 31 2" xfId="23031" xr:uid="{CA2F0572-A17D-46AB-A9A2-11555890A784}"/>
    <cellStyle name="Output 31 3" xfId="17533" xr:uid="{1B8CC546-6314-4EBE-8F52-A3A6F042FC4A}"/>
    <cellStyle name="Output 32" xfId="13959" xr:uid="{00000000-0005-0000-0000-00009F0E0000}"/>
    <cellStyle name="Output 32 2" xfId="23032" xr:uid="{50BCC9E9-9E05-4068-9CA7-1C904F3DA92F}"/>
    <cellStyle name="Output 32 3" xfId="17534" xr:uid="{7A9C7FFA-5137-4D3C-9CF3-9B6BC2D64E46}"/>
    <cellStyle name="Output 33" xfId="13960" xr:uid="{00000000-0005-0000-0000-0000A00E0000}"/>
    <cellStyle name="Output 33 2" xfId="23033" xr:uid="{3113083D-D218-49EF-9FCF-E75D5FD50A12}"/>
    <cellStyle name="Output 33 3" xfId="17535" xr:uid="{79FB1BFC-015D-4323-B3E0-1988FDFA271E}"/>
    <cellStyle name="Output 34" xfId="13961" xr:uid="{00000000-0005-0000-0000-0000A10E0000}"/>
    <cellStyle name="Output 34 2" xfId="23034" xr:uid="{779D5517-A872-41DF-B227-CBAD4214FD41}"/>
    <cellStyle name="Output 34 3" xfId="17536" xr:uid="{E3ABEDB7-70AE-4A64-8FC9-19F5F4FA7BA4}"/>
    <cellStyle name="Output 35" xfId="13962" xr:uid="{00000000-0005-0000-0000-0000A20E0000}"/>
    <cellStyle name="Output 35 2" xfId="23035" xr:uid="{5A668463-A58D-4F43-9C82-C39F4BC140A8}"/>
    <cellStyle name="Output 35 3" xfId="17537" xr:uid="{873B65F9-9DEF-4B00-872E-5635B3E8CD73}"/>
    <cellStyle name="Output 36" xfId="13963" xr:uid="{00000000-0005-0000-0000-0000A30E0000}"/>
    <cellStyle name="Output 36 2" xfId="23036" xr:uid="{6E974764-4B31-4150-BE5A-9F8EA50F27CA}"/>
    <cellStyle name="Output 36 3" xfId="17538" xr:uid="{C591FFA1-4580-4BD9-B333-DADB56316BD5}"/>
    <cellStyle name="Output 37" xfId="13964" xr:uid="{00000000-0005-0000-0000-0000A40E0000}"/>
    <cellStyle name="Output 37 2" xfId="23037" xr:uid="{998BB29D-5EF6-4D53-8440-4062ABE77A67}"/>
    <cellStyle name="Output 37 3" xfId="17539" xr:uid="{0751FBB5-7C88-42A4-9E7C-EDCDF4D54338}"/>
    <cellStyle name="Output 38" xfId="13965" xr:uid="{00000000-0005-0000-0000-0000A50E0000}"/>
    <cellStyle name="Output 38 2" xfId="23038" xr:uid="{6E6D6A98-57B5-4F9D-BFDB-0B06CEF8F417}"/>
    <cellStyle name="Output 38 3" xfId="17540" xr:uid="{0DAD119E-88F1-44BD-AD5E-D00BA96B5377}"/>
    <cellStyle name="Output 39" xfId="13966" xr:uid="{00000000-0005-0000-0000-0000A60E0000}"/>
    <cellStyle name="Output 39 2" xfId="23039" xr:uid="{7C4BDA30-C30E-4DEC-8454-25B08871D149}"/>
    <cellStyle name="Output 39 3" xfId="17541" xr:uid="{A3B59E41-3B1E-4EE8-A91F-3C453CA03F85}"/>
    <cellStyle name="Output 4" xfId="3284" xr:uid="{00000000-0005-0000-0000-0000C21D0000}"/>
    <cellStyle name="Output 4 10" xfId="3285" xr:uid="{00000000-0005-0000-0000-0000C31D0000}"/>
    <cellStyle name="Output 4 10 2" xfId="3286" xr:uid="{00000000-0005-0000-0000-0000C41D0000}"/>
    <cellStyle name="Output 4 10 2 2" xfId="10331" xr:uid="{00000000-0005-0000-0000-0000831E0000}"/>
    <cellStyle name="Output 4 10 2 2 2" xfId="16527" xr:uid="{00000000-0005-0000-0000-0000831E0000}"/>
    <cellStyle name="Output 4 10 2 3" xfId="14803" xr:uid="{00000000-0005-0000-0000-0000C41D0000}"/>
    <cellStyle name="Output 4 10 3" xfId="10330" xr:uid="{00000000-0005-0000-0000-0000841E0000}"/>
    <cellStyle name="Output 4 10 3 2" xfId="16526" xr:uid="{00000000-0005-0000-0000-0000841E0000}"/>
    <cellStyle name="Output 4 10 4" xfId="9532" xr:uid="{00000000-0005-0000-0000-0000822C0000}"/>
    <cellStyle name="Output 4 10 4 2" xfId="15916" xr:uid="{00000000-0005-0000-0000-0000822C0000}"/>
    <cellStyle name="Output 4 10 5" xfId="14802" xr:uid="{00000000-0005-0000-0000-0000C31D0000}"/>
    <cellStyle name="Output 4 11" xfId="3287" xr:uid="{00000000-0005-0000-0000-0000C51D0000}"/>
    <cellStyle name="Output 4 11 2" xfId="3288" xr:uid="{00000000-0005-0000-0000-0000C61D0000}"/>
    <cellStyle name="Output 4 11 2 2" xfId="11428" xr:uid="{00000000-0005-0000-0000-0000871E0000}"/>
    <cellStyle name="Output 4 11 2 2 2" xfId="17477" xr:uid="{00000000-0005-0000-0000-0000871E0000}"/>
    <cellStyle name="Output 4 11 2 3" xfId="14805" xr:uid="{00000000-0005-0000-0000-0000C61D0000}"/>
    <cellStyle name="Output 4 11 3" xfId="11436" xr:uid="{00000000-0005-0000-0000-0000881E0000}"/>
    <cellStyle name="Output 4 11 3 2" xfId="17485" xr:uid="{00000000-0005-0000-0000-0000881E0000}"/>
    <cellStyle name="Output 4 11 4" xfId="9531" xr:uid="{00000000-0005-0000-0000-0000832C0000}"/>
    <cellStyle name="Output 4 11 4 2" xfId="15915" xr:uid="{00000000-0005-0000-0000-0000832C0000}"/>
    <cellStyle name="Output 4 11 5" xfId="14804" xr:uid="{00000000-0005-0000-0000-0000C51D0000}"/>
    <cellStyle name="Output 4 12" xfId="3289" xr:uid="{00000000-0005-0000-0000-0000C71D0000}"/>
    <cellStyle name="Output 4 12 2" xfId="11420" xr:uid="{00000000-0005-0000-0000-00008A1E0000}"/>
    <cellStyle name="Output 4 12 2 2" xfId="17469" xr:uid="{00000000-0005-0000-0000-00008A1E0000}"/>
    <cellStyle name="Output 4 12 3" xfId="14806" xr:uid="{00000000-0005-0000-0000-0000C71D0000}"/>
    <cellStyle name="Output 4 13" xfId="10329" xr:uid="{00000000-0005-0000-0000-00008B1E0000}"/>
    <cellStyle name="Output 4 13 2" xfId="16525" xr:uid="{00000000-0005-0000-0000-00008B1E0000}"/>
    <cellStyle name="Output 4 14" xfId="10533" xr:uid="{00000000-0005-0000-0000-0000812C0000}"/>
    <cellStyle name="Output 4 14 2" xfId="16681" xr:uid="{00000000-0005-0000-0000-0000812C0000}"/>
    <cellStyle name="Output 4 15" xfId="14801" xr:uid="{00000000-0005-0000-0000-0000C21D0000}"/>
    <cellStyle name="Output 4 2" xfId="3290" xr:uid="{00000000-0005-0000-0000-0000C81D0000}"/>
    <cellStyle name="Output 4 2 2" xfId="3291" xr:uid="{00000000-0005-0000-0000-0000C91D0000}"/>
    <cellStyle name="Output 4 2 2 2" xfId="9000" xr:uid="{00000000-0005-0000-0000-0000CA1D0000}"/>
    <cellStyle name="Output 4 2 2 2 2" xfId="15665" xr:uid="{00000000-0005-0000-0000-0000CA1D0000}"/>
    <cellStyle name="Output 4 2 2 3" xfId="11404" xr:uid="{00000000-0005-0000-0000-00008F1E0000}"/>
    <cellStyle name="Output 4 2 2 3 2" xfId="17453" xr:uid="{00000000-0005-0000-0000-00008F1E0000}"/>
    <cellStyle name="Output 4 2 2 4" xfId="14808" xr:uid="{00000000-0005-0000-0000-0000C91D0000}"/>
    <cellStyle name="Output 4 2 3" xfId="5575" xr:uid="{00000000-0005-0000-0000-0000CB1D0000}"/>
    <cellStyle name="Output 4 2 4" xfId="11412" xr:uid="{00000000-0005-0000-0000-0000911E0000}"/>
    <cellStyle name="Output 4 2 4 2" xfId="17461" xr:uid="{00000000-0005-0000-0000-0000911E0000}"/>
    <cellStyle name="Output 4 2 5" xfId="10530" xr:uid="{00000000-0005-0000-0000-0000842C0000}"/>
    <cellStyle name="Output 4 2 5 2" xfId="16678" xr:uid="{00000000-0005-0000-0000-0000842C0000}"/>
    <cellStyle name="Output 4 2 6" xfId="14807" xr:uid="{00000000-0005-0000-0000-0000C81D0000}"/>
    <cellStyle name="Output 4 3" xfId="3292" xr:uid="{00000000-0005-0000-0000-0000CC1D0000}"/>
    <cellStyle name="Output 4 3 2" xfId="3293" xr:uid="{00000000-0005-0000-0000-0000CD1D0000}"/>
    <cellStyle name="Output 4 3 2 2" xfId="9317" xr:uid="{00000000-0005-0000-0000-0000CE1D0000}"/>
    <cellStyle name="Output 4 3 2 2 2" xfId="15773" xr:uid="{00000000-0005-0000-0000-0000CE1D0000}"/>
    <cellStyle name="Output 4 3 2 3" xfId="10487" xr:uid="{00000000-0005-0000-0000-0000951E0000}"/>
    <cellStyle name="Output 4 3 2 3 2" xfId="16638" xr:uid="{00000000-0005-0000-0000-0000951E0000}"/>
    <cellStyle name="Output 4 3 2 4" xfId="14810" xr:uid="{00000000-0005-0000-0000-0000CD1D0000}"/>
    <cellStyle name="Output 4 3 3" xfId="5576" xr:uid="{00000000-0005-0000-0000-0000CF1D0000}"/>
    <cellStyle name="Output 4 3 4" xfId="11089" xr:uid="{00000000-0005-0000-0000-0000971E0000}"/>
    <cellStyle name="Output 4 3 4 2" xfId="17146" xr:uid="{00000000-0005-0000-0000-0000971E0000}"/>
    <cellStyle name="Output 4 3 5" xfId="9530" xr:uid="{00000000-0005-0000-0000-0000852C0000}"/>
    <cellStyle name="Output 4 3 5 2" xfId="15914" xr:uid="{00000000-0005-0000-0000-0000852C0000}"/>
    <cellStyle name="Output 4 3 6" xfId="14809" xr:uid="{00000000-0005-0000-0000-0000CC1D0000}"/>
    <cellStyle name="Output 4 4" xfId="3294" xr:uid="{00000000-0005-0000-0000-0000D01D0000}"/>
    <cellStyle name="Output 4 4 2" xfId="3295" xr:uid="{00000000-0005-0000-0000-0000D11D0000}"/>
    <cellStyle name="Output 4 4 2 2" xfId="8989" xr:uid="{00000000-0005-0000-0000-0000D21D0000}"/>
    <cellStyle name="Output 4 4 2 2 2" xfId="15664" xr:uid="{00000000-0005-0000-0000-0000D21D0000}"/>
    <cellStyle name="Output 4 4 2 3" xfId="10534" xr:uid="{00000000-0005-0000-0000-00009B1E0000}"/>
    <cellStyle name="Output 4 4 2 3 2" xfId="16682" xr:uid="{00000000-0005-0000-0000-00009B1E0000}"/>
    <cellStyle name="Output 4 4 2 4" xfId="14812" xr:uid="{00000000-0005-0000-0000-0000D11D0000}"/>
    <cellStyle name="Output 4 4 3" xfId="5577" xr:uid="{00000000-0005-0000-0000-0000D31D0000}"/>
    <cellStyle name="Output 4 4 4" xfId="10490" xr:uid="{00000000-0005-0000-0000-00009D1E0000}"/>
    <cellStyle name="Output 4 4 4 2" xfId="16641" xr:uid="{00000000-0005-0000-0000-00009D1E0000}"/>
    <cellStyle name="Output 4 4 5" xfId="9529" xr:uid="{00000000-0005-0000-0000-0000862C0000}"/>
    <cellStyle name="Output 4 4 5 2" xfId="15913" xr:uid="{00000000-0005-0000-0000-0000862C0000}"/>
    <cellStyle name="Output 4 4 6" xfId="14811" xr:uid="{00000000-0005-0000-0000-0000D01D0000}"/>
    <cellStyle name="Output 4 5" xfId="3296" xr:uid="{00000000-0005-0000-0000-0000D41D0000}"/>
    <cellStyle name="Output 4 5 2" xfId="3297" xr:uid="{00000000-0005-0000-0000-0000D51D0000}"/>
    <cellStyle name="Output 4 5 2 2" xfId="9316" xr:uid="{00000000-0005-0000-0000-0000D61D0000}"/>
    <cellStyle name="Output 4 5 2 2 2" xfId="15772" xr:uid="{00000000-0005-0000-0000-0000D61D0000}"/>
    <cellStyle name="Output 4 5 2 3" xfId="11427" xr:uid="{00000000-0005-0000-0000-0000A11E0000}"/>
    <cellStyle name="Output 4 5 2 3 2" xfId="17476" xr:uid="{00000000-0005-0000-0000-0000A11E0000}"/>
    <cellStyle name="Output 4 5 2 4" xfId="14814" xr:uid="{00000000-0005-0000-0000-0000D51D0000}"/>
    <cellStyle name="Output 4 5 3" xfId="5578" xr:uid="{00000000-0005-0000-0000-0000D71D0000}"/>
    <cellStyle name="Output 4 5 4" xfId="11435" xr:uid="{00000000-0005-0000-0000-0000A31E0000}"/>
    <cellStyle name="Output 4 5 4 2" xfId="17484" xr:uid="{00000000-0005-0000-0000-0000A31E0000}"/>
    <cellStyle name="Output 4 5 5" xfId="9528" xr:uid="{00000000-0005-0000-0000-0000872C0000}"/>
    <cellStyle name="Output 4 5 5 2" xfId="15912" xr:uid="{00000000-0005-0000-0000-0000872C0000}"/>
    <cellStyle name="Output 4 5 6" xfId="14813" xr:uid="{00000000-0005-0000-0000-0000D41D0000}"/>
    <cellStyle name="Output 4 6" xfId="3298" xr:uid="{00000000-0005-0000-0000-0000D81D0000}"/>
    <cellStyle name="Output 4 6 2" xfId="3299" xr:uid="{00000000-0005-0000-0000-0000D91D0000}"/>
    <cellStyle name="Output 4 6 2 2" xfId="8988" xr:uid="{00000000-0005-0000-0000-0000DA1D0000}"/>
    <cellStyle name="Output 4 6 2 2 2" xfId="15663" xr:uid="{00000000-0005-0000-0000-0000DA1D0000}"/>
    <cellStyle name="Output 4 6 2 3" xfId="11411" xr:uid="{00000000-0005-0000-0000-0000A71E0000}"/>
    <cellStyle name="Output 4 6 2 3 2" xfId="17460" xr:uid="{00000000-0005-0000-0000-0000A71E0000}"/>
    <cellStyle name="Output 4 6 2 4" xfId="14816" xr:uid="{00000000-0005-0000-0000-0000D91D0000}"/>
    <cellStyle name="Output 4 6 3" xfId="5579" xr:uid="{00000000-0005-0000-0000-0000DB1D0000}"/>
    <cellStyle name="Output 4 6 4" xfId="11419" xr:uid="{00000000-0005-0000-0000-0000A91E0000}"/>
    <cellStyle name="Output 4 6 4 2" xfId="17468" xr:uid="{00000000-0005-0000-0000-0000A91E0000}"/>
    <cellStyle name="Output 4 6 5" xfId="9527" xr:uid="{00000000-0005-0000-0000-0000882C0000}"/>
    <cellStyle name="Output 4 6 5 2" xfId="15911" xr:uid="{00000000-0005-0000-0000-0000882C0000}"/>
    <cellStyle name="Output 4 6 6" xfId="14815" xr:uid="{00000000-0005-0000-0000-0000D81D0000}"/>
    <cellStyle name="Output 4 7" xfId="3300" xr:uid="{00000000-0005-0000-0000-0000DC1D0000}"/>
    <cellStyle name="Output 4 7 2" xfId="3301" xr:uid="{00000000-0005-0000-0000-0000DD1D0000}"/>
    <cellStyle name="Output 4 7 2 2" xfId="8949" xr:uid="{00000000-0005-0000-0000-0000DE1D0000}"/>
    <cellStyle name="Output 4 7 2 2 2" xfId="15624" xr:uid="{00000000-0005-0000-0000-0000DE1D0000}"/>
    <cellStyle name="Output 4 7 2 3" xfId="11090" xr:uid="{00000000-0005-0000-0000-0000AD1E0000}"/>
    <cellStyle name="Output 4 7 2 3 2" xfId="17147" xr:uid="{00000000-0005-0000-0000-0000AD1E0000}"/>
    <cellStyle name="Output 4 7 2 4" xfId="14818" xr:uid="{00000000-0005-0000-0000-0000DD1D0000}"/>
    <cellStyle name="Output 4 7 3" xfId="5580" xr:uid="{00000000-0005-0000-0000-0000DF1D0000}"/>
    <cellStyle name="Output 4 7 4" xfId="11403" xr:uid="{00000000-0005-0000-0000-0000AF1E0000}"/>
    <cellStyle name="Output 4 7 4 2" xfId="17452" xr:uid="{00000000-0005-0000-0000-0000AF1E0000}"/>
    <cellStyle name="Output 4 7 5" xfId="9526" xr:uid="{00000000-0005-0000-0000-0000892C0000}"/>
    <cellStyle name="Output 4 7 5 2" xfId="15910" xr:uid="{00000000-0005-0000-0000-0000892C0000}"/>
    <cellStyle name="Output 4 7 6" xfId="14817" xr:uid="{00000000-0005-0000-0000-0000DC1D0000}"/>
    <cellStyle name="Output 4 8" xfId="3302" xr:uid="{00000000-0005-0000-0000-0000E01D0000}"/>
    <cellStyle name="Output 4 8 2" xfId="3303" xr:uid="{00000000-0005-0000-0000-0000E11D0000}"/>
    <cellStyle name="Output 4 8 2 2" xfId="5582" xr:uid="{00000000-0005-0000-0000-0000E21D0000}"/>
    <cellStyle name="Output 4 8 2 3" xfId="10385" xr:uid="{00000000-0005-0000-0000-0000B31E0000}"/>
    <cellStyle name="Output 4 8 2 3 2" xfId="16561" xr:uid="{00000000-0005-0000-0000-0000B31E0000}"/>
    <cellStyle name="Output 4 8 2 4" xfId="10200" xr:uid="{00000000-0005-0000-0000-0000B41E0000}"/>
    <cellStyle name="Output 4 8 2 4 2" xfId="16403" xr:uid="{00000000-0005-0000-0000-0000B41E0000}"/>
    <cellStyle name="Output 4 8 2 5" xfId="14820" xr:uid="{00000000-0005-0000-0000-0000E11D0000}"/>
    <cellStyle name="Output 4 8 3" xfId="6134" xr:uid="{00000000-0005-0000-0000-0000E31D0000}"/>
    <cellStyle name="Output 4 8 4" xfId="5581" xr:uid="{00000000-0005-0000-0000-0000E41D0000}"/>
    <cellStyle name="Output 4 8 5" xfId="10384" xr:uid="{00000000-0005-0000-0000-0000B71E0000}"/>
    <cellStyle name="Output 4 8 5 2" xfId="16560" xr:uid="{00000000-0005-0000-0000-0000B71E0000}"/>
    <cellStyle name="Output 4 8 6" xfId="10197" xr:uid="{00000000-0005-0000-0000-0000B81E0000}"/>
    <cellStyle name="Output 4 8 6 2" xfId="16400" xr:uid="{00000000-0005-0000-0000-0000B81E0000}"/>
    <cellStyle name="Output 4 8 7" xfId="9525" xr:uid="{00000000-0005-0000-0000-00008A2C0000}"/>
    <cellStyle name="Output 4 8 7 2" xfId="15909" xr:uid="{00000000-0005-0000-0000-00008A2C0000}"/>
    <cellStyle name="Output 4 8 8" xfId="14819" xr:uid="{00000000-0005-0000-0000-0000E01D0000}"/>
    <cellStyle name="Output 4 9" xfId="3304" xr:uid="{00000000-0005-0000-0000-0000E51D0000}"/>
    <cellStyle name="Output 4 9 2" xfId="3305" xr:uid="{00000000-0005-0000-0000-0000E61D0000}"/>
    <cellStyle name="Output 4 9 2 2" xfId="5584" xr:uid="{00000000-0005-0000-0000-0000E71D0000}"/>
    <cellStyle name="Output 4 9 2 3" xfId="10387" xr:uid="{00000000-0005-0000-0000-0000BC1E0000}"/>
    <cellStyle name="Output 4 9 2 3 2" xfId="16563" xr:uid="{00000000-0005-0000-0000-0000BC1E0000}"/>
    <cellStyle name="Output 4 9 2 4" xfId="11046" xr:uid="{00000000-0005-0000-0000-0000BD1E0000}"/>
    <cellStyle name="Output 4 9 2 4 2" xfId="17103" xr:uid="{00000000-0005-0000-0000-0000BD1E0000}"/>
    <cellStyle name="Output 4 9 2 5" xfId="14822" xr:uid="{00000000-0005-0000-0000-0000E61D0000}"/>
    <cellStyle name="Output 4 9 3" xfId="6135" xr:uid="{00000000-0005-0000-0000-0000E81D0000}"/>
    <cellStyle name="Output 4 9 4" xfId="5583" xr:uid="{00000000-0005-0000-0000-0000E91D0000}"/>
    <cellStyle name="Output 4 9 5" xfId="10386" xr:uid="{00000000-0005-0000-0000-0000C01E0000}"/>
    <cellStyle name="Output 4 9 5 2" xfId="16562" xr:uid="{00000000-0005-0000-0000-0000C01E0000}"/>
    <cellStyle name="Output 4 9 6" xfId="10535" xr:uid="{00000000-0005-0000-0000-0000C11E0000}"/>
    <cellStyle name="Output 4 9 6 2" xfId="16683" xr:uid="{00000000-0005-0000-0000-0000C11E0000}"/>
    <cellStyle name="Output 4 9 7" xfId="9524" xr:uid="{00000000-0005-0000-0000-00008B2C0000}"/>
    <cellStyle name="Output 4 9 7 2" xfId="15908" xr:uid="{00000000-0005-0000-0000-00008B2C0000}"/>
    <cellStyle name="Output 4 9 8" xfId="14821" xr:uid="{00000000-0005-0000-0000-0000E51D0000}"/>
    <cellStyle name="Output 40" xfId="13967" xr:uid="{00000000-0005-0000-0000-0000A90E0000}"/>
    <cellStyle name="Output 40 2" xfId="23040" xr:uid="{94BA6EB4-BBC2-4A84-AD5A-C29999E90812}"/>
    <cellStyle name="Output 40 3" xfId="17542" xr:uid="{2D0E7192-BBC9-4245-AA0F-37FB27B15109}"/>
    <cellStyle name="Output 41" xfId="13968" xr:uid="{00000000-0005-0000-0000-0000AA0E0000}"/>
    <cellStyle name="Output 41 2" xfId="23041" xr:uid="{781A5482-48CF-4E7C-BA10-DB6D1D70E5C9}"/>
    <cellStyle name="Output 41 3" xfId="17543" xr:uid="{0B93C1CA-1001-45E9-B81C-EAF68FEBAF7D}"/>
    <cellStyle name="Output 42" xfId="13969" xr:uid="{00000000-0005-0000-0000-0000AB0E0000}"/>
    <cellStyle name="Output 42 2" xfId="23042" xr:uid="{D3642A9E-0D3E-4104-A925-44A70F68950A}"/>
    <cellStyle name="Output 42 3" xfId="17544" xr:uid="{DAA64635-6174-481E-98B7-884378957DDC}"/>
    <cellStyle name="Output 43" xfId="13970" xr:uid="{00000000-0005-0000-0000-0000AC0E0000}"/>
    <cellStyle name="Output 43 2" xfId="23043" xr:uid="{E7D56874-3BE5-4A36-94A3-3FDC0C71B6BE}"/>
    <cellStyle name="Output 43 3" xfId="17545" xr:uid="{44E290E6-09EC-49AA-8AAF-388B48DABD29}"/>
    <cellStyle name="Output 5" xfId="3306" xr:uid="{00000000-0005-0000-0000-0000EA1D0000}"/>
    <cellStyle name="Output 5 10" xfId="3307" xr:uid="{00000000-0005-0000-0000-0000EB1D0000}"/>
    <cellStyle name="Output 5 10 2" xfId="3308" xr:uid="{00000000-0005-0000-0000-0000EC1D0000}"/>
    <cellStyle name="Output 5 10 2 2" xfId="5587" xr:uid="{00000000-0005-0000-0000-0000ED1D0000}"/>
    <cellStyle name="Output 5 10 2 3" xfId="10390" xr:uid="{00000000-0005-0000-0000-0000C61E0000}"/>
    <cellStyle name="Output 5 10 2 3 2" xfId="16566" xr:uid="{00000000-0005-0000-0000-0000C61E0000}"/>
    <cellStyle name="Output 5 10 2 4" xfId="10253" xr:uid="{00000000-0005-0000-0000-0000C71E0000}"/>
    <cellStyle name="Output 5 10 2 4 2" xfId="16451" xr:uid="{00000000-0005-0000-0000-0000C71E0000}"/>
    <cellStyle name="Output 5 10 2 5" xfId="14825" xr:uid="{00000000-0005-0000-0000-0000EC1D0000}"/>
    <cellStyle name="Output 5 10 3" xfId="6137" xr:uid="{00000000-0005-0000-0000-0000EE1D0000}"/>
    <cellStyle name="Output 5 10 4" xfId="5586" xr:uid="{00000000-0005-0000-0000-0000EF1D0000}"/>
    <cellStyle name="Output 5 10 5" xfId="10389" xr:uid="{00000000-0005-0000-0000-0000CA1E0000}"/>
    <cellStyle name="Output 5 10 5 2" xfId="16565" xr:uid="{00000000-0005-0000-0000-0000CA1E0000}"/>
    <cellStyle name="Output 5 10 6" xfId="11072" xr:uid="{00000000-0005-0000-0000-0000CB1E0000}"/>
    <cellStyle name="Output 5 10 6 2" xfId="17129" xr:uid="{00000000-0005-0000-0000-0000CB1E0000}"/>
    <cellStyle name="Output 5 10 7" xfId="9522" xr:uid="{00000000-0005-0000-0000-00008D2C0000}"/>
    <cellStyle name="Output 5 10 7 2" xfId="15906" xr:uid="{00000000-0005-0000-0000-00008D2C0000}"/>
    <cellStyle name="Output 5 10 8" xfId="14824" xr:uid="{00000000-0005-0000-0000-0000EB1D0000}"/>
    <cellStyle name="Output 5 11" xfId="3309" xr:uid="{00000000-0005-0000-0000-0000F01D0000}"/>
    <cellStyle name="Output 5 11 2" xfId="3310" xr:uid="{00000000-0005-0000-0000-0000F11D0000}"/>
    <cellStyle name="Output 5 11 2 2" xfId="5589" xr:uid="{00000000-0005-0000-0000-0000F21D0000}"/>
    <cellStyle name="Output 5 11 2 3" xfId="10392" xr:uid="{00000000-0005-0000-0000-0000CF1E0000}"/>
    <cellStyle name="Output 5 11 2 3 2" xfId="16568" xr:uid="{00000000-0005-0000-0000-0000CF1E0000}"/>
    <cellStyle name="Output 5 11 2 4" xfId="10255" xr:uid="{00000000-0005-0000-0000-0000D01E0000}"/>
    <cellStyle name="Output 5 11 2 4 2" xfId="16453" xr:uid="{00000000-0005-0000-0000-0000D01E0000}"/>
    <cellStyle name="Output 5 11 2 5" xfId="14827" xr:uid="{00000000-0005-0000-0000-0000F11D0000}"/>
    <cellStyle name="Output 5 11 3" xfId="6138" xr:uid="{00000000-0005-0000-0000-0000F31D0000}"/>
    <cellStyle name="Output 5 11 4" xfId="5588" xr:uid="{00000000-0005-0000-0000-0000F41D0000}"/>
    <cellStyle name="Output 5 11 5" xfId="10391" xr:uid="{00000000-0005-0000-0000-0000D31E0000}"/>
    <cellStyle name="Output 5 11 5 2" xfId="16567" xr:uid="{00000000-0005-0000-0000-0000D31E0000}"/>
    <cellStyle name="Output 5 11 6" xfId="10254" xr:uid="{00000000-0005-0000-0000-0000D41E0000}"/>
    <cellStyle name="Output 5 11 6 2" xfId="16452" xr:uid="{00000000-0005-0000-0000-0000D41E0000}"/>
    <cellStyle name="Output 5 11 7" xfId="10527" xr:uid="{00000000-0005-0000-0000-00008E2C0000}"/>
    <cellStyle name="Output 5 11 7 2" xfId="16675" xr:uid="{00000000-0005-0000-0000-00008E2C0000}"/>
    <cellStyle name="Output 5 11 8" xfId="14826" xr:uid="{00000000-0005-0000-0000-0000F01D0000}"/>
    <cellStyle name="Output 5 12" xfId="3311" xr:uid="{00000000-0005-0000-0000-0000F51D0000}"/>
    <cellStyle name="Output 5 12 2" xfId="5590" xr:uid="{00000000-0005-0000-0000-0000F61D0000}"/>
    <cellStyle name="Output 5 12 3" xfId="10393" xr:uid="{00000000-0005-0000-0000-0000D71E0000}"/>
    <cellStyle name="Output 5 12 3 2" xfId="16569" xr:uid="{00000000-0005-0000-0000-0000D71E0000}"/>
    <cellStyle name="Output 5 12 4" xfId="11082" xr:uid="{00000000-0005-0000-0000-0000D81E0000}"/>
    <cellStyle name="Output 5 12 4 2" xfId="17139" xr:uid="{00000000-0005-0000-0000-0000D81E0000}"/>
    <cellStyle name="Output 5 12 5" xfId="14828" xr:uid="{00000000-0005-0000-0000-0000F51D0000}"/>
    <cellStyle name="Output 5 13" xfId="6136" xr:uid="{00000000-0005-0000-0000-0000F71D0000}"/>
    <cellStyle name="Output 5 14" xfId="5585" xr:uid="{00000000-0005-0000-0000-0000F81D0000}"/>
    <cellStyle name="Output 5 15" xfId="10388" xr:uid="{00000000-0005-0000-0000-0000DB1E0000}"/>
    <cellStyle name="Output 5 15 2" xfId="16564" xr:uid="{00000000-0005-0000-0000-0000DB1E0000}"/>
    <cellStyle name="Output 5 16" xfId="11062" xr:uid="{00000000-0005-0000-0000-0000DC1E0000}"/>
    <cellStyle name="Output 5 16 2" xfId="17119" xr:uid="{00000000-0005-0000-0000-0000DC1E0000}"/>
    <cellStyle name="Output 5 17" xfId="9523" xr:uid="{00000000-0005-0000-0000-00008C2C0000}"/>
    <cellStyle name="Output 5 17 2" xfId="15907" xr:uid="{00000000-0005-0000-0000-00008C2C0000}"/>
    <cellStyle name="Output 5 18" xfId="14823" xr:uid="{00000000-0005-0000-0000-0000EA1D0000}"/>
    <cellStyle name="Output 5 2" xfId="3312" xr:uid="{00000000-0005-0000-0000-0000F91D0000}"/>
    <cellStyle name="Output 5 2 2" xfId="3313" xr:uid="{00000000-0005-0000-0000-0000FA1D0000}"/>
    <cellStyle name="Output 5 2 2 2" xfId="5592" xr:uid="{00000000-0005-0000-0000-0000FB1D0000}"/>
    <cellStyle name="Output 5 2 2 3" xfId="10395" xr:uid="{00000000-0005-0000-0000-0000E01E0000}"/>
    <cellStyle name="Output 5 2 2 3 2" xfId="16571" xr:uid="{00000000-0005-0000-0000-0000E01E0000}"/>
    <cellStyle name="Output 5 2 2 4" xfId="11333" xr:uid="{00000000-0005-0000-0000-0000E11E0000}"/>
    <cellStyle name="Output 5 2 2 4 2" xfId="17386" xr:uid="{00000000-0005-0000-0000-0000E11E0000}"/>
    <cellStyle name="Output 5 2 2 5" xfId="14830" xr:uid="{00000000-0005-0000-0000-0000FA1D0000}"/>
    <cellStyle name="Output 5 2 3" xfId="6139" xr:uid="{00000000-0005-0000-0000-0000FC1D0000}"/>
    <cellStyle name="Output 5 2 4" xfId="5591" xr:uid="{00000000-0005-0000-0000-0000FD1D0000}"/>
    <cellStyle name="Output 5 2 5" xfId="10394" xr:uid="{00000000-0005-0000-0000-0000E41E0000}"/>
    <cellStyle name="Output 5 2 5 2" xfId="16570" xr:uid="{00000000-0005-0000-0000-0000E41E0000}"/>
    <cellStyle name="Output 5 2 6" xfId="11321" xr:uid="{00000000-0005-0000-0000-0000E51E0000}"/>
    <cellStyle name="Output 5 2 6 2" xfId="17374" xr:uid="{00000000-0005-0000-0000-0000E51E0000}"/>
    <cellStyle name="Output 5 2 7" xfId="9521" xr:uid="{00000000-0005-0000-0000-00008F2C0000}"/>
    <cellStyle name="Output 5 2 7 2" xfId="15905" xr:uid="{00000000-0005-0000-0000-00008F2C0000}"/>
    <cellStyle name="Output 5 2 8" xfId="14829" xr:uid="{00000000-0005-0000-0000-0000F91D0000}"/>
    <cellStyle name="Output 5 3" xfId="3314" xr:uid="{00000000-0005-0000-0000-0000FE1D0000}"/>
    <cellStyle name="Output 5 3 2" xfId="3315" xr:uid="{00000000-0005-0000-0000-0000FF1D0000}"/>
    <cellStyle name="Output 5 3 2 2" xfId="5594" xr:uid="{00000000-0005-0000-0000-0000001E0000}"/>
    <cellStyle name="Output 5 3 2 3" xfId="10397" xr:uid="{00000000-0005-0000-0000-0000E91E0000}"/>
    <cellStyle name="Output 5 3 2 3 2" xfId="16573" xr:uid="{00000000-0005-0000-0000-0000E91E0000}"/>
    <cellStyle name="Output 5 3 2 4" xfId="11063" xr:uid="{00000000-0005-0000-0000-0000EA1E0000}"/>
    <cellStyle name="Output 5 3 2 4 2" xfId="17120" xr:uid="{00000000-0005-0000-0000-0000EA1E0000}"/>
    <cellStyle name="Output 5 3 2 5" xfId="14832" xr:uid="{00000000-0005-0000-0000-0000FF1D0000}"/>
    <cellStyle name="Output 5 3 3" xfId="6140" xr:uid="{00000000-0005-0000-0000-0000011E0000}"/>
    <cellStyle name="Output 5 3 4" xfId="5593" xr:uid="{00000000-0005-0000-0000-0000021E0000}"/>
    <cellStyle name="Output 5 3 5" xfId="10396" xr:uid="{00000000-0005-0000-0000-0000ED1E0000}"/>
    <cellStyle name="Output 5 3 5 2" xfId="16572" xr:uid="{00000000-0005-0000-0000-0000ED1E0000}"/>
    <cellStyle name="Output 5 3 6" xfId="10332" xr:uid="{00000000-0005-0000-0000-0000EE1E0000}"/>
    <cellStyle name="Output 5 3 6 2" xfId="16528" xr:uid="{00000000-0005-0000-0000-0000EE1E0000}"/>
    <cellStyle name="Output 5 3 7" xfId="9520" xr:uid="{00000000-0005-0000-0000-0000902C0000}"/>
    <cellStyle name="Output 5 3 7 2" xfId="15904" xr:uid="{00000000-0005-0000-0000-0000902C0000}"/>
    <cellStyle name="Output 5 3 8" xfId="14831" xr:uid="{00000000-0005-0000-0000-0000FE1D0000}"/>
    <cellStyle name="Output 5 4" xfId="3316" xr:uid="{00000000-0005-0000-0000-0000031E0000}"/>
    <cellStyle name="Output 5 4 2" xfId="3317" xr:uid="{00000000-0005-0000-0000-0000041E0000}"/>
    <cellStyle name="Output 5 4 2 2" xfId="5596" xr:uid="{00000000-0005-0000-0000-0000051E0000}"/>
    <cellStyle name="Output 5 4 2 3" xfId="10399" xr:uid="{00000000-0005-0000-0000-0000F21E0000}"/>
    <cellStyle name="Output 5 4 2 3 2" xfId="16575" xr:uid="{00000000-0005-0000-0000-0000F21E0000}"/>
    <cellStyle name="Output 5 4 2 4" xfId="11083" xr:uid="{00000000-0005-0000-0000-0000F31E0000}"/>
    <cellStyle name="Output 5 4 2 4 2" xfId="17140" xr:uid="{00000000-0005-0000-0000-0000F31E0000}"/>
    <cellStyle name="Output 5 4 2 5" xfId="14834" xr:uid="{00000000-0005-0000-0000-0000041E0000}"/>
    <cellStyle name="Output 5 4 3" xfId="6141" xr:uid="{00000000-0005-0000-0000-0000061E0000}"/>
    <cellStyle name="Output 5 4 4" xfId="5595" xr:uid="{00000000-0005-0000-0000-0000071E0000}"/>
    <cellStyle name="Output 5 4 5" xfId="10398" xr:uid="{00000000-0005-0000-0000-0000F61E0000}"/>
    <cellStyle name="Output 5 4 5 2" xfId="16574" xr:uid="{00000000-0005-0000-0000-0000F61E0000}"/>
    <cellStyle name="Output 5 4 6" xfId="11073" xr:uid="{00000000-0005-0000-0000-0000F71E0000}"/>
    <cellStyle name="Output 5 4 6 2" xfId="17130" xr:uid="{00000000-0005-0000-0000-0000F71E0000}"/>
    <cellStyle name="Output 5 4 7" xfId="9519" xr:uid="{00000000-0005-0000-0000-0000912C0000}"/>
    <cellStyle name="Output 5 4 7 2" xfId="15903" xr:uid="{00000000-0005-0000-0000-0000912C0000}"/>
    <cellStyle name="Output 5 4 8" xfId="14833" xr:uid="{00000000-0005-0000-0000-0000031E0000}"/>
    <cellStyle name="Output 5 5" xfId="3318" xr:uid="{00000000-0005-0000-0000-0000081E0000}"/>
    <cellStyle name="Output 5 5 2" xfId="3319" xr:uid="{00000000-0005-0000-0000-0000091E0000}"/>
    <cellStyle name="Output 5 5 2 2" xfId="5598" xr:uid="{00000000-0005-0000-0000-00000A1E0000}"/>
    <cellStyle name="Output 5 5 2 3" xfId="10401" xr:uid="{00000000-0005-0000-0000-0000FB1E0000}"/>
    <cellStyle name="Output 5 5 2 3 2" xfId="16577" xr:uid="{00000000-0005-0000-0000-0000FB1E0000}"/>
    <cellStyle name="Output 5 5 2 4" xfId="10257" xr:uid="{00000000-0005-0000-0000-0000FC1E0000}"/>
    <cellStyle name="Output 5 5 2 4 2" xfId="16455" xr:uid="{00000000-0005-0000-0000-0000FC1E0000}"/>
    <cellStyle name="Output 5 5 2 5" xfId="14836" xr:uid="{00000000-0005-0000-0000-0000091E0000}"/>
    <cellStyle name="Output 5 5 3" xfId="6142" xr:uid="{00000000-0005-0000-0000-00000B1E0000}"/>
    <cellStyle name="Output 5 5 4" xfId="5597" xr:uid="{00000000-0005-0000-0000-00000C1E0000}"/>
    <cellStyle name="Output 5 5 5" xfId="10400" xr:uid="{00000000-0005-0000-0000-0000FF1E0000}"/>
    <cellStyle name="Output 5 5 5 2" xfId="16576" xr:uid="{00000000-0005-0000-0000-0000FF1E0000}"/>
    <cellStyle name="Output 5 5 6" xfId="10256" xr:uid="{00000000-0005-0000-0000-0000001F0000}"/>
    <cellStyle name="Output 5 5 6 2" xfId="16454" xr:uid="{00000000-0005-0000-0000-0000001F0000}"/>
    <cellStyle name="Output 5 5 7" xfId="9518" xr:uid="{00000000-0005-0000-0000-0000922C0000}"/>
    <cellStyle name="Output 5 5 7 2" xfId="15902" xr:uid="{00000000-0005-0000-0000-0000922C0000}"/>
    <cellStyle name="Output 5 5 8" xfId="14835" xr:uid="{00000000-0005-0000-0000-0000081E0000}"/>
    <cellStyle name="Output 5 6" xfId="3320" xr:uid="{00000000-0005-0000-0000-00000D1E0000}"/>
    <cellStyle name="Output 5 6 2" xfId="3321" xr:uid="{00000000-0005-0000-0000-00000E1E0000}"/>
    <cellStyle name="Output 5 6 2 2" xfId="5600" xr:uid="{00000000-0005-0000-0000-00000F1E0000}"/>
    <cellStyle name="Output 5 6 2 3" xfId="10403" xr:uid="{00000000-0005-0000-0000-0000041F0000}"/>
    <cellStyle name="Output 5 6 2 3 2" xfId="16579" xr:uid="{00000000-0005-0000-0000-0000041F0000}"/>
    <cellStyle name="Output 5 6 2 4" xfId="11322" xr:uid="{00000000-0005-0000-0000-0000051F0000}"/>
    <cellStyle name="Output 5 6 2 4 2" xfId="17375" xr:uid="{00000000-0005-0000-0000-0000051F0000}"/>
    <cellStyle name="Output 5 6 2 5" xfId="14838" xr:uid="{00000000-0005-0000-0000-00000E1E0000}"/>
    <cellStyle name="Output 5 6 3" xfId="6143" xr:uid="{00000000-0005-0000-0000-0000101E0000}"/>
    <cellStyle name="Output 5 6 4" xfId="5599" xr:uid="{00000000-0005-0000-0000-0000111E0000}"/>
    <cellStyle name="Output 5 6 5" xfId="10402" xr:uid="{00000000-0005-0000-0000-0000081F0000}"/>
    <cellStyle name="Output 5 6 5 2" xfId="16578" xr:uid="{00000000-0005-0000-0000-0000081F0000}"/>
    <cellStyle name="Output 5 6 6" xfId="10258" xr:uid="{00000000-0005-0000-0000-0000091F0000}"/>
    <cellStyle name="Output 5 6 6 2" xfId="16456" xr:uid="{00000000-0005-0000-0000-0000091F0000}"/>
    <cellStyle name="Output 5 6 7" xfId="9517" xr:uid="{00000000-0005-0000-0000-0000932C0000}"/>
    <cellStyle name="Output 5 6 7 2" xfId="15901" xr:uid="{00000000-0005-0000-0000-0000932C0000}"/>
    <cellStyle name="Output 5 6 8" xfId="14837" xr:uid="{00000000-0005-0000-0000-00000D1E0000}"/>
    <cellStyle name="Output 5 7" xfId="3322" xr:uid="{00000000-0005-0000-0000-0000121E0000}"/>
    <cellStyle name="Output 5 7 2" xfId="3323" xr:uid="{00000000-0005-0000-0000-0000131E0000}"/>
    <cellStyle name="Output 5 7 2 2" xfId="5602" xr:uid="{00000000-0005-0000-0000-0000141E0000}"/>
    <cellStyle name="Output 5 7 2 3" xfId="10405" xr:uid="{00000000-0005-0000-0000-00000D1F0000}"/>
    <cellStyle name="Output 5 7 2 3 2" xfId="16581" xr:uid="{00000000-0005-0000-0000-00000D1F0000}"/>
    <cellStyle name="Output 5 7 2 4" xfId="11344" xr:uid="{00000000-0005-0000-0000-00000E1F0000}"/>
    <cellStyle name="Output 5 7 2 4 2" xfId="17397" xr:uid="{00000000-0005-0000-0000-00000E1F0000}"/>
    <cellStyle name="Output 5 7 2 5" xfId="14840" xr:uid="{00000000-0005-0000-0000-0000131E0000}"/>
    <cellStyle name="Output 5 7 3" xfId="6144" xr:uid="{00000000-0005-0000-0000-0000151E0000}"/>
    <cellStyle name="Output 5 7 4" xfId="5601" xr:uid="{00000000-0005-0000-0000-0000161E0000}"/>
    <cellStyle name="Output 5 7 5" xfId="10404" xr:uid="{00000000-0005-0000-0000-0000111F0000}"/>
    <cellStyle name="Output 5 7 5 2" xfId="16580" xr:uid="{00000000-0005-0000-0000-0000111F0000}"/>
    <cellStyle name="Output 5 7 6" xfId="11334" xr:uid="{00000000-0005-0000-0000-0000121F0000}"/>
    <cellStyle name="Output 5 7 6 2" xfId="17387" xr:uid="{00000000-0005-0000-0000-0000121F0000}"/>
    <cellStyle name="Output 5 7 7" xfId="9516" xr:uid="{00000000-0005-0000-0000-0000942C0000}"/>
    <cellStyle name="Output 5 7 7 2" xfId="15900" xr:uid="{00000000-0005-0000-0000-0000942C0000}"/>
    <cellStyle name="Output 5 7 8" xfId="14839" xr:uid="{00000000-0005-0000-0000-0000121E0000}"/>
    <cellStyle name="Output 5 8" xfId="3324" xr:uid="{00000000-0005-0000-0000-0000171E0000}"/>
    <cellStyle name="Output 5 8 2" xfId="3325" xr:uid="{00000000-0005-0000-0000-0000181E0000}"/>
    <cellStyle name="Output 5 8 2 2" xfId="5604" xr:uid="{00000000-0005-0000-0000-0000191E0000}"/>
    <cellStyle name="Output 5 8 2 3" xfId="10407" xr:uid="{00000000-0005-0000-0000-0000161F0000}"/>
    <cellStyle name="Output 5 8 2 3 2" xfId="16583" xr:uid="{00000000-0005-0000-0000-0000161F0000}"/>
    <cellStyle name="Output 5 8 2 4" xfId="11368" xr:uid="{00000000-0005-0000-0000-0000171F0000}"/>
    <cellStyle name="Output 5 8 2 4 2" xfId="17421" xr:uid="{00000000-0005-0000-0000-0000171F0000}"/>
    <cellStyle name="Output 5 8 2 5" xfId="14842" xr:uid="{00000000-0005-0000-0000-0000181E0000}"/>
    <cellStyle name="Output 5 8 3" xfId="6145" xr:uid="{00000000-0005-0000-0000-00001A1E0000}"/>
    <cellStyle name="Output 5 8 4" xfId="5603" xr:uid="{00000000-0005-0000-0000-00001B1E0000}"/>
    <cellStyle name="Output 5 8 5" xfId="10406" xr:uid="{00000000-0005-0000-0000-00001A1F0000}"/>
    <cellStyle name="Output 5 8 5 2" xfId="16582" xr:uid="{00000000-0005-0000-0000-00001A1F0000}"/>
    <cellStyle name="Output 5 8 6" xfId="11357" xr:uid="{00000000-0005-0000-0000-00001B1F0000}"/>
    <cellStyle name="Output 5 8 6 2" xfId="17410" xr:uid="{00000000-0005-0000-0000-00001B1F0000}"/>
    <cellStyle name="Output 5 8 7" xfId="9515" xr:uid="{00000000-0005-0000-0000-0000952C0000}"/>
    <cellStyle name="Output 5 8 7 2" xfId="15899" xr:uid="{00000000-0005-0000-0000-0000952C0000}"/>
    <cellStyle name="Output 5 8 8" xfId="14841" xr:uid="{00000000-0005-0000-0000-0000171E0000}"/>
    <cellStyle name="Output 5 9" xfId="3326" xr:uid="{00000000-0005-0000-0000-00001C1E0000}"/>
    <cellStyle name="Output 5 9 2" xfId="3327" xr:uid="{00000000-0005-0000-0000-00001D1E0000}"/>
    <cellStyle name="Output 5 9 2 2" xfId="5606" xr:uid="{00000000-0005-0000-0000-00001E1E0000}"/>
    <cellStyle name="Output 5 9 2 3" xfId="10409" xr:uid="{00000000-0005-0000-0000-00001F1F0000}"/>
    <cellStyle name="Output 5 9 2 3 2" xfId="16585" xr:uid="{00000000-0005-0000-0000-00001F1F0000}"/>
    <cellStyle name="Output 5 9 2 4" xfId="10334" xr:uid="{00000000-0005-0000-0000-0000201F0000}"/>
    <cellStyle name="Output 5 9 2 4 2" xfId="16530" xr:uid="{00000000-0005-0000-0000-0000201F0000}"/>
    <cellStyle name="Output 5 9 2 5" xfId="14844" xr:uid="{00000000-0005-0000-0000-00001D1E0000}"/>
    <cellStyle name="Output 5 9 3" xfId="6146" xr:uid="{00000000-0005-0000-0000-00001F1E0000}"/>
    <cellStyle name="Output 5 9 4" xfId="5605" xr:uid="{00000000-0005-0000-0000-0000201E0000}"/>
    <cellStyle name="Output 5 9 5" xfId="10408" xr:uid="{00000000-0005-0000-0000-0000231F0000}"/>
    <cellStyle name="Output 5 9 5 2" xfId="16584" xr:uid="{00000000-0005-0000-0000-0000231F0000}"/>
    <cellStyle name="Output 5 9 6" xfId="10333" xr:uid="{00000000-0005-0000-0000-0000241F0000}"/>
    <cellStyle name="Output 5 9 6 2" xfId="16529" xr:uid="{00000000-0005-0000-0000-0000241F0000}"/>
    <cellStyle name="Output 5 9 7" xfId="9514" xr:uid="{00000000-0005-0000-0000-0000962C0000}"/>
    <cellStyle name="Output 5 9 7 2" xfId="15898" xr:uid="{00000000-0005-0000-0000-0000962C0000}"/>
    <cellStyle name="Output 5 9 8" xfId="14843" xr:uid="{00000000-0005-0000-0000-00001C1E0000}"/>
    <cellStyle name="Output 6" xfId="3328" xr:uid="{00000000-0005-0000-0000-0000211E0000}"/>
    <cellStyle name="Output 6 10" xfId="3329" xr:uid="{00000000-0005-0000-0000-0000221E0000}"/>
    <cellStyle name="Output 6 10 2" xfId="3330" xr:uid="{00000000-0005-0000-0000-0000231E0000}"/>
    <cellStyle name="Output 6 10 2 2" xfId="5609" xr:uid="{00000000-0005-0000-0000-0000241E0000}"/>
    <cellStyle name="Output 6 10 2 3" xfId="10412" xr:uid="{00000000-0005-0000-0000-0000291F0000}"/>
    <cellStyle name="Output 6 10 2 3 2" xfId="16588" xr:uid="{00000000-0005-0000-0000-0000291F0000}"/>
    <cellStyle name="Output 6 10 2 4" xfId="10261" xr:uid="{00000000-0005-0000-0000-00002A1F0000}"/>
    <cellStyle name="Output 6 10 2 4 2" xfId="16459" xr:uid="{00000000-0005-0000-0000-00002A1F0000}"/>
    <cellStyle name="Output 6 10 2 5" xfId="14847" xr:uid="{00000000-0005-0000-0000-0000231E0000}"/>
    <cellStyle name="Output 6 10 3" xfId="6148" xr:uid="{00000000-0005-0000-0000-0000251E0000}"/>
    <cellStyle name="Output 6 10 4" xfId="5608" xr:uid="{00000000-0005-0000-0000-0000261E0000}"/>
    <cellStyle name="Output 6 10 5" xfId="10411" xr:uid="{00000000-0005-0000-0000-00002D1F0000}"/>
    <cellStyle name="Output 6 10 5 2" xfId="16587" xr:uid="{00000000-0005-0000-0000-00002D1F0000}"/>
    <cellStyle name="Output 6 10 6" xfId="10260" xr:uid="{00000000-0005-0000-0000-00002E1F0000}"/>
    <cellStyle name="Output 6 10 6 2" xfId="16458" xr:uid="{00000000-0005-0000-0000-00002E1F0000}"/>
    <cellStyle name="Output 6 10 7" xfId="10524" xr:uid="{00000000-0005-0000-0000-0000982C0000}"/>
    <cellStyle name="Output 6 10 7 2" xfId="16672" xr:uid="{00000000-0005-0000-0000-0000982C0000}"/>
    <cellStyle name="Output 6 10 8" xfId="14846" xr:uid="{00000000-0005-0000-0000-0000221E0000}"/>
    <cellStyle name="Output 6 11" xfId="3331" xr:uid="{00000000-0005-0000-0000-0000271E0000}"/>
    <cellStyle name="Output 6 11 2" xfId="3332" xr:uid="{00000000-0005-0000-0000-0000281E0000}"/>
    <cellStyle name="Output 6 11 2 2" xfId="5611" xr:uid="{00000000-0005-0000-0000-0000291E0000}"/>
    <cellStyle name="Output 6 11 2 3" xfId="10414" xr:uid="{00000000-0005-0000-0000-0000321F0000}"/>
    <cellStyle name="Output 6 11 2 3 2" xfId="16590" xr:uid="{00000000-0005-0000-0000-0000321F0000}"/>
    <cellStyle name="Output 6 11 2 4" xfId="10336" xr:uid="{00000000-0005-0000-0000-0000331F0000}"/>
    <cellStyle name="Output 6 11 2 4 2" xfId="16532" xr:uid="{00000000-0005-0000-0000-0000331F0000}"/>
    <cellStyle name="Output 6 11 2 5" xfId="14849" xr:uid="{00000000-0005-0000-0000-0000281E0000}"/>
    <cellStyle name="Output 6 11 3" xfId="6149" xr:uid="{00000000-0005-0000-0000-00002A1E0000}"/>
    <cellStyle name="Output 6 11 4" xfId="5610" xr:uid="{00000000-0005-0000-0000-00002B1E0000}"/>
    <cellStyle name="Output 6 11 5" xfId="10413" xr:uid="{00000000-0005-0000-0000-0000361F0000}"/>
    <cellStyle name="Output 6 11 5 2" xfId="16589" xr:uid="{00000000-0005-0000-0000-0000361F0000}"/>
    <cellStyle name="Output 6 11 6" xfId="10335" xr:uid="{00000000-0005-0000-0000-0000371F0000}"/>
    <cellStyle name="Output 6 11 6 2" xfId="16531" xr:uid="{00000000-0005-0000-0000-0000371F0000}"/>
    <cellStyle name="Output 6 11 7" xfId="9512" xr:uid="{00000000-0005-0000-0000-0000992C0000}"/>
    <cellStyle name="Output 6 11 7 2" xfId="15896" xr:uid="{00000000-0005-0000-0000-0000992C0000}"/>
    <cellStyle name="Output 6 11 8" xfId="14848" xr:uid="{00000000-0005-0000-0000-0000271E0000}"/>
    <cellStyle name="Output 6 12" xfId="3333" xr:uid="{00000000-0005-0000-0000-00002C1E0000}"/>
    <cellStyle name="Output 6 12 2" xfId="5612" xr:uid="{00000000-0005-0000-0000-00002D1E0000}"/>
    <cellStyle name="Output 6 12 3" xfId="10415" xr:uid="{00000000-0005-0000-0000-00003A1F0000}"/>
    <cellStyle name="Output 6 12 3 2" xfId="16591" xr:uid="{00000000-0005-0000-0000-00003A1F0000}"/>
    <cellStyle name="Output 6 12 4" xfId="10337" xr:uid="{00000000-0005-0000-0000-00003B1F0000}"/>
    <cellStyle name="Output 6 12 4 2" xfId="16533" xr:uid="{00000000-0005-0000-0000-00003B1F0000}"/>
    <cellStyle name="Output 6 12 5" xfId="14850" xr:uid="{00000000-0005-0000-0000-00002C1E0000}"/>
    <cellStyle name="Output 6 13" xfId="6147" xr:uid="{00000000-0005-0000-0000-00002E1E0000}"/>
    <cellStyle name="Output 6 14" xfId="5607" xr:uid="{00000000-0005-0000-0000-00002F1E0000}"/>
    <cellStyle name="Output 6 15" xfId="10410" xr:uid="{00000000-0005-0000-0000-00003E1F0000}"/>
    <cellStyle name="Output 6 15 2" xfId="16586" xr:uid="{00000000-0005-0000-0000-00003E1F0000}"/>
    <cellStyle name="Output 6 16" xfId="10259" xr:uid="{00000000-0005-0000-0000-00003F1F0000}"/>
    <cellStyle name="Output 6 16 2" xfId="16457" xr:uid="{00000000-0005-0000-0000-00003F1F0000}"/>
    <cellStyle name="Output 6 17" xfId="9513" xr:uid="{00000000-0005-0000-0000-0000972C0000}"/>
    <cellStyle name="Output 6 17 2" xfId="15897" xr:uid="{00000000-0005-0000-0000-0000972C0000}"/>
    <cellStyle name="Output 6 18" xfId="14845" xr:uid="{00000000-0005-0000-0000-0000211E0000}"/>
    <cellStyle name="Output 6 2" xfId="3334" xr:uid="{00000000-0005-0000-0000-0000301E0000}"/>
    <cellStyle name="Output 6 2 2" xfId="3335" xr:uid="{00000000-0005-0000-0000-0000311E0000}"/>
    <cellStyle name="Output 6 2 2 2" xfId="5614" xr:uid="{00000000-0005-0000-0000-0000321E0000}"/>
    <cellStyle name="Output 6 2 2 3" xfId="10417" xr:uid="{00000000-0005-0000-0000-0000431F0000}"/>
    <cellStyle name="Output 6 2 2 3 2" xfId="16593" xr:uid="{00000000-0005-0000-0000-0000431F0000}"/>
    <cellStyle name="Output 6 2 2 4" xfId="10537" xr:uid="{00000000-0005-0000-0000-0000441F0000}"/>
    <cellStyle name="Output 6 2 2 4 2" xfId="16685" xr:uid="{00000000-0005-0000-0000-0000441F0000}"/>
    <cellStyle name="Output 6 2 2 5" xfId="14852" xr:uid="{00000000-0005-0000-0000-0000311E0000}"/>
    <cellStyle name="Output 6 2 3" xfId="6150" xr:uid="{00000000-0005-0000-0000-0000331E0000}"/>
    <cellStyle name="Output 6 2 4" xfId="5613" xr:uid="{00000000-0005-0000-0000-0000341E0000}"/>
    <cellStyle name="Output 6 2 5" xfId="10416" xr:uid="{00000000-0005-0000-0000-0000471F0000}"/>
    <cellStyle name="Output 6 2 5 2" xfId="16592" xr:uid="{00000000-0005-0000-0000-0000471F0000}"/>
    <cellStyle name="Output 6 2 6" xfId="10338" xr:uid="{00000000-0005-0000-0000-0000481F0000}"/>
    <cellStyle name="Output 6 2 6 2" xfId="16534" xr:uid="{00000000-0005-0000-0000-0000481F0000}"/>
    <cellStyle name="Output 6 2 7" xfId="9511" xr:uid="{00000000-0005-0000-0000-00009A2C0000}"/>
    <cellStyle name="Output 6 2 7 2" xfId="15895" xr:uid="{00000000-0005-0000-0000-00009A2C0000}"/>
    <cellStyle name="Output 6 2 8" xfId="14851" xr:uid="{00000000-0005-0000-0000-0000301E0000}"/>
    <cellStyle name="Output 6 3" xfId="3336" xr:uid="{00000000-0005-0000-0000-0000351E0000}"/>
    <cellStyle name="Output 6 3 2" xfId="3337" xr:uid="{00000000-0005-0000-0000-0000361E0000}"/>
    <cellStyle name="Output 6 3 2 2" xfId="5616" xr:uid="{00000000-0005-0000-0000-0000371E0000}"/>
    <cellStyle name="Output 6 3 2 3" xfId="10419" xr:uid="{00000000-0005-0000-0000-00004C1F0000}"/>
    <cellStyle name="Output 6 3 2 3 2" xfId="16595" xr:uid="{00000000-0005-0000-0000-00004C1F0000}"/>
    <cellStyle name="Output 6 3 2 4" xfId="11047" xr:uid="{00000000-0005-0000-0000-00004D1F0000}"/>
    <cellStyle name="Output 6 3 2 4 2" xfId="17104" xr:uid="{00000000-0005-0000-0000-00004D1F0000}"/>
    <cellStyle name="Output 6 3 2 5" xfId="14854" xr:uid="{00000000-0005-0000-0000-0000361E0000}"/>
    <cellStyle name="Output 6 3 3" xfId="6151" xr:uid="{00000000-0005-0000-0000-0000381E0000}"/>
    <cellStyle name="Output 6 3 4" xfId="5615" xr:uid="{00000000-0005-0000-0000-0000391E0000}"/>
    <cellStyle name="Output 6 3 5" xfId="10418" xr:uid="{00000000-0005-0000-0000-0000501F0000}"/>
    <cellStyle name="Output 6 3 5 2" xfId="16594" xr:uid="{00000000-0005-0000-0000-0000501F0000}"/>
    <cellStyle name="Output 6 3 6" xfId="10538" xr:uid="{00000000-0005-0000-0000-0000511F0000}"/>
    <cellStyle name="Output 6 3 6 2" xfId="16686" xr:uid="{00000000-0005-0000-0000-0000511F0000}"/>
    <cellStyle name="Output 6 3 7" xfId="9510" xr:uid="{00000000-0005-0000-0000-00009B2C0000}"/>
    <cellStyle name="Output 6 3 7 2" xfId="15894" xr:uid="{00000000-0005-0000-0000-00009B2C0000}"/>
    <cellStyle name="Output 6 3 8" xfId="14853" xr:uid="{00000000-0005-0000-0000-0000351E0000}"/>
    <cellStyle name="Output 6 4" xfId="3338" xr:uid="{00000000-0005-0000-0000-00003A1E0000}"/>
    <cellStyle name="Output 6 4 2" xfId="3339" xr:uid="{00000000-0005-0000-0000-00003B1E0000}"/>
    <cellStyle name="Output 6 4 2 2" xfId="5618" xr:uid="{00000000-0005-0000-0000-00003C1E0000}"/>
    <cellStyle name="Output 6 4 2 3" xfId="10421" xr:uid="{00000000-0005-0000-0000-0000551F0000}"/>
    <cellStyle name="Output 6 4 2 3 2" xfId="16597" xr:uid="{00000000-0005-0000-0000-0000551F0000}"/>
    <cellStyle name="Output 6 4 2 4" xfId="10262" xr:uid="{00000000-0005-0000-0000-0000561F0000}"/>
    <cellStyle name="Output 6 4 2 4 2" xfId="16460" xr:uid="{00000000-0005-0000-0000-0000561F0000}"/>
    <cellStyle name="Output 6 4 2 5" xfId="14856" xr:uid="{00000000-0005-0000-0000-00003B1E0000}"/>
    <cellStyle name="Output 6 4 3" xfId="6152" xr:uid="{00000000-0005-0000-0000-00003D1E0000}"/>
    <cellStyle name="Output 6 4 4" xfId="5617" xr:uid="{00000000-0005-0000-0000-00003E1E0000}"/>
    <cellStyle name="Output 6 4 5" xfId="10420" xr:uid="{00000000-0005-0000-0000-0000591F0000}"/>
    <cellStyle name="Output 6 4 5 2" xfId="16596" xr:uid="{00000000-0005-0000-0000-0000591F0000}"/>
    <cellStyle name="Output 6 4 6" xfId="10209" xr:uid="{00000000-0005-0000-0000-00005A1F0000}"/>
    <cellStyle name="Output 6 4 6 2" xfId="16412" xr:uid="{00000000-0005-0000-0000-00005A1F0000}"/>
    <cellStyle name="Output 6 4 7" xfId="9509" xr:uid="{00000000-0005-0000-0000-00009C2C0000}"/>
    <cellStyle name="Output 6 4 7 2" xfId="15893" xr:uid="{00000000-0005-0000-0000-00009C2C0000}"/>
    <cellStyle name="Output 6 4 8" xfId="14855" xr:uid="{00000000-0005-0000-0000-00003A1E0000}"/>
    <cellStyle name="Output 6 5" xfId="3340" xr:uid="{00000000-0005-0000-0000-00003F1E0000}"/>
    <cellStyle name="Output 6 5 2" xfId="3341" xr:uid="{00000000-0005-0000-0000-0000401E0000}"/>
    <cellStyle name="Output 6 5 2 2" xfId="5620" xr:uid="{00000000-0005-0000-0000-0000411E0000}"/>
    <cellStyle name="Output 6 5 2 3" xfId="10423" xr:uid="{00000000-0005-0000-0000-00005E1F0000}"/>
    <cellStyle name="Output 6 5 2 3 2" xfId="16599" xr:uid="{00000000-0005-0000-0000-00005E1F0000}"/>
    <cellStyle name="Output 6 5 2 4" xfId="10264" xr:uid="{00000000-0005-0000-0000-00005F1F0000}"/>
    <cellStyle name="Output 6 5 2 4 2" xfId="16462" xr:uid="{00000000-0005-0000-0000-00005F1F0000}"/>
    <cellStyle name="Output 6 5 2 5" xfId="14858" xr:uid="{00000000-0005-0000-0000-0000401E0000}"/>
    <cellStyle name="Output 6 5 3" xfId="6153" xr:uid="{00000000-0005-0000-0000-0000421E0000}"/>
    <cellStyle name="Output 6 5 4" xfId="5619" xr:uid="{00000000-0005-0000-0000-0000431E0000}"/>
    <cellStyle name="Output 6 5 5" xfId="10422" xr:uid="{00000000-0005-0000-0000-0000621F0000}"/>
    <cellStyle name="Output 6 5 5 2" xfId="16598" xr:uid="{00000000-0005-0000-0000-0000621F0000}"/>
    <cellStyle name="Output 6 5 6" xfId="10263" xr:uid="{00000000-0005-0000-0000-0000631F0000}"/>
    <cellStyle name="Output 6 5 6 2" xfId="16461" xr:uid="{00000000-0005-0000-0000-0000631F0000}"/>
    <cellStyle name="Output 6 5 7" xfId="9508" xr:uid="{00000000-0005-0000-0000-00009D2C0000}"/>
    <cellStyle name="Output 6 5 7 2" xfId="15892" xr:uid="{00000000-0005-0000-0000-00009D2C0000}"/>
    <cellStyle name="Output 6 5 8" xfId="14857" xr:uid="{00000000-0005-0000-0000-00003F1E0000}"/>
    <cellStyle name="Output 6 6" xfId="3342" xr:uid="{00000000-0005-0000-0000-0000441E0000}"/>
    <cellStyle name="Output 6 6 2" xfId="3343" xr:uid="{00000000-0005-0000-0000-0000451E0000}"/>
    <cellStyle name="Output 6 6 2 2" xfId="5622" xr:uid="{00000000-0005-0000-0000-0000461E0000}"/>
    <cellStyle name="Output 6 6 2 3" xfId="10425" xr:uid="{00000000-0005-0000-0000-0000671F0000}"/>
    <cellStyle name="Output 6 6 2 3 2" xfId="16601" xr:uid="{00000000-0005-0000-0000-0000671F0000}"/>
    <cellStyle name="Output 6 6 2 4" xfId="11356" xr:uid="{00000000-0005-0000-0000-0000681F0000}"/>
    <cellStyle name="Output 6 6 2 4 2" xfId="17409" xr:uid="{00000000-0005-0000-0000-0000681F0000}"/>
    <cellStyle name="Output 6 6 2 5" xfId="14860" xr:uid="{00000000-0005-0000-0000-0000451E0000}"/>
    <cellStyle name="Output 6 6 3" xfId="6154" xr:uid="{00000000-0005-0000-0000-0000471E0000}"/>
    <cellStyle name="Output 6 6 4" xfId="5621" xr:uid="{00000000-0005-0000-0000-0000481E0000}"/>
    <cellStyle name="Output 6 6 5" xfId="10424" xr:uid="{00000000-0005-0000-0000-00006B1F0000}"/>
    <cellStyle name="Output 6 6 5 2" xfId="16600" xr:uid="{00000000-0005-0000-0000-00006B1F0000}"/>
    <cellStyle name="Output 6 6 6" xfId="11343" xr:uid="{00000000-0005-0000-0000-00006C1F0000}"/>
    <cellStyle name="Output 6 6 6 2" xfId="17396" xr:uid="{00000000-0005-0000-0000-00006C1F0000}"/>
    <cellStyle name="Output 6 6 7" xfId="9507" xr:uid="{00000000-0005-0000-0000-00009E2C0000}"/>
    <cellStyle name="Output 6 6 7 2" xfId="15891" xr:uid="{00000000-0005-0000-0000-00009E2C0000}"/>
    <cellStyle name="Output 6 6 8" xfId="14859" xr:uid="{00000000-0005-0000-0000-0000441E0000}"/>
    <cellStyle name="Output 6 7" xfId="3344" xr:uid="{00000000-0005-0000-0000-0000491E0000}"/>
    <cellStyle name="Output 6 7 2" xfId="3345" xr:uid="{00000000-0005-0000-0000-00004A1E0000}"/>
    <cellStyle name="Output 6 7 2 2" xfId="5624" xr:uid="{00000000-0005-0000-0000-00004B1E0000}"/>
    <cellStyle name="Output 6 7 2 3" xfId="10427" xr:uid="{00000000-0005-0000-0000-0000701F0000}"/>
    <cellStyle name="Output 6 7 2 3 2" xfId="16603" xr:uid="{00000000-0005-0000-0000-0000701F0000}"/>
    <cellStyle name="Output 6 7 2 4" xfId="10339" xr:uid="{00000000-0005-0000-0000-0000711F0000}"/>
    <cellStyle name="Output 6 7 2 4 2" xfId="16535" xr:uid="{00000000-0005-0000-0000-0000711F0000}"/>
    <cellStyle name="Output 6 7 2 5" xfId="14862" xr:uid="{00000000-0005-0000-0000-00004A1E0000}"/>
    <cellStyle name="Output 6 7 3" xfId="6155" xr:uid="{00000000-0005-0000-0000-00004C1E0000}"/>
    <cellStyle name="Output 6 7 4" xfId="5623" xr:uid="{00000000-0005-0000-0000-00004D1E0000}"/>
    <cellStyle name="Output 6 7 5" xfId="10426" xr:uid="{00000000-0005-0000-0000-0000741F0000}"/>
    <cellStyle name="Output 6 7 5 2" xfId="16602" xr:uid="{00000000-0005-0000-0000-0000741F0000}"/>
    <cellStyle name="Output 6 7 6" xfId="11367" xr:uid="{00000000-0005-0000-0000-0000751F0000}"/>
    <cellStyle name="Output 6 7 6 2" xfId="17420" xr:uid="{00000000-0005-0000-0000-0000751F0000}"/>
    <cellStyle name="Output 6 7 7" xfId="9506" xr:uid="{00000000-0005-0000-0000-00009F2C0000}"/>
    <cellStyle name="Output 6 7 7 2" xfId="15890" xr:uid="{00000000-0005-0000-0000-00009F2C0000}"/>
    <cellStyle name="Output 6 7 8" xfId="14861" xr:uid="{00000000-0005-0000-0000-0000491E0000}"/>
    <cellStyle name="Output 6 8" xfId="3346" xr:uid="{00000000-0005-0000-0000-00004E1E0000}"/>
    <cellStyle name="Output 6 8 2" xfId="3347" xr:uid="{00000000-0005-0000-0000-00004F1E0000}"/>
    <cellStyle name="Output 6 8 2 2" xfId="5626" xr:uid="{00000000-0005-0000-0000-0000501E0000}"/>
    <cellStyle name="Output 6 8 2 3" xfId="10429" xr:uid="{00000000-0005-0000-0000-0000791F0000}"/>
    <cellStyle name="Output 6 8 2 3 2" xfId="16605" xr:uid="{00000000-0005-0000-0000-0000791F0000}"/>
    <cellStyle name="Output 6 8 2 4" xfId="11074" xr:uid="{00000000-0005-0000-0000-00007A1F0000}"/>
    <cellStyle name="Output 6 8 2 4 2" xfId="17131" xr:uid="{00000000-0005-0000-0000-00007A1F0000}"/>
    <cellStyle name="Output 6 8 2 5" xfId="14864" xr:uid="{00000000-0005-0000-0000-00004F1E0000}"/>
    <cellStyle name="Output 6 8 3" xfId="6156" xr:uid="{00000000-0005-0000-0000-0000511E0000}"/>
    <cellStyle name="Output 6 8 4" xfId="5625" xr:uid="{00000000-0005-0000-0000-0000521E0000}"/>
    <cellStyle name="Output 6 8 5" xfId="10428" xr:uid="{00000000-0005-0000-0000-00007D1F0000}"/>
    <cellStyle name="Output 6 8 5 2" xfId="16604" xr:uid="{00000000-0005-0000-0000-00007D1F0000}"/>
    <cellStyle name="Output 6 8 6" xfId="11064" xr:uid="{00000000-0005-0000-0000-00007E1F0000}"/>
    <cellStyle name="Output 6 8 6 2" xfId="17121" xr:uid="{00000000-0005-0000-0000-00007E1F0000}"/>
    <cellStyle name="Output 6 8 7" xfId="9505" xr:uid="{00000000-0005-0000-0000-0000A02C0000}"/>
    <cellStyle name="Output 6 8 7 2" xfId="15889" xr:uid="{00000000-0005-0000-0000-0000A02C0000}"/>
    <cellStyle name="Output 6 8 8" xfId="14863" xr:uid="{00000000-0005-0000-0000-00004E1E0000}"/>
    <cellStyle name="Output 6 9" xfId="3348" xr:uid="{00000000-0005-0000-0000-0000531E0000}"/>
    <cellStyle name="Output 6 9 2" xfId="3349" xr:uid="{00000000-0005-0000-0000-0000541E0000}"/>
    <cellStyle name="Output 6 9 2 2" xfId="5628" xr:uid="{00000000-0005-0000-0000-0000551E0000}"/>
    <cellStyle name="Output 6 9 2 3" xfId="10431" xr:uid="{00000000-0005-0000-0000-0000821F0000}"/>
    <cellStyle name="Output 6 9 2 3 2" xfId="16607" xr:uid="{00000000-0005-0000-0000-0000821F0000}"/>
    <cellStyle name="Output 6 9 2 4" xfId="11426" xr:uid="{00000000-0005-0000-0000-0000831F0000}"/>
    <cellStyle name="Output 6 9 2 4 2" xfId="17475" xr:uid="{00000000-0005-0000-0000-0000831F0000}"/>
    <cellStyle name="Output 6 9 2 5" xfId="14866" xr:uid="{00000000-0005-0000-0000-0000541E0000}"/>
    <cellStyle name="Output 6 9 3" xfId="6157" xr:uid="{00000000-0005-0000-0000-0000561E0000}"/>
    <cellStyle name="Output 6 9 4" xfId="5627" xr:uid="{00000000-0005-0000-0000-0000571E0000}"/>
    <cellStyle name="Output 6 9 5" xfId="10430" xr:uid="{00000000-0005-0000-0000-0000861F0000}"/>
    <cellStyle name="Output 6 9 5 2" xfId="16606" xr:uid="{00000000-0005-0000-0000-0000861F0000}"/>
    <cellStyle name="Output 6 9 6" xfId="11434" xr:uid="{00000000-0005-0000-0000-0000871F0000}"/>
    <cellStyle name="Output 6 9 6 2" xfId="17483" xr:uid="{00000000-0005-0000-0000-0000871F0000}"/>
    <cellStyle name="Output 6 9 7" xfId="9504" xr:uid="{00000000-0005-0000-0000-0000A12C0000}"/>
    <cellStyle name="Output 6 9 7 2" xfId="15888" xr:uid="{00000000-0005-0000-0000-0000A12C0000}"/>
    <cellStyle name="Output 6 9 8" xfId="14865" xr:uid="{00000000-0005-0000-0000-0000531E0000}"/>
    <cellStyle name="Output 7" xfId="3350" xr:uid="{00000000-0005-0000-0000-0000581E0000}"/>
    <cellStyle name="Output 7 2" xfId="3351" xr:uid="{00000000-0005-0000-0000-0000591E0000}"/>
    <cellStyle name="Output 7 2 2" xfId="5630" xr:uid="{00000000-0005-0000-0000-00005A1E0000}"/>
    <cellStyle name="Output 7 2 3" xfId="10433" xr:uid="{00000000-0005-0000-0000-00008B1F0000}"/>
    <cellStyle name="Output 7 2 3 2" xfId="16609" xr:uid="{00000000-0005-0000-0000-00008B1F0000}"/>
    <cellStyle name="Output 7 2 4" xfId="11410" xr:uid="{00000000-0005-0000-0000-00008C1F0000}"/>
    <cellStyle name="Output 7 2 4 2" xfId="17459" xr:uid="{00000000-0005-0000-0000-00008C1F0000}"/>
    <cellStyle name="Output 7 2 5" xfId="14868" xr:uid="{00000000-0005-0000-0000-0000591E0000}"/>
    <cellStyle name="Output 7 3" xfId="6158" xr:uid="{00000000-0005-0000-0000-00005B1E0000}"/>
    <cellStyle name="Output 7 4" xfId="5629" xr:uid="{00000000-0005-0000-0000-00005C1E0000}"/>
    <cellStyle name="Output 7 5" xfId="10432" xr:uid="{00000000-0005-0000-0000-00008F1F0000}"/>
    <cellStyle name="Output 7 5 2" xfId="16608" xr:uid="{00000000-0005-0000-0000-00008F1F0000}"/>
    <cellStyle name="Output 7 6" xfId="11418" xr:uid="{00000000-0005-0000-0000-0000901F0000}"/>
    <cellStyle name="Output 7 6 2" xfId="17467" xr:uid="{00000000-0005-0000-0000-0000901F0000}"/>
    <cellStyle name="Output 7 7" xfId="9816" xr:uid="{00000000-0005-0000-0000-0000A22C0000}"/>
    <cellStyle name="Output 7 7 2" xfId="16083" xr:uid="{00000000-0005-0000-0000-0000A22C0000}"/>
    <cellStyle name="Output 7 8" xfId="14867" xr:uid="{00000000-0005-0000-0000-0000581E0000}"/>
    <cellStyle name="Output 8" xfId="3352" xr:uid="{00000000-0005-0000-0000-00005D1E0000}"/>
    <cellStyle name="Output 8 2" xfId="3353" xr:uid="{00000000-0005-0000-0000-00005E1E0000}"/>
    <cellStyle name="Output 8 2 2" xfId="5632" xr:uid="{00000000-0005-0000-0000-00005F1E0000}"/>
    <cellStyle name="Output 8 2 3" xfId="10435" xr:uid="{00000000-0005-0000-0000-0000941F0000}"/>
    <cellStyle name="Output 8 2 3 2" xfId="16611" xr:uid="{00000000-0005-0000-0000-0000941F0000}"/>
    <cellStyle name="Output 8 2 4" xfId="11091" xr:uid="{00000000-0005-0000-0000-0000951F0000}"/>
    <cellStyle name="Output 8 2 4 2" xfId="17148" xr:uid="{00000000-0005-0000-0000-0000951F0000}"/>
    <cellStyle name="Output 8 2 5" xfId="14870" xr:uid="{00000000-0005-0000-0000-00005E1E0000}"/>
    <cellStyle name="Output 8 3" xfId="6159" xr:uid="{00000000-0005-0000-0000-0000601E0000}"/>
    <cellStyle name="Output 8 4" xfId="5631" xr:uid="{00000000-0005-0000-0000-0000611E0000}"/>
    <cellStyle name="Output 8 5" xfId="10434" xr:uid="{00000000-0005-0000-0000-0000981F0000}"/>
    <cellStyle name="Output 8 5 2" xfId="16610" xr:uid="{00000000-0005-0000-0000-0000981F0000}"/>
    <cellStyle name="Output 8 6" xfId="11402" xr:uid="{00000000-0005-0000-0000-0000991F0000}"/>
    <cellStyle name="Output 8 6 2" xfId="17451" xr:uid="{00000000-0005-0000-0000-0000991F0000}"/>
    <cellStyle name="Output 8 7" xfId="10521" xr:uid="{00000000-0005-0000-0000-0000A32C0000}"/>
    <cellStyle name="Output 8 7 2" xfId="16669" xr:uid="{00000000-0005-0000-0000-0000A32C0000}"/>
    <cellStyle name="Output 8 8" xfId="14869" xr:uid="{00000000-0005-0000-0000-00005D1E0000}"/>
    <cellStyle name="Output 9" xfId="3354" xr:uid="{00000000-0005-0000-0000-0000621E0000}"/>
    <cellStyle name="Output 9 2" xfId="3355" xr:uid="{00000000-0005-0000-0000-0000631E0000}"/>
    <cellStyle name="Output 9 2 2" xfId="5634" xr:uid="{00000000-0005-0000-0000-0000641E0000}"/>
    <cellStyle name="Output 9 2 3" xfId="10437" xr:uid="{00000000-0005-0000-0000-00009D1F0000}"/>
    <cellStyle name="Output 9 2 3 2" xfId="16613" xr:uid="{00000000-0005-0000-0000-00009D1F0000}"/>
    <cellStyle name="Output 9 2 4" xfId="10201" xr:uid="{00000000-0005-0000-0000-00009E1F0000}"/>
    <cellStyle name="Output 9 2 4 2" xfId="16404" xr:uid="{00000000-0005-0000-0000-00009E1F0000}"/>
    <cellStyle name="Output 9 2 5" xfId="14872" xr:uid="{00000000-0005-0000-0000-0000631E0000}"/>
    <cellStyle name="Output 9 3" xfId="4702" xr:uid="{00000000-0005-0000-0000-0000651E0000}"/>
    <cellStyle name="Output 9 4" xfId="5633" xr:uid="{00000000-0005-0000-0000-0000661E0000}"/>
    <cellStyle name="Output 9 5" xfId="10436" xr:uid="{00000000-0005-0000-0000-0000A11F0000}"/>
    <cellStyle name="Output 9 5 2" xfId="16612" xr:uid="{00000000-0005-0000-0000-0000A11F0000}"/>
    <cellStyle name="Output 9 6" xfId="10488" xr:uid="{00000000-0005-0000-0000-0000A21F0000}"/>
    <cellStyle name="Output 9 6 2" xfId="16639" xr:uid="{00000000-0005-0000-0000-0000A21F0000}"/>
    <cellStyle name="Output 9 7" xfId="9503" xr:uid="{00000000-0005-0000-0000-0000A42C0000}"/>
    <cellStyle name="Output 9 7 2" xfId="15887" xr:uid="{00000000-0005-0000-0000-0000A42C0000}"/>
    <cellStyle name="Output 9 8" xfId="14871" xr:uid="{00000000-0005-0000-0000-0000621E0000}"/>
    <cellStyle name="Pattern" xfId="13971" xr:uid="{00000000-0005-0000-0000-0000B40E0000}"/>
    <cellStyle name="Pattern 2" xfId="23044" xr:uid="{2ECBDC7F-A862-4CCB-964B-E3B1C734770B}"/>
    <cellStyle name="Pattern 3" xfId="17546" xr:uid="{E5FCF608-50B2-4884-854B-9A3F8933698F}"/>
    <cellStyle name="Percent" xfId="5495" builtinId="5"/>
    <cellStyle name="Percent 10" xfId="7765" xr:uid="{00000000-0005-0000-0000-0000681E0000}"/>
    <cellStyle name="Percent 10 10" xfId="13972" xr:uid="{00000000-0005-0000-0000-0000B60E0000}"/>
    <cellStyle name="Percent 10 10 2" xfId="23046" xr:uid="{C154B949-1C7D-427E-B8DE-10F64FC3F2B3}"/>
    <cellStyle name="Percent 10 11" xfId="13973" xr:uid="{00000000-0005-0000-0000-0000B70E0000}"/>
    <cellStyle name="Percent 10 11 2" xfId="23048" xr:uid="{8723BE28-0358-46E0-81CF-9DB6350AD537}"/>
    <cellStyle name="Percent 10 11 3" xfId="23049" xr:uid="{FCB762A8-CAAB-48FE-BAE7-50C6A095E4A7}"/>
    <cellStyle name="Percent 10 11 4" xfId="23050" xr:uid="{45C91ED3-62F2-47C3-B1D0-39EA1E1AE9E6}"/>
    <cellStyle name="Percent 10 11 5" xfId="23047" xr:uid="{2160E0E7-DFD1-48D9-8FFB-902E20215AB5}"/>
    <cellStyle name="Percent 10 12" xfId="13974" xr:uid="{00000000-0005-0000-0000-0000B80E0000}"/>
    <cellStyle name="Percent 10 12 2" xfId="23052" xr:uid="{926C7F79-9119-4B87-9B8E-D4C51629608D}"/>
    <cellStyle name="Percent 10 12 3" xfId="23053" xr:uid="{FA6A39F1-41B6-4C64-AB00-D698B17235FF}"/>
    <cellStyle name="Percent 10 12 4" xfId="23054" xr:uid="{5CEDE5EF-F2ED-4E6B-8177-8375DE91FE59}"/>
    <cellStyle name="Percent 10 12 5" xfId="23051" xr:uid="{C8E4D66A-B289-4E82-83AE-78378E1271AC}"/>
    <cellStyle name="Percent 10 13" xfId="13975" xr:uid="{00000000-0005-0000-0000-0000B90E0000}"/>
    <cellStyle name="Percent 10 13 2" xfId="23056" xr:uid="{4CB2B195-A29F-4638-8E1A-17F6EA0115F4}"/>
    <cellStyle name="Percent 10 13 3" xfId="23057" xr:uid="{8A1B1584-50A6-49EE-ADB5-B33FBD4B069C}"/>
    <cellStyle name="Percent 10 13 4" xfId="23058" xr:uid="{842BF48F-62DA-44F5-A8A0-E077AB40A3F5}"/>
    <cellStyle name="Percent 10 13 5" xfId="23055" xr:uid="{F08A1D48-E3B6-4FB1-B047-C643ED4E3651}"/>
    <cellStyle name="Percent 10 14" xfId="13976" xr:uid="{00000000-0005-0000-0000-0000BA0E0000}"/>
    <cellStyle name="Percent 10 14 2" xfId="23060" xr:uid="{F7330BB2-411F-4585-B1AD-4A9AF7D39014}"/>
    <cellStyle name="Percent 10 14 3" xfId="23061" xr:uid="{ED8BA7E9-5FDF-4062-AB99-426B672D259C}"/>
    <cellStyle name="Percent 10 14 4" xfId="23062" xr:uid="{570CD6D1-F8CA-4E33-BED3-ED4BADC1579F}"/>
    <cellStyle name="Percent 10 14 5" xfId="23063" xr:uid="{BDD7A6E0-97B7-4889-932F-287977121BA9}"/>
    <cellStyle name="Percent 10 14 6" xfId="23059" xr:uid="{49F72AC8-F76B-4DA1-AD91-D529F5D61B84}"/>
    <cellStyle name="Percent 10 15" xfId="13977" xr:uid="{00000000-0005-0000-0000-0000BB0E0000}"/>
    <cellStyle name="Percent 10 15 2" xfId="23065" xr:uid="{736CA9CF-39C3-4E85-BFD6-52FFBF2ABAA3}"/>
    <cellStyle name="Percent 10 15 3" xfId="23066" xr:uid="{D1BF5683-26FA-43A9-86AB-EBDEC5AAEA71}"/>
    <cellStyle name="Percent 10 15 4" xfId="23067" xr:uid="{F84E9973-31C9-4739-99B1-E550147AA58F}"/>
    <cellStyle name="Percent 10 15 5" xfId="23068" xr:uid="{81D5BD58-B97E-41FC-B270-6A75042BAF4D}"/>
    <cellStyle name="Percent 10 15 6" xfId="23064" xr:uid="{92085302-D5B0-4E26-B4E2-4494C4B6CEA9}"/>
    <cellStyle name="Percent 10 16" xfId="13978" xr:uid="{00000000-0005-0000-0000-0000BC0E0000}"/>
    <cellStyle name="Percent 10 16 2" xfId="23070" xr:uid="{DA031620-8CFF-4804-8FC7-E7E34B394481}"/>
    <cellStyle name="Percent 10 16 3" xfId="23071" xr:uid="{2C52808E-5113-461B-9993-8356D1918E0F}"/>
    <cellStyle name="Percent 10 16 4" xfId="23072" xr:uid="{ACC3FDE8-305B-477F-AF7C-D242BBFB5C8A}"/>
    <cellStyle name="Percent 10 16 5" xfId="23073" xr:uid="{7E06F123-9BEC-431F-A988-0AB1C344F409}"/>
    <cellStyle name="Percent 10 16 6" xfId="23069" xr:uid="{336894BF-2FE7-45CA-BB1E-201B78243C4D}"/>
    <cellStyle name="Percent 10 17" xfId="13979" xr:uid="{00000000-0005-0000-0000-0000BD0E0000}"/>
    <cellStyle name="Percent 10 17 2" xfId="23075" xr:uid="{5460D38B-7474-4407-B4AA-4348DFD37185}"/>
    <cellStyle name="Percent 10 17 3" xfId="23076" xr:uid="{75562896-D49D-4D99-8934-75725A6DFE64}"/>
    <cellStyle name="Percent 10 17 4" xfId="23077" xr:uid="{EDFA8A71-7964-49AA-8F0F-03C960D0C186}"/>
    <cellStyle name="Percent 10 17 5" xfId="23078" xr:uid="{4BEAFEB2-14EF-4EB1-9A31-57300CDE0192}"/>
    <cellStyle name="Percent 10 17 6" xfId="23074" xr:uid="{97340F02-2C3B-4844-8330-15DCA4CB93ED}"/>
    <cellStyle name="Percent 10 18" xfId="13980" xr:uid="{00000000-0005-0000-0000-0000BE0E0000}"/>
    <cellStyle name="Percent 10 18 2" xfId="23080" xr:uid="{B2356113-6585-4544-931B-3D250726323A}"/>
    <cellStyle name="Percent 10 18 3" xfId="23081" xr:uid="{953029C8-434E-4807-A2B5-9ABFFDACDC7B}"/>
    <cellStyle name="Percent 10 18 4" xfId="23082" xr:uid="{B38E89BB-0A9E-4AAB-B97B-DDA9437F8592}"/>
    <cellStyle name="Percent 10 18 5" xfId="23083" xr:uid="{CB03F1AC-1F76-4B8B-97B9-FD18AEE66464}"/>
    <cellStyle name="Percent 10 18 6" xfId="23079" xr:uid="{CE76AC7B-3829-4A7A-A473-A876E7CE8213}"/>
    <cellStyle name="Percent 10 19" xfId="13981" xr:uid="{00000000-0005-0000-0000-0000BF0E0000}"/>
    <cellStyle name="Percent 10 19 2" xfId="23085" xr:uid="{CB1D51EC-42DB-4B8B-BB42-B4C5E4A48BF8}"/>
    <cellStyle name="Percent 10 19 3" xfId="23086" xr:uid="{8A7595D7-4805-45D9-B389-E14E2A9C4751}"/>
    <cellStyle name="Percent 10 19 4" xfId="23087" xr:uid="{0F2A59DF-B195-448A-9F18-8C700225EE7F}"/>
    <cellStyle name="Percent 10 19 5" xfId="23088" xr:uid="{B8EDB4DE-893F-42F8-AB32-EAD4E3FDBAFA}"/>
    <cellStyle name="Percent 10 19 6" xfId="23084" xr:uid="{3CFCB9B8-CD2C-469C-9F93-DBE7F2E6A8C4}"/>
    <cellStyle name="Percent 10 2" xfId="7766" xr:uid="{00000000-0005-0000-0000-0000691E0000}"/>
    <cellStyle name="Percent 10 2 2" xfId="13983" xr:uid="{00000000-0005-0000-0000-0000C10E0000}"/>
    <cellStyle name="Percent 10 2 2 2" xfId="23091" xr:uid="{FF67EAD1-BAE6-4DB3-A244-15AFBA64821B}"/>
    <cellStyle name="Percent 10 2 2 3" xfId="23092" xr:uid="{F115FD71-1F24-4A68-832D-051E8804EE4B}"/>
    <cellStyle name="Percent 10 2 2 4" xfId="23093" xr:uid="{784E688A-A886-48D2-B972-8351A0DC7C0D}"/>
    <cellStyle name="Percent 10 2 2 5" xfId="23094" xr:uid="{65975658-72C2-4BF7-A580-4CD20B590549}"/>
    <cellStyle name="Percent 10 2 2 6" xfId="23090" xr:uid="{6B837A25-8BA7-46F8-A12F-364992221AF0}"/>
    <cellStyle name="Percent 10 2 3" xfId="13982" xr:uid="{00000000-0005-0000-0000-0000C20E0000}"/>
    <cellStyle name="Percent 10 2 3 2" xfId="23096" xr:uid="{872A0796-B624-41D0-9B06-BB7608CD8AEB}"/>
    <cellStyle name="Percent 10 2 3 3" xfId="23097" xr:uid="{19E7B44E-01EA-46C1-BA7F-950985D05BA8}"/>
    <cellStyle name="Percent 10 2 3 4" xfId="23098" xr:uid="{CB2AE25F-F1B4-4BCA-BA04-2C628A0C64A6}"/>
    <cellStyle name="Percent 10 2 3 5" xfId="23099" xr:uid="{928CD81C-AEA4-4CC6-96A4-AE33BE5ACB9A}"/>
    <cellStyle name="Percent 10 2 3 6" xfId="23095" xr:uid="{69024B55-1B06-4629-9208-1888239CCC82}"/>
    <cellStyle name="Percent 10 2 4" xfId="23100" xr:uid="{80C6C8C9-9153-4CCC-B7F4-94F663494F56}"/>
    <cellStyle name="Percent 10 2 5" xfId="23101" xr:uid="{EE9E13D0-E5E1-42DD-AA92-4EF06120C556}"/>
    <cellStyle name="Percent 10 2 6" xfId="23102" xr:uid="{0E6C9D05-410F-4C4F-8C3A-7CBDB72C16D1}"/>
    <cellStyle name="Percent 10 2 7" xfId="23103" xr:uid="{B8C29C19-43FC-4900-9904-93F9B38B559E}"/>
    <cellStyle name="Percent 10 2 8" xfId="23089" xr:uid="{70674C9E-2B2F-430E-8DDE-FE42B0904D17}"/>
    <cellStyle name="Percent 10 20" xfId="13984" xr:uid="{00000000-0005-0000-0000-0000C30E0000}"/>
    <cellStyle name="Percent 10 20 2" xfId="23105" xr:uid="{29CEDB7D-7B58-4FF9-84AD-2221536D7796}"/>
    <cellStyle name="Percent 10 20 3" xfId="23106" xr:uid="{3BA28DB6-E1ED-4B09-84E1-E16713F8D4BC}"/>
    <cellStyle name="Percent 10 20 4" xfId="23107" xr:uid="{15BD258F-4C96-4E60-94D8-2ABCD59E1470}"/>
    <cellStyle name="Percent 10 20 5" xfId="23108" xr:uid="{B304612D-6B5A-44EB-A2E0-6E2B671240C4}"/>
    <cellStyle name="Percent 10 20 6" xfId="23104" xr:uid="{5520DA62-E8B5-4C89-8430-77C4FBF724B3}"/>
    <cellStyle name="Percent 10 21" xfId="23045" xr:uid="{8F67ACBF-112B-4175-A7B5-31CF107923BC}"/>
    <cellStyle name="Percent 10 3" xfId="7767" xr:uid="{00000000-0005-0000-0000-00006A1E0000}"/>
    <cellStyle name="Percent 10 3 2" xfId="13986" xr:uid="{00000000-0005-0000-0000-0000C50E0000}"/>
    <cellStyle name="Percent 10 3 2 2" xfId="23111" xr:uid="{D1B48D81-DB2E-4473-90EE-C602E4BB934E}"/>
    <cellStyle name="Percent 10 3 2 3" xfId="23112" xr:uid="{68FE3A2C-DF4F-4E62-A4F5-2BA922AFF32E}"/>
    <cellStyle name="Percent 10 3 2 4" xfId="23113" xr:uid="{500153C1-3736-4345-AE6E-B6217C4985CB}"/>
    <cellStyle name="Percent 10 3 2 5" xfId="23114" xr:uid="{CC3F3974-DEC4-402D-B806-7DBE59E62869}"/>
    <cellStyle name="Percent 10 3 2 6" xfId="23110" xr:uid="{36AC65D2-8C74-41E3-9784-2CE70F0C2213}"/>
    <cellStyle name="Percent 10 3 3" xfId="13985" xr:uid="{00000000-0005-0000-0000-0000C60E0000}"/>
    <cellStyle name="Percent 10 3 3 2" xfId="23116" xr:uid="{97C25D18-F460-46F2-8E31-EE962C32E575}"/>
    <cellStyle name="Percent 10 3 3 3" xfId="23117" xr:uid="{AC3415E6-0319-4472-B910-EF288F901040}"/>
    <cellStyle name="Percent 10 3 3 4" xfId="23118" xr:uid="{BCAECE2F-848A-4CF7-B5B0-2E4FDF505A7B}"/>
    <cellStyle name="Percent 10 3 3 5" xfId="23119" xr:uid="{7B303583-C150-44A9-842D-11B2CBBA23B5}"/>
    <cellStyle name="Percent 10 3 3 6" xfId="23115" xr:uid="{590B9B64-063B-462F-AAD0-1B70D42D6189}"/>
    <cellStyle name="Percent 10 3 4" xfId="23120" xr:uid="{FCFF7A56-FD2F-485B-83EB-A0D6E4F50091}"/>
    <cellStyle name="Percent 10 3 5" xfId="23121" xr:uid="{C52E609A-D526-4E15-9E5D-AEB1CF675DC4}"/>
    <cellStyle name="Percent 10 3 6" xfId="23122" xr:uid="{E4FD04CE-52DE-4D42-9F3E-CFAC698E6627}"/>
    <cellStyle name="Percent 10 3 7" xfId="23123" xr:uid="{1B0195C1-CAD3-40D1-8C7D-81B56B1AE520}"/>
    <cellStyle name="Percent 10 3 8" xfId="23109" xr:uid="{EE39F90C-5C4C-473E-9D0E-EB0FD4C02795}"/>
    <cellStyle name="Percent 10 4" xfId="7768" xr:uid="{00000000-0005-0000-0000-00006B1E0000}"/>
    <cellStyle name="Percent 10 4 2" xfId="13988" xr:uid="{00000000-0005-0000-0000-0000C80E0000}"/>
    <cellStyle name="Percent 10 4 2 2" xfId="23126" xr:uid="{5779BE82-EF33-40CC-843E-4C210E86F0D7}"/>
    <cellStyle name="Percent 10 4 2 3" xfId="23127" xr:uid="{EA3D76A1-8D2D-4511-A8A8-90219CBC22BE}"/>
    <cellStyle name="Percent 10 4 2 4" xfId="23128" xr:uid="{2D9C5B11-883E-40B3-BD42-5DA0BFD3ABE3}"/>
    <cellStyle name="Percent 10 4 2 5" xfId="23129" xr:uid="{28D8D353-861B-4E41-8F5C-4342305C8E17}"/>
    <cellStyle name="Percent 10 4 2 6" xfId="23125" xr:uid="{6C6FC50B-09AF-42C1-A05F-50E3C0C0403C}"/>
    <cellStyle name="Percent 10 4 3" xfId="13987" xr:uid="{00000000-0005-0000-0000-0000C90E0000}"/>
    <cellStyle name="Percent 10 4 3 2" xfId="23131" xr:uid="{490CA772-A449-4081-A98D-A6248B5ED84B}"/>
    <cellStyle name="Percent 10 4 3 3" xfId="23132" xr:uid="{93E50527-72DB-47C8-9E96-E56DA6F758F2}"/>
    <cellStyle name="Percent 10 4 3 4" xfId="23133" xr:uid="{F9BD4D01-B8C8-406E-A5CE-D2BE1F0EDAA4}"/>
    <cellStyle name="Percent 10 4 3 5" xfId="23134" xr:uid="{76D6684A-510E-4D9A-9725-DBE078BF9B94}"/>
    <cellStyle name="Percent 10 4 3 6" xfId="23130" xr:uid="{4DC3A080-4A40-42F6-825A-BCD6A8F041CF}"/>
    <cellStyle name="Percent 10 4 4" xfId="23135" xr:uid="{40E03FFB-9AF9-4BDF-99A2-E3E7495AD6AD}"/>
    <cellStyle name="Percent 10 4 5" xfId="23136" xr:uid="{0397EA04-9D3F-49D9-821B-D053B27E2601}"/>
    <cellStyle name="Percent 10 4 6" xfId="23137" xr:uid="{978408E8-9D28-4F4B-BB5C-0DD8474C757F}"/>
    <cellStyle name="Percent 10 4 7" xfId="23138" xr:uid="{1AB4713E-6C1B-4213-AD38-32E874FF1C4B}"/>
    <cellStyle name="Percent 10 4 8" xfId="23124" xr:uid="{9978AA68-2F9B-455D-93EA-C4E417F5C858}"/>
    <cellStyle name="Percent 10 5" xfId="7769" xr:uid="{00000000-0005-0000-0000-00006C1E0000}"/>
    <cellStyle name="Percent 10 5 2" xfId="13990" xr:uid="{00000000-0005-0000-0000-0000CB0E0000}"/>
    <cellStyle name="Percent 10 5 2 2" xfId="23141" xr:uid="{14E6C97F-B732-4A08-84C5-FBE9A01FFB80}"/>
    <cellStyle name="Percent 10 5 2 3" xfId="23142" xr:uid="{C3B226E8-F592-4E0F-9CAE-4098F58C1225}"/>
    <cellStyle name="Percent 10 5 2 4" xfId="23143" xr:uid="{49BB899E-9533-420E-B9D1-F5F6FD16BDF6}"/>
    <cellStyle name="Percent 10 5 2 5" xfId="23144" xr:uid="{EB4F7E87-8929-4A96-82A7-11E46AA0EEF3}"/>
    <cellStyle name="Percent 10 5 2 6" xfId="23140" xr:uid="{2AA2C3D9-0352-4C7C-932C-F4D932AA4E83}"/>
    <cellStyle name="Percent 10 5 3" xfId="13989" xr:uid="{00000000-0005-0000-0000-0000CC0E0000}"/>
    <cellStyle name="Percent 10 5 3 2" xfId="23146" xr:uid="{2E083991-E3B5-4002-97D9-8F9192FE250B}"/>
    <cellStyle name="Percent 10 5 3 3" xfId="23147" xr:uid="{C4CA3D3C-8395-41BD-9D4A-C1A4A0F7E273}"/>
    <cellStyle name="Percent 10 5 3 4" xfId="23148" xr:uid="{C33938F5-2B04-410A-AFFC-36955AFF9CA7}"/>
    <cellStyle name="Percent 10 5 3 5" xfId="23149" xr:uid="{88930AFE-3CEF-4014-9F8F-C29952A83378}"/>
    <cellStyle name="Percent 10 5 3 6" xfId="23145" xr:uid="{000FD2E5-5A7D-41D6-835C-F7B28A39F899}"/>
    <cellStyle name="Percent 10 5 4" xfId="23150" xr:uid="{06749BEB-6F74-4505-9DF8-8A7D82A2C181}"/>
    <cellStyle name="Percent 10 5 5" xfId="23151" xr:uid="{AB436D89-DB2B-49DB-8D4A-97D988AADBBF}"/>
    <cellStyle name="Percent 10 5 6" xfId="23152" xr:uid="{B6B614DE-1E98-49B7-B659-C0A3D6B586A0}"/>
    <cellStyle name="Percent 10 5 7" xfId="23153" xr:uid="{C2D716C6-5E42-4458-9BC1-66EF177BF9A2}"/>
    <cellStyle name="Percent 10 5 8" xfId="23139" xr:uid="{758A5675-7C61-4872-A9B1-90DE680FE706}"/>
    <cellStyle name="Percent 10 6" xfId="7770" xr:uid="{00000000-0005-0000-0000-00006D1E0000}"/>
    <cellStyle name="Percent 10 6 2" xfId="13992" xr:uid="{00000000-0005-0000-0000-0000CE0E0000}"/>
    <cellStyle name="Percent 10 6 2 2" xfId="23156" xr:uid="{4241362A-6477-47FE-A57E-0A2FB0806934}"/>
    <cellStyle name="Percent 10 6 2 3" xfId="23157" xr:uid="{8DB7267B-5632-4360-AC36-8304C085AE20}"/>
    <cellStyle name="Percent 10 6 2 4" xfId="23158" xr:uid="{2AC943C8-A3F1-4609-9FAA-88FFD610A565}"/>
    <cellStyle name="Percent 10 6 2 5" xfId="23159" xr:uid="{0E8B2F69-9D85-4727-B65F-528D4B6DFCC5}"/>
    <cellStyle name="Percent 10 6 2 6" xfId="23155" xr:uid="{78276C25-6B57-4A64-A04B-D9B08FC0F17A}"/>
    <cellStyle name="Percent 10 6 3" xfId="13991" xr:uid="{00000000-0005-0000-0000-0000CF0E0000}"/>
    <cellStyle name="Percent 10 6 3 2" xfId="23161" xr:uid="{93E3AB06-C3C8-47F3-BB49-334B006AD2FF}"/>
    <cellStyle name="Percent 10 6 3 3" xfId="23162" xr:uid="{B424F1C0-DC0F-41D0-BE2C-AB4A944B4315}"/>
    <cellStyle name="Percent 10 6 3 4" xfId="23163" xr:uid="{FCA992DC-30ED-4C03-9E7B-DDEC086234E7}"/>
    <cellStyle name="Percent 10 6 3 5" xfId="23164" xr:uid="{4D501B99-AA9E-414F-A74D-C28AA853DFFF}"/>
    <cellStyle name="Percent 10 6 3 6" xfId="23160" xr:uid="{B7442418-9724-4DF1-9207-36BDAF07AA9C}"/>
    <cellStyle name="Percent 10 6 4" xfId="23165" xr:uid="{94A1C121-C642-437A-829C-561B544CA168}"/>
    <cellStyle name="Percent 10 6 5" xfId="23166" xr:uid="{216199EE-CAFA-418A-850F-8021BF1D97AB}"/>
    <cellStyle name="Percent 10 6 6" xfId="23167" xr:uid="{78101EA9-6ED4-41A0-AA7E-58BEDA82DC88}"/>
    <cellStyle name="Percent 10 6 7" xfId="23168" xr:uid="{4E1C3A9F-EC14-462E-87FB-8C32C00D6980}"/>
    <cellStyle name="Percent 10 6 8" xfId="23154" xr:uid="{51090B46-83D6-4C1A-967C-7896F82DFDCB}"/>
    <cellStyle name="Percent 10 7" xfId="7771" xr:uid="{00000000-0005-0000-0000-00006E1E0000}"/>
    <cellStyle name="Percent 10 7 10" xfId="23169" xr:uid="{B016B96F-B169-4863-9FCA-A1EF23440A5B}"/>
    <cellStyle name="Percent 10 7 2" xfId="13994" xr:uid="{00000000-0005-0000-0000-0000D10E0000}"/>
    <cellStyle name="Percent 10 7 2 2" xfId="23171" xr:uid="{53095938-DC4F-48A3-83C0-48BCFB86AC91}"/>
    <cellStyle name="Percent 10 7 2 3" xfId="23172" xr:uid="{5A45B099-227D-4B43-AA8B-CA81683FEE62}"/>
    <cellStyle name="Percent 10 7 2 4" xfId="23173" xr:uid="{BDC64BA3-28CB-4765-9BEC-B9DA22233624}"/>
    <cellStyle name="Percent 10 7 2 5" xfId="23174" xr:uid="{251CD49E-45BE-4D4E-B626-C04B50A3FA6A}"/>
    <cellStyle name="Percent 10 7 2 6" xfId="23170" xr:uid="{A252A96C-6334-4B4B-9ECE-BD819D953805}"/>
    <cellStyle name="Percent 10 7 3" xfId="13995" xr:uid="{00000000-0005-0000-0000-0000D20E0000}"/>
    <cellStyle name="Percent 10 7 3 2" xfId="23176" xr:uid="{C54ED6AD-FB66-4E1F-894A-9396164433EA}"/>
    <cellStyle name="Percent 10 7 3 3" xfId="23177" xr:uid="{2AE30F62-E28B-4094-B3DF-DCEDA89D3F00}"/>
    <cellStyle name="Percent 10 7 3 4" xfId="23178" xr:uid="{BF493E04-5C5C-4EE0-9EA9-A4B12979F59F}"/>
    <cellStyle name="Percent 10 7 3 5" xfId="23179" xr:uid="{538277C1-04A5-4BE8-A1ED-ABAFDC7275FB}"/>
    <cellStyle name="Percent 10 7 3 6" xfId="23175" xr:uid="{6A01EBC3-8A84-4352-934C-0887A0158C7D}"/>
    <cellStyle name="Percent 10 7 4" xfId="13996" xr:uid="{00000000-0005-0000-0000-0000D30E0000}"/>
    <cellStyle name="Percent 10 7 4 2" xfId="23181" xr:uid="{1187E004-0E5A-4D6B-B272-2D094CB74FB0}"/>
    <cellStyle name="Percent 10 7 4 3" xfId="23182" xr:uid="{7DA3E1B6-F0BD-4A27-AEE7-67174F954C8B}"/>
    <cellStyle name="Percent 10 7 4 4" xfId="23183" xr:uid="{F3A51A2E-EA68-412F-8D2F-57BB6252EE1D}"/>
    <cellStyle name="Percent 10 7 4 5" xfId="23184" xr:uid="{91D9BFD6-C522-4854-8A83-396B09C5541B}"/>
    <cellStyle name="Percent 10 7 4 6" xfId="23180" xr:uid="{7CEC5724-137D-48AA-8BC8-8820B6D3685A}"/>
    <cellStyle name="Percent 10 7 5" xfId="13993" xr:uid="{00000000-0005-0000-0000-0000D40E0000}"/>
    <cellStyle name="Percent 10 7 5 2" xfId="23186" xr:uid="{E814E054-B636-4DD3-BB49-0D66192AEEDA}"/>
    <cellStyle name="Percent 10 7 5 3" xfId="23187" xr:uid="{8713052A-60D9-4396-B3D0-1159ADB9D0F8}"/>
    <cellStyle name="Percent 10 7 5 4" xfId="23188" xr:uid="{6F94D313-6A19-401C-9B60-DD797A15F209}"/>
    <cellStyle name="Percent 10 7 5 5" xfId="23189" xr:uid="{7296045A-1999-4BF2-A184-1BA73BF66FC9}"/>
    <cellStyle name="Percent 10 7 5 6" xfId="23185" xr:uid="{CF77D8F6-168C-434B-91C7-DA6C2D851517}"/>
    <cellStyle name="Percent 10 7 6" xfId="23190" xr:uid="{B9058DA5-0F8B-4C26-B86C-3B083EAB96B8}"/>
    <cellStyle name="Percent 10 7 7" xfId="23191" xr:uid="{D7C52A54-17B8-4348-A1FF-64F3F69F5337}"/>
    <cellStyle name="Percent 10 7 8" xfId="23192" xr:uid="{342BDEEC-7267-4D96-A75A-2BFA8192CE5A}"/>
    <cellStyle name="Percent 10 7 9" xfId="23193" xr:uid="{F0F5A2DA-FDFB-42D7-BC10-FA7CD6A14CDE}"/>
    <cellStyle name="Percent 10 8" xfId="7772" xr:uid="{00000000-0005-0000-0000-00006F1E0000}"/>
    <cellStyle name="Percent 10 8 2" xfId="13998" xr:uid="{00000000-0005-0000-0000-0000D60E0000}"/>
    <cellStyle name="Percent 10 8 2 2" xfId="23196" xr:uid="{4AE1DB67-2480-4D3E-BA38-79284FE10648}"/>
    <cellStyle name="Percent 10 8 2 3" xfId="23197" xr:uid="{637AC9B9-DA7E-4126-A647-10DE397F6E7B}"/>
    <cellStyle name="Percent 10 8 2 4" xfId="23198" xr:uid="{C7B3DA64-7657-4007-B818-0245B0EC4201}"/>
    <cellStyle name="Percent 10 8 2 5" xfId="23199" xr:uid="{BC2D020D-1094-449A-A3BF-597A59AE38D1}"/>
    <cellStyle name="Percent 10 8 2 6" xfId="23195" xr:uid="{DF5D98D0-BC91-467F-A5D6-34731D5EF940}"/>
    <cellStyle name="Percent 10 8 3" xfId="13997" xr:uid="{00000000-0005-0000-0000-0000D70E0000}"/>
    <cellStyle name="Percent 10 8 3 2" xfId="23201" xr:uid="{96E5FB9C-3D14-4A95-B628-C00B127ABE46}"/>
    <cellStyle name="Percent 10 8 3 3" xfId="23202" xr:uid="{56FA3254-3095-4D33-80CE-5AA33BB8C5E2}"/>
    <cellStyle name="Percent 10 8 3 4" xfId="23203" xr:uid="{2F51050E-92AC-4E37-B403-68E176DD6818}"/>
    <cellStyle name="Percent 10 8 3 5" xfId="23204" xr:uid="{CB8182B3-EEF3-4F61-836A-09FB783AF641}"/>
    <cellStyle name="Percent 10 8 3 6" xfId="23200" xr:uid="{5B1D3046-F989-4C1C-8171-B85D272458C4}"/>
    <cellStyle name="Percent 10 8 4" xfId="23205" xr:uid="{FA54469D-3EEB-450B-8633-321383D8169E}"/>
    <cellStyle name="Percent 10 8 5" xfId="23206" xr:uid="{72370151-95BB-4814-AC80-BB35CD20E129}"/>
    <cellStyle name="Percent 10 8 6" xfId="23207" xr:uid="{C1DCCDB9-AADC-40BA-9765-2A123C4C7620}"/>
    <cellStyle name="Percent 10 8 7" xfId="23208" xr:uid="{DD93B93C-DDEB-4CDA-BA63-60486D723177}"/>
    <cellStyle name="Percent 10 8 8" xfId="23194" xr:uid="{E8E8F064-B52C-4A60-8555-0F46B05F6CB5}"/>
    <cellStyle name="Percent 10 9" xfId="13999" xr:uid="{00000000-0005-0000-0000-0000D80E0000}"/>
    <cellStyle name="Percent 10 9 2" xfId="23210" xr:uid="{EAE62988-7C6D-4907-A02D-017D58F541D7}"/>
    <cellStyle name="Percent 10 9 3" xfId="23211" xr:uid="{B9F3065F-2833-45F2-B4A8-0E2B15C8075D}"/>
    <cellStyle name="Percent 10 9 4" xfId="23212" xr:uid="{009915F1-2C5B-4F41-9ED9-82B5944579A5}"/>
    <cellStyle name="Percent 10 9 5" xfId="23213" xr:uid="{A8D42010-364A-44A7-A716-2BDC2F551CCF}"/>
    <cellStyle name="Percent 10 9 6" xfId="23209" xr:uid="{AFF3BF16-DD60-46F7-BB73-935AAE9D28AB}"/>
    <cellStyle name="Percent 11" xfId="7773" xr:uid="{00000000-0005-0000-0000-0000701E0000}"/>
    <cellStyle name="Percent 11 10" xfId="14000" xr:uid="{00000000-0005-0000-0000-0000DA0E0000}"/>
    <cellStyle name="Percent 11 10 2" xfId="23216" xr:uid="{45F6E711-ACEB-490D-A4DE-2BDA3847BAC6}"/>
    <cellStyle name="Percent 11 10 3" xfId="23217" xr:uid="{4BA7A509-E3DD-4100-824C-CC279C5C085B}"/>
    <cellStyle name="Percent 11 10 4" xfId="23218" xr:uid="{2C78C41B-E99B-4887-9C2D-FE5F91D60E2E}"/>
    <cellStyle name="Percent 11 10 5" xfId="23219" xr:uid="{67729F02-083C-4253-B9A3-DE862EFB2D4D}"/>
    <cellStyle name="Percent 11 10 6" xfId="23215" xr:uid="{F9C88587-92E8-4271-B59B-686E3899744C}"/>
    <cellStyle name="Percent 11 11" xfId="23220" xr:uid="{59C354E4-8821-416E-AA18-1061041663E1}"/>
    <cellStyle name="Percent 11 12" xfId="23221" xr:uid="{4817B652-F8B1-4079-BAA5-05264191CB2E}"/>
    <cellStyle name="Percent 11 13" xfId="23222" xr:uid="{57812A46-D495-4CF1-83A7-9A9B978E6BC5}"/>
    <cellStyle name="Percent 11 14" xfId="23223" xr:uid="{72171F6A-503C-4315-A3C7-2FF4A6AD92B4}"/>
    <cellStyle name="Percent 11 15" xfId="23214" xr:uid="{C525692E-01C8-4BC6-9F92-733C84966720}"/>
    <cellStyle name="Percent 11 2" xfId="7774" xr:uid="{00000000-0005-0000-0000-0000711E0000}"/>
    <cellStyle name="Percent 11 2 2" xfId="14002" xr:uid="{00000000-0005-0000-0000-0000DC0E0000}"/>
    <cellStyle name="Percent 11 2 2 2" xfId="23226" xr:uid="{4C1A3EB1-00A4-453B-B7F2-1EBE4C26FBBB}"/>
    <cellStyle name="Percent 11 2 2 3" xfId="23227" xr:uid="{E88370D1-7C8D-41E3-87FA-B3C959F2A9E1}"/>
    <cellStyle name="Percent 11 2 2 4" xfId="23228" xr:uid="{5B3DB125-96E7-4257-BA87-1A73531B2034}"/>
    <cellStyle name="Percent 11 2 2 5" xfId="23229" xr:uid="{F3DE77DE-D19A-48FF-B8C6-152E1AE2167E}"/>
    <cellStyle name="Percent 11 2 2 6" xfId="23225" xr:uid="{903AB19D-8C56-499A-B286-653118D37F01}"/>
    <cellStyle name="Percent 11 2 3" xfId="14001" xr:uid="{00000000-0005-0000-0000-0000DD0E0000}"/>
    <cellStyle name="Percent 11 2 3 2" xfId="23231" xr:uid="{EA5E461D-E7EC-4CEE-B48E-8680501CBAFB}"/>
    <cellStyle name="Percent 11 2 3 3" xfId="23232" xr:uid="{C631C02A-D26A-433C-88F1-8D62857986D4}"/>
    <cellStyle name="Percent 11 2 3 4" xfId="23233" xr:uid="{1A470512-3689-4470-9F63-2D447DFFA665}"/>
    <cellStyle name="Percent 11 2 3 5" xfId="23234" xr:uid="{7B45611C-6A21-4A6F-BD09-B18BDB98079D}"/>
    <cellStyle name="Percent 11 2 3 6" xfId="23230" xr:uid="{6E46C2A1-C33C-4917-8805-55B54C6C3ED1}"/>
    <cellStyle name="Percent 11 2 4" xfId="23235" xr:uid="{1120040D-E49F-4206-9016-BFCF4C8DB3EF}"/>
    <cellStyle name="Percent 11 2 5" xfId="23236" xr:uid="{DCD65EF7-9E6D-4529-99B7-5BFB3FDB8F0B}"/>
    <cellStyle name="Percent 11 2 6" xfId="23237" xr:uid="{30DABFD9-6F16-4AB9-8B39-F069AB7CB5F0}"/>
    <cellStyle name="Percent 11 2 7" xfId="23238" xr:uid="{B81904F1-D88B-457B-A70D-E820C94D314C}"/>
    <cellStyle name="Percent 11 2 8" xfId="23224" xr:uid="{AAEE46AC-CFB6-4456-A06F-4EA5169EE0F8}"/>
    <cellStyle name="Percent 11 3" xfId="7775" xr:uid="{00000000-0005-0000-0000-0000721E0000}"/>
    <cellStyle name="Percent 11 3 2" xfId="14004" xr:uid="{00000000-0005-0000-0000-0000DF0E0000}"/>
    <cellStyle name="Percent 11 3 2 2" xfId="23241" xr:uid="{EE7E0C12-7611-48C1-BC65-D3D766E8DC48}"/>
    <cellStyle name="Percent 11 3 2 3" xfId="23242" xr:uid="{8FAB83AB-76B8-47F3-B61B-040C6493E068}"/>
    <cellStyle name="Percent 11 3 2 4" xfId="23243" xr:uid="{309A7706-97E7-4DC1-ACD2-52F94FAA7F2E}"/>
    <cellStyle name="Percent 11 3 2 5" xfId="23244" xr:uid="{F9F5126B-BDDA-477B-954D-9F3E4AF79C11}"/>
    <cellStyle name="Percent 11 3 2 6" xfId="23240" xr:uid="{3865C10A-6FAB-40FE-8203-5236B2A80B79}"/>
    <cellStyle name="Percent 11 3 3" xfId="14003" xr:uid="{00000000-0005-0000-0000-0000E00E0000}"/>
    <cellStyle name="Percent 11 3 3 2" xfId="23246" xr:uid="{01D8FD9E-94B1-4C7F-8B50-6CB89570DB3A}"/>
    <cellStyle name="Percent 11 3 3 3" xfId="23247" xr:uid="{8DE9111D-70CE-4529-BC2C-A32C95890A2E}"/>
    <cellStyle name="Percent 11 3 3 4" xfId="23248" xr:uid="{61F7E36B-E847-4C89-892B-86B993F752AF}"/>
    <cellStyle name="Percent 11 3 3 5" xfId="23249" xr:uid="{624FEECA-810D-4A01-A5C4-03C7E1C41E74}"/>
    <cellStyle name="Percent 11 3 3 6" xfId="23245" xr:uid="{2C2A3BE2-D957-4A06-9FD2-FFC3CD7F13DB}"/>
    <cellStyle name="Percent 11 3 4" xfId="23250" xr:uid="{30512492-ED2E-4828-94B9-DCB943388D17}"/>
    <cellStyle name="Percent 11 3 5" xfId="23251" xr:uid="{967A96B9-5F68-49F3-97EA-0903C1174E98}"/>
    <cellStyle name="Percent 11 3 6" xfId="23252" xr:uid="{596ADFF9-DEA9-4EC6-8889-129F27EA71DE}"/>
    <cellStyle name="Percent 11 3 7" xfId="23253" xr:uid="{84FC7DBC-2AD5-47B6-8286-8439F7F5E2C1}"/>
    <cellStyle name="Percent 11 3 8" xfId="23239" xr:uid="{F0D9F9EF-4883-48B5-A95D-7CD1BB39215A}"/>
    <cellStyle name="Percent 11 4" xfId="7776" xr:uid="{00000000-0005-0000-0000-0000731E0000}"/>
    <cellStyle name="Percent 11 4 2" xfId="14006" xr:uid="{00000000-0005-0000-0000-0000E20E0000}"/>
    <cellStyle name="Percent 11 4 2 2" xfId="23256" xr:uid="{6AB71B32-E80B-4F12-8E13-5E6AD55C934B}"/>
    <cellStyle name="Percent 11 4 2 3" xfId="23257" xr:uid="{025AE0EE-56C1-45E0-A858-D1133B078771}"/>
    <cellStyle name="Percent 11 4 2 4" xfId="23258" xr:uid="{A6F8CCDC-0D82-4C7E-9B28-E4FAF496343A}"/>
    <cellStyle name="Percent 11 4 2 5" xfId="23259" xr:uid="{AA83B2EC-B5C9-4112-9D63-F986067B44B5}"/>
    <cellStyle name="Percent 11 4 2 6" xfId="23255" xr:uid="{E8C5720C-6152-443D-9174-01C4827BDED3}"/>
    <cellStyle name="Percent 11 4 3" xfId="14005" xr:uid="{00000000-0005-0000-0000-0000E30E0000}"/>
    <cellStyle name="Percent 11 4 3 2" xfId="23261" xr:uid="{25856D10-18A7-4AB4-A5DD-A0E52145FBCD}"/>
    <cellStyle name="Percent 11 4 3 3" xfId="23262" xr:uid="{FA2AC562-1B7B-444F-9394-00B30D02AF68}"/>
    <cellStyle name="Percent 11 4 3 4" xfId="23263" xr:uid="{2D45DC8B-EB40-4A8D-9E84-E7E39C9D9346}"/>
    <cellStyle name="Percent 11 4 3 5" xfId="23264" xr:uid="{A769AB4A-EB60-49EC-A592-7A8437493A0E}"/>
    <cellStyle name="Percent 11 4 3 6" xfId="23260" xr:uid="{69B4BA01-2BD2-4A76-805D-488922A3A556}"/>
    <cellStyle name="Percent 11 4 4" xfId="23265" xr:uid="{6A5A7E80-69CF-42DE-9F56-86466D8FE5BF}"/>
    <cellStyle name="Percent 11 4 5" xfId="23266" xr:uid="{FA86E8AB-83D9-44C0-A9AF-4E0E5CD740A7}"/>
    <cellStyle name="Percent 11 4 6" xfId="23267" xr:uid="{6AB91EC0-0C15-45F5-9131-0A04DF15BBCF}"/>
    <cellStyle name="Percent 11 4 7" xfId="23268" xr:uid="{8F8145A3-0B4F-45B4-ACB4-CCE3393C6D9E}"/>
    <cellStyle name="Percent 11 4 8" xfId="23254" xr:uid="{E02FA2C4-FCD4-4CBB-9A58-F658EE82A46D}"/>
    <cellStyle name="Percent 11 5" xfId="7777" xr:uid="{00000000-0005-0000-0000-0000741E0000}"/>
    <cellStyle name="Percent 11 5 2" xfId="14008" xr:uid="{00000000-0005-0000-0000-0000E50E0000}"/>
    <cellStyle name="Percent 11 5 2 2" xfId="23271" xr:uid="{95ABED6C-AF1C-4987-946E-7CA8767F1824}"/>
    <cellStyle name="Percent 11 5 2 3" xfId="23272" xr:uid="{7BA7DB84-4A6F-42BD-BA92-9F28A64A8087}"/>
    <cellStyle name="Percent 11 5 2 4" xfId="23273" xr:uid="{D385B03E-9354-4842-9DDB-B617B04016C1}"/>
    <cellStyle name="Percent 11 5 2 5" xfId="23274" xr:uid="{B6DD0CF6-E373-449C-B4F3-6E869927D25B}"/>
    <cellStyle name="Percent 11 5 2 6" xfId="23270" xr:uid="{4A3C0A49-896F-4E19-B3A5-DC7A953A1F08}"/>
    <cellStyle name="Percent 11 5 3" xfId="14007" xr:uid="{00000000-0005-0000-0000-0000E60E0000}"/>
    <cellStyle name="Percent 11 5 3 2" xfId="23276" xr:uid="{2257544B-C550-4072-8BFF-AFB1B1C4F113}"/>
    <cellStyle name="Percent 11 5 3 3" xfId="23277" xr:uid="{CD6E0623-00C7-4EAD-96C5-FF12DD6C8EF1}"/>
    <cellStyle name="Percent 11 5 3 4" xfId="23278" xr:uid="{E8003452-A8A1-4A0C-8068-7B48B299D1A5}"/>
    <cellStyle name="Percent 11 5 3 5" xfId="23279" xr:uid="{5D582826-B485-43BC-A245-3A9932693CB9}"/>
    <cellStyle name="Percent 11 5 3 6" xfId="23275" xr:uid="{B693F0A1-2708-4AB4-A4D8-922C880CB2FF}"/>
    <cellStyle name="Percent 11 5 4" xfId="23280" xr:uid="{473BF361-0254-4FEE-B91B-4EF8E55097F1}"/>
    <cellStyle name="Percent 11 5 5" xfId="23281" xr:uid="{A5BBEFA6-62B9-4ADB-9998-67FFA6BDA8D5}"/>
    <cellStyle name="Percent 11 5 6" xfId="23282" xr:uid="{93B31144-76BF-4CF5-A961-1369F32D75F0}"/>
    <cellStyle name="Percent 11 5 7" xfId="23283" xr:uid="{52E61D8C-F549-457C-8B43-45D4944936AC}"/>
    <cellStyle name="Percent 11 5 8" xfId="23269" xr:uid="{378B0E9F-B3A2-4717-81CD-E580E5FA6402}"/>
    <cellStyle name="Percent 11 6" xfId="7778" xr:uid="{00000000-0005-0000-0000-0000751E0000}"/>
    <cellStyle name="Percent 11 6 2" xfId="14010" xr:uid="{00000000-0005-0000-0000-0000E80E0000}"/>
    <cellStyle name="Percent 11 6 2 2" xfId="23286" xr:uid="{39543B5F-0101-4BDB-8C9C-A61BC8EF934D}"/>
    <cellStyle name="Percent 11 6 2 3" xfId="23287" xr:uid="{52DEE22C-0580-4B6C-A56F-31D284006F87}"/>
    <cellStyle name="Percent 11 6 2 4" xfId="23288" xr:uid="{F78DB0EF-6E3B-4D86-93E3-14347B8484ED}"/>
    <cellStyle name="Percent 11 6 2 5" xfId="23289" xr:uid="{E319F8DD-6B62-485F-A859-954FEDB4523A}"/>
    <cellStyle name="Percent 11 6 2 6" xfId="23285" xr:uid="{ABF9F33B-356D-4344-B164-300AFDC42206}"/>
    <cellStyle name="Percent 11 6 3" xfId="14009" xr:uid="{00000000-0005-0000-0000-0000E90E0000}"/>
    <cellStyle name="Percent 11 6 3 2" xfId="23291" xr:uid="{273D69DE-177A-4B0F-9E1D-B39235513AFE}"/>
    <cellStyle name="Percent 11 6 3 3" xfId="23292" xr:uid="{BDD88839-6897-420C-BECA-0097D658BC02}"/>
    <cellStyle name="Percent 11 6 3 4" xfId="23293" xr:uid="{4C454997-F8D1-4424-BC6F-C7FFA51164C7}"/>
    <cellStyle name="Percent 11 6 3 5" xfId="23294" xr:uid="{BCAF4952-6ADC-48EB-8937-46DB50BA45FF}"/>
    <cellStyle name="Percent 11 6 3 6" xfId="23290" xr:uid="{CD3BE2AE-25D0-4724-AF9E-F73D6020181A}"/>
    <cellStyle name="Percent 11 6 4" xfId="23295" xr:uid="{D168A607-A73E-4F9C-9944-14768FD22E3B}"/>
    <cellStyle name="Percent 11 6 5" xfId="23296" xr:uid="{DFD149DE-0344-4B78-8544-2F47C5AE9978}"/>
    <cellStyle name="Percent 11 6 6" xfId="23297" xr:uid="{D3C7C99B-5BEB-4710-A562-F63C0283DB87}"/>
    <cellStyle name="Percent 11 6 7" xfId="23298" xr:uid="{FDFF269E-792D-4F81-8810-FA54CDD05CBF}"/>
    <cellStyle name="Percent 11 6 8" xfId="23284" xr:uid="{2771E40D-E142-4BBF-99EB-E1ECF1E24D89}"/>
    <cellStyle name="Percent 11 7" xfId="7779" xr:uid="{00000000-0005-0000-0000-0000761E0000}"/>
    <cellStyle name="Percent 11 7 10" xfId="23299" xr:uid="{2FA12EE1-5D3B-4918-ADC3-543181F09B66}"/>
    <cellStyle name="Percent 11 7 2" xfId="14012" xr:uid="{00000000-0005-0000-0000-0000EB0E0000}"/>
    <cellStyle name="Percent 11 7 2 2" xfId="23301" xr:uid="{C151EED5-90D0-437D-99ED-EED0E2273699}"/>
    <cellStyle name="Percent 11 7 2 3" xfId="23302" xr:uid="{53A6826C-D6AD-4812-B51A-BEAC65AFF64C}"/>
    <cellStyle name="Percent 11 7 2 4" xfId="23303" xr:uid="{4F7BE87D-7EA4-403D-A819-20BA8B89A8C6}"/>
    <cellStyle name="Percent 11 7 2 5" xfId="23304" xr:uid="{08401FF6-A661-4F00-92B4-22D6ABD21F30}"/>
    <cellStyle name="Percent 11 7 2 6" xfId="23300" xr:uid="{F0E1A511-7FBD-48F5-A29E-28210CD09679}"/>
    <cellStyle name="Percent 11 7 3" xfId="14013" xr:uid="{00000000-0005-0000-0000-0000EC0E0000}"/>
    <cellStyle name="Percent 11 7 3 2" xfId="23306" xr:uid="{F5C7CA34-033C-4CB9-82E9-C0AE6EFB973F}"/>
    <cellStyle name="Percent 11 7 3 3" xfId="23307" xr:uid="{0ECC1BDD-95E5-4BC2-A5B6-1D168199006C}"/>
    <cellStyle name="Percent 11 7 3 4" xfId="23308" xr:uid="{DCA98A51-BB6E-4A76-AAC7-E68F10CA90CD}"/>
    <cellStyle name="Percent 11 7 3 5" xfId="23309" xr:uid="{26747A3F-5C00-4BFC-A3D5-37F717C149F4}"/>
    <cellStyle name="Percent 11 7 3 6" xfId="23305" xr:uid="{AD50161D-B413-4B92-937B-06F7BA3C7EAD}"/>
    <cellStyle name="Percent 11 7 4" xfId="14014" xr:uid="{00000000-0005-0000-0000-0000ED0E0000}"/>
    <cellStyle name="Percent 11 7 4 2" xfId="23311" xr:uid="{F324FEB8-15E9-422B-89FB-3AE777A43675}"/>
    <cellStyle name="Percent 11 7 4 3" xfId="23312" xr:uid="{AD7D47F0-14D4-484B-B71C-750542F916B4}"/>
    <cellStyle name="Percent 11 7 4 4" xfId="23313" xr:uid="{46CFACD8-AF40-4FE4-89CD-9E9BF6650704}"/>
    <cellStyle name="Percent 11 7 4 5" xfId="23314" xr:uid="{D09789F2-3777-4BF2-A8BE-C030E8215A76}"/>
    <cellStyle name="Percent 11 7 4 6" xfId="23310" xr:uid="{23C59E4F-6DB7-4E4D-B27B-965C83EEB905}"/>
    <cellStyle name="Percent 11 7 5" xfId="14011" xr:uid="{00000000-0005-0000-0000-0000EE0E0000}"/>
    <cellStyle name="Percent 11 7 5 2" xfId="23316" xr:uid="{63B3D30B-65E4-40D6-A4F8-8B237AB54267}"/>
    <cellStyle name="Percent 11 7 5 3" xfId="23317" xr:uid="{EEB59C92-1F95-4990-9BE6-BC90149E95E2}"/>
    <cellStyle name="Percent 11 7 5 4" xfId="23318" xr:uid="{8925689A-B5CF-4F1C-9623-6D38051D2BA6}"/>
    <cellStyle name="Percent 11 7 5 5" xfId="23319" xr:uid="{D78F281F-3F94-46C5-BA18-EF930A1F8876}"/>
    <cellStyle name="Percent 11 7 5 6" xfId="23315" xr:uid="{13484AB3-885C-4E9A-BB76-A72293809EB5}"/>
    <cellStyle name="Percent 11 7 6" xfId="23320" xr:uid="{6FC8D078-A3A6-4E5E-BC35-B6156E5E8CBB}"/>
    <cellStyle name="Percent 11 7 7" xfId="23321" xr:uid="{7EFFD59A-9850-4C16-9B60-D002F94E7F96}"/>
    <cellStyle name="Percent 11 7 8" xfId="23322" xr:uid="{F7A7A39E-6F49-484E-B429-F9FD6CC7EFD0}"/>
    <cellStyle name="Percent 11 7 9" xfId="23323" xr:uid="{402012EC-C2EE-4115-98BF-4CCAA01BEC23}"/>
    <cellStyle name="Percent 11 8" xfId="7780" xr:uid="{00000000-0005-0000-0000-0000771E0000}"/>
    <cellStyle name="Percent 11 8 2" xfId="14016" xr:uid="{00000000-0005-0000-0000-0000F00E0000}"/>
    <cellStyle name="Percent 11 8 2 2" xfId="23326" xr:uid="{E535EE8E-2C3F-4A6E-A4CE-383EB4C7FEE3}"/>
    <cellStyle name="Percent 11 8 2 3" xfId="23327" xr:uid="{FD4129BA-2A62-47D4-8200-294CC249B4EC}"/>
    <cellStyle name="Percent 11 8 2 4" xfId="23328" xr:uid="{8407BA9D-7C66-4E8E-914E-9478231A386E}"/>
    <cellStyle name="Percent 11 8 2 5" xfId="23329" xr:uid="{FE366A51-3301-4BC4-AA76-C4D3E386E8D4}"/>
    <cellStyle name="Percent 11 8 2 6" xfId="23325" xr:uid="{E001698E-0207-4E19-B3BB-72EE3E5A25C2}"/>
    <cellStyle name="Percent 11 8 3" xfId="14015" xr:uid="{00000000-0005-0000-0000-0000F10E0000}"/>
    <cellStyle name="Percent 11 8 3 2" xfId="23331" xr:uid="{CFC29A9A-4794-4EA6-996E-111BEAFE9BC5}"/>
    <cellStyle name="Percent 11 8 3 3" xfId="23332" xr:uid="{FDCC7EA4-936C-445F-9F9D-D1BC171DC407}"/>
    <cellStyle name="Percent 11 8 3 4" xfId="23333" xr:uid="{129C99F7-570B-498C-B750-E63D4A389DE1}"/>
    <cellStyle name="Percent 11 8 3 5" xfId="23334" xr:uid="{C7901B38-397C-409A-BF11-761BACFD31CC}"/>
    <cellStyle name="Percent 11 8 3 6" xfId="23330" xr:uid="{8CA6FBC4-2021-4B02-87D4-61D604107B89}"/>
    <cellStyle name="Percent 11 8 4" xfId="23335" xr:uid="{6A7247C2-3A16-4544-8BF6-6146C68F2A6B}"/>
    <cellStyle name="Percent 11 8 5" xfId="23336" xr:uid="{CC123AF1-6CA3-4845-BB10-AB40F9BCF79E}"/>
    <cellStyle name="Percent 11 8 6" xfId="23337" xr:uid="{C55F808F-02F6-43EE-B0E7-4EB5057BFD9A}"/>
    <cellStyle name="Percent 11 8 7" xfId="23338" xr:uid="{BAE1968F-E391-443B-BA2A-F4BE287ACF3C}"/>
    <cellStyle name="Percent 11 8 8" xfId="23324" xr:uid="{13636021-12BF-4CD2-97C1-5EE550497201}"/>
    <cellStyle name="Percent 11 9" xfId="14017" xr:uid="{00000000-0005-0000-0000-0000F20E0000}"/>
    <cellStyle name="Percent 11 9 2" xfId="23340" xr:uid="{7304EE02-17C8-4E8F-B849-BF3EBDC894A5}"/>
    <cellStyle name="Percent 11 9 3" xfId="23341" xr:uid="{AB218C84-6A60-4AC4-9803-00F5EDDF2B72}"/>
    <cellStyle name="Percent 11 9 4" xfId="23342" xr:uid="{8B0D61AF-BE7B-4845-95E2-296B9D4106FF}"/>
    <cellStyle name="Percent 11 9 5" xfId="23343" xr:uid="{C9EA0D0B-8FD0-4EA4-8904-F015716AB1E6}"/>
    <cellStyle name="Percent 11 9 6" xfId="23339" xr:uid="{7811A382-790A-4E35-A654-9E1CF61D3C94}"/>
    <cellStyle name="Percent 12" xfId="7781" xr:uid="{00000000-0005-0000-0000-0000781E0000}"/>
    <cellStyle name="Percent 12 10" xfId="14018" xr:uid="{00000000-0005-0000-0000-0000F40E0000}"/>
    <cellStyle name="Percent 12 10 2" xfId="23346" xr:uid="{EEF74C8E-445F-4D48-BCB9-8FCB9F421FB2}"/>
    <cellStyle name="Percent 12 10 3" xfId="23347" xr:uid="{0F32977C-48E9-43E8-8D2C-EB78364E602A}"/>
    <cellStyle name="Percent 12 10 4" xfId="23348" xr:uid="{4AB20BCF-60C8-4A88-9F8D-0E003AFA751C}"/>
    <cellStyle name="Percent 12 10 5" xfId="23349" xr:uid="{85CE1815-A0A3-4CC0-9575-88F3DEC0F5C8}"/>
    <cellStyle name="Percent 12 10 6" xfId="23345" xr:uid="{AF151A22-9234-4E72-862F-73544FBB5EB1}"/>
    <cellStyle name="Percent 12 11" xfId="23350" xr:uid="{B02A2398-034E-4813-AB7C-1087DA51CB87}"/>
    <cellStyle name="Percent 12 12" xfId="23351" xr:uid="{87BB19F8-B5E3-4B8F-9DA5-CB79811D0A5A}"/>
    <cellStyle name="Percent 12 13" xfId="23352" xr:uid="{2AFFD439-ECE7-4C4A-A48B-322132CF9359}"/>
    <cellStyle name="Percent 12 14" xfId="23353" xr:uid="{CEF336D2-9531-4249-A9B9-600D492775A3}"/>
    <cellStyle name="Percent 12 15" xfId="23344" xr:uid="{0622BEDD-4B6E-4976-A887-851FBCCFC1D2}"/>
    <cellStyle name="Percent 12 2" xfId="7782" xr:uid="{00000000-0005-0000-0000-0000791E0000}"/>
    <cellStyle name="Percent 12 2 2" xfId="14020" xr:uid="{00000000-0005-0000-0000-0000F60E0000}"/>
    <cellStyle name="Percent 12 2 2 2" xfId="23356" xr:uid="{CBB8E007-7BBF-4E7C-ACDF-E8ABE13E444C}"/>
    <cellStyle name="Percent 12 2 2 3" xfId="23357" xr:uid="{1FFE35C8-B2DA-4CA1-A889-C6D2C642D2E4}"/>
    <cellStyle name="Percent 12 2 2 4" xfId="23358" xr:uid="{952A3B43-95C8-4087-85FD-13151D221045}"/>
    <cellStyle name="Percent 12 2 2 5" xfId="23359" xr:uid="{053D74ED-331F-4088-B72E-ED236DB52CB6}"/>
    <cellStyle name="Percent 12 2 2 6" xfId="23355" xr:uid="{7DF2BAFA-0DF2-49CE-BFA1-5014F5FC2543}"/>
    <cellStyle name="Percent 12 2 3" xfId="14019" xr:uid="{00000000-0005-0000-0000-0000F70E0000}"/>
    <cellStyle name="Percent 12 2 3 2" xfId="23361" xr:uid="{1C883F89-292E-48EB-B33E-004623DEF49A}"/>
    <cellStyle name="Percent 12 2 3 3" xfId="23362" xr:uid="{90466E69-CE57-4989-8AE5-2255800D097E}"/>
    <cellStyle name="Percent 12 2 3 4" xfId="23363" xr:uid="{64437244-354C-4E71-B3ED-F37F23AD7614}"/>
    <cellStyle name="Percent 12 2 3 5" xfId="23364" xr:uid="{FA5B92D9-7469-4221-9850-AA35B3F8C5E6}"/>
    <cellStyle name="Percent 12 2 3 6" xfId="23360" xr:uid="{285541C1-6AB2-487E-8558-C8DFC96080FC}"/>
    <cellStyle name="Percent 12 2 4" xfId="23365" xr:uid="{1845F2FF-CA6B-4003-9F00-63ECD847ACF6}"/>
    <cellStyle name="Percent 12 2 5" xfId="23366" xr:uid="{4024CB19-202A-48D1-BFA8-3087662072A5}"/>
    <cellStyle name="Percent 12 2 6" xfId="23367" xr:uid="{11C5251E-6409-4DCC-8AEC-0E234A592DE1}"/>
    <cellStyle name="Percent 12 2 7" xfId="23368" xr:uid="{1BB86B4E-53C0-4FF6-B4C8-198F30E3E86E}"/>
    <cellStyle name="Percent 12 2 8" xfId="23354" xr:uid="{929E89D5-9749-43B5-BF50-1A6EBA23DDE2}"/>
    <cellStyle name="Percent 12 3" xfId="7783" xr:uid="{00000000-0005-0000-0000-00007A1E0000}"/>
    <cellStyle name="Percent 12 3 2" xfId="14022" xr:uid="{00000000-0005-0000-0000-0000F90E0000}"/>
    <cellStyle name="Percent 12 3 2 2" xfId="23371" xr:uid="{74DF1CA0-8E4A-497C-9320-9664D7FFB751}"/>
    <cellStyle name="Percent 12 3 2 3" xfId="23372" xr:uid="{6526FB39-0588-41BE-A2EF-F832527D212C}"/>
    <cellStyle name="Percent 12 3 2 4" xfId="23373" xr:uid="{25C4C90B-5B5B-45AF-82CC-D1A5F4D71A39}"/>
    <cellStyle name="Percent 12 3 2 5" xfId="23374" xr:uid="{414CE503-5BB1-4066-BB81-B4F5AF076BF6}"/>
    <cellStyle name="Percent 12 3 2 6" xfId="23370" xr:uid="{DF57EDDE-62D9-4EB0-99A6-B3EEB0EEF279}"/>
    <cellStyle name="Percent 12 3 3" xfId="14021" xr:uid="{00000000-0005-0000-0000-0000FA0E0000}"/>
    <cellStyle name="Percent 12 3 3 2" xfId="23376" xr:uid="{A5AC674C-9837-47B2-B710-9F004E003188}"/>
    <cellStyle name="Percent 12 3 3 3" xfId="23377" xr:uid="{9C10079F-96C4-4F70-965E-7E2C93E65959}"/>
    <cellStyle name="Percent 12 3 3 4" xfId="23378" xr:uid="{B0FDF064-963B-4B85-9327-13D946B51603}"/>
    <cellStyle name="Percent 12 3 3 5" xfId="23379" xr:uid="{A42D3EFC-2AB3-4082-A25F-4A839EC56B9F}"/>
    <cellStyle name="Percent 12 3 3 6" xfId="23375" xr:uid="{783B5138-9251-445D-9444-0BFE0140A2CD}"/>
    <cellStyle name="Percent 12 3 4" xfId="23380" xr:uid="{CCB15E40-4F57-48B4-AA59-59633C2E2322}"/>
    <cellStyle name="Percent 12 3 5" xfId="23381" xr:uid="{8FD22D45-652E-418E-B2C2-7091BCAAB284}"/>
    <cellStyle name="Percent 12 3 6" xfId="23382" xr:uid="{A89200C5-6386-4614-8F8F-7728ABBAC6DB}"/>
    <cellStyle name="Percent 12 3 7" xfId="23383" xr:uid="{242C39F7-689F-4719-8725-53D70BCDCE9D}"/>
    <cellStyle name="Percent 12 3 8" xfId="23369" xr:uid="{24EC2238-61F5-4D29-82CA-FAD57E88C9AF}"/>
    <cellStyle name="Percent 12 4" xfId="7784" xr:uid="{00000000-0005-0000-0000-00007B1E0000}"/>
    <cellStyle name="Percent 12 4 2" xfId="14024" xr:uid="{00000000-0005-0000-0000-0000FC0E0000}"/>
    <cellStyle name="Percent 12 4 2 2" xfId="23386" xr:uid="{18928DF0-1FF0-45DE-998B-A7624B859F33}"/>
    <cellStyle name="Percent 12 4 2 3" xfId="23387" xr:uid="{45A2B4C7-55E6-4B9B-8AAC-0B0B7B2BDB68}"/>
    <cellStyle name="Percent 12 4 2 4" xfId="23388" xr:uid="{C6310050-690B-4D4C-AF16-0DFD242432C0}"/>
    <cellStyle name="Percent 12 4 2 5" xfId="23389" xr:uid="{87B47315-A05A-449E-AEF1-6500D6C678E6}"/>
    <cellStyle name="Percent 12 4 2 6" xfId="23385" xr:uid="{2B2234F0-0799-4F1C-A6DA-992B617675D3}"/>
    <cellStyle name="Percent 12 4 3" xfId="14023" xr:uid="{00000000-0005-0000-0000-0000FD0E0000}"/>
    <cellStyle name="Percent 12 4 3 2" xfId="23391" xr:uid="{BE4BC32B-3F67-474D-841F-B88F58E3EB6E}"/>
    <cellStyle name="Percent 12 4 3 3" xfId="23392" xr:uid="{A555B0F0-F97B-4CBF-ADE6-3492A0ECA817}"/>
    <cellStyle name="Percent 12 4 3 4" xfId="23393" xr:uid="{B6C96022-0BC9-4A40-9A77-11D458267ECE}"/>
    <cellStyle name="Percent 12 4 3 5" xfId="23394" xr:uid="{222A0D0B-F477-4C36-9FD7-4224A76D59E7}"/>
    <cellStyle name="Percent 12 4 3 6" xfId="23390" xr:uid="{8489E3CE-CA55-4EA3-9B2F-AF6E52CE75AA}"/>
    <cellStyle name="Percent 12 4 4" xfId="23395" xr:uid="{284D9985-64F3-4669-8907-0411F29B7D32}"/>
    <cellStyle name="Percent 12 4 5" xfId="23396" xr:uid="{E2D5FD17-9220-4A5A-9760-204A7207C574}"/>
    <cellStyle name="Percent 12 4 6" xfId="23397" xr:uid="{9A465E66-C11D-4750-9FEB-6F78C317FE2B}"/>
    <cellStyle name="Percent 12 4 7" xfId="23398" xr:uid="{E743E11A-B46A-4F44-A1FD-1C0A5A127FD0}"/>
    <cellStyle name="Percent 12 4 8" xfId="23384" xr:uid="{A1C15A66-EEED-490D-B790-3CF1615D98C9}"/>
    <cellStyle name="Percent 12 5" xfId="7785" xr:uid="{00000000-0005-0000-0000-00007C1E0000}"/>
    <cellStyle name="Percent 12 5 2" xfId="14026" xr:uid="{00000000-0005-0000-0000-0000FF0E0000}"/>
    <cellStyle name="Percent 12 5 2 2" xfId="23401" xr:uid="{B73C539B-3689-4FDF-9368-6F3EF82EE578}"/>
    <cellStyle name="Percent 12 5 2 3" xfId="23402" xr:uid="{2C0AA2FC-809E-41D6-B360-9AC94C7458BA}"/>
    <cellStyle name="Percent 12 5 2 4" xfId="23403" xr:uid="{167B690E-5EA6-4D34-90A9-14FA1C5E5B4F}"/>
    <cellStyle name="Percent 12 5 2 5" xfId="23404" xr:uid="{6FF0DA08-E3F8-42A7-A160-0F5CD3193AC1}"/>
    <cellStyle name="Percent 12 5 2 6" xfId="23400" xr:uid="{52E7DDED-BADE-45E2-9ECC-155DA507D5FA}"/>
    <cellStyle name="Percent 12 5 3" xfId="14025" xr:uid="{00000000-0005-0000-0000-0000000F0000}"/>
    <cellStyle name="Percent 12 5 3 2" xfId="23406" xr:uid="{C8895B4A-D6A7-42D3-B19F-AAA55C0A51A2}"/>
    <cellStyle name="Percent 12 5 3 3" xfId="23407" xr:uid="{9340BFC2-AD8F-4533-939A-12B1F808A1B4}"/>
    <cellStyle name="Percent 12 5 3 4" xfId="23408" xr:uid="{12B92F44-DDF3-4E69-B225-F8BBFCA8C942}"/>
    <cellStyle name="Percent 12 5 3 5" xfId="23409" xr:uid="{244ED931-966B-400D-AEFF-CB38C1785910}"/>
    <cellStyle name="Percent 12 5 3 6" xfId="23405" xr:uid="{4804B463-7D7D-4654-B4F5-488F0630F733}"/>
    <cellStyle name="Percent 12 5 4" xfId="23410" xr:uid="{6E171385-09AD-4825-A0C6-F62B2CB57F8B}"/>
    <cellStyle name="Percent 12 5 5" xfId="23411" xr:uid="{687C8D0F-2D25-45AF-A4B2-BCB3A5119499}"/>
    <cellStyle name="Percent 12 5 6" xfId="23412" xr:uid="{1A8351B2-A3E4-4328-803A-3C40E47A62C8}"/>
    <cellStyle name="Percent 12 5 7" xfId="23413" xr:uid="{BE83F889-1A03-4E29-B3FE-82CAABE2CD9C}"/>
    <cellStyle name="Percent 12 5 8" xfId="23399" xr:uid="{554DB33F-1C22-4808-A068-11C2F1B47BCE}"/>
    <cellStyle name="Percent 12 6" xfId="7786" xr:uid="{00000000-0005-0000-0000-00007D1E0000}"/>
    <cellStyle name="Percent 12 6 2" xfId="14028" xr:uid="{00000000-0005-0000-0000-0000020F0000}"/>
    <cellStyle name="Percent 12 6 2 2" xfId="23416" xr:uid="{505E049C-43BA-4169-BECF-CBFD08744FAD}"/>
    <cellStyle name="Percent 12 6 2 3" xfId="23417" xr:uid="{6C81001B-4AFF-402E-804D-C248205523A8}"/>
    <cellStyle name="Percent 12 6 2 4" xfId="23418" xr:uid="{79294EA7-4D84-42CF-BEF1-F4D73E63DF2C}"/>
    <cellStyle name="Percent 12 6 2 5" xfId="23419" xr:uid="{C903DED6-B749-4C24-8ADF-E13EDF9CBE98}"/>
    <cellStyle name="Percent 12 6 2 6" xfId="23415" xr:uid="{C6DAC2DF-CFFB-42A7-BB21-79CAEADC405F}"/>
    <cellStyle name="Percent 12 6 3" xfId="14027" xr:uid="{00000000-0005-0000-0000-0000030F0000}"/>
    <cellStyle name="Percent 12 6 3 2" xfId="23421" xr:uid="{E2625499-C601-444D-8780-5D966BB630B7}"/>
    <cellStyle name="Percent 12 6 3 3" xfId="23422" xr:uid="{30E15577-5AF6-4CD1-9FE0-4FD27D27FB07}"/>
    <cellStyle name="Percent 12 6 3 4" xfId="23423" xr:uid="{076651CC-5FD5-4BD8-AD74-60223B07813A}"/>
    <cellStyle name="Percent 12 6 3 5" xfId="23424" xr:uid="{88AED6DA-B3B3-495F-AD08-FBC17F53A3A0}"/>
    <cellStyle name="Percent 12 6 3 6" xfId="23420" xr:uid="{4C202D43-7E73-4B66-91CD-8A8C39E0C173}"/>
    <cellStyle name="Percent 12 6 4" xfId="23425" xr:uid="{B27B8721-004B-4091-B648-5F3DA6313929}"/>
    <cellStyle name="Percent 12 6 5" xfId="23426" xr:uid="{6D9C0A11-77AA-4E41-83B9-2C56BD552164}"/>
    <cellStyle name="Percent 12 6 6" xfId="23427" xr:uid="{EEC6EDFA-1F52-4D70-B869-B8005DFD786F}"/>
    <cellStyle name="Percent 12 6 7" xfId="23428" xr:uid="{1D4620D9-EE92-4C52-8CA0-9A081E02C9EB}"/>
    <cellStyle name="Percent 12 6 8" xfId="23414" xr:uid="{B006E70B-1B62-4080-86CE-536847FFF199}"/>
    <cellStyle name="Percent 12 7" xfId="7787" xr:uid="{00000000-0005-0000-0000-00007E1E0000}"/>
    <cellStyle name="Percent 12 7 10" xfId="23429" xr:uid="{67916B18-A603-48C1-A7BC-7717E7AE9F05}"/>
    <cellStyle name="Percent 12 7 2" xfId="14030" xr:uid="{00000000-0005-0000-0000-0000050F0000}"/>
    <cellStyle name="Percent 12 7 2 2" xfId="23431" xr:uid="{8A1DC087-ED1B-4C10-9952-5FC8C6662985}"/>
    <cellStyle name="Percent 12 7 2 3" xfId="23432" xr:uid="{1D2CD06B-7C23-475F-A356-90063833D4CC}"/>
    <cellStyle name="Percent 12 7 2 4" xfId="23433" xr:uid="{532AC870-3DD7-4117-9E19-7A1BEF5241E2}"/>
    <cellStyle name="Percent 12 7 2 5" xfId="23434" xr:uid="{E223E680-F70C-4A15-A041-32024FFBB512}"/>
    <cellStyle name="Percent 12 7 2 6" xfId="23430" xr:uid="{C5DD6654-4614-405A-A666-3F62ED62461E}"/>
    <cellStyle name="Percent 12 7 3" xfId="14031" xr:uid="{00000000-0005-0000-0000-0000060F0000}"/>
    <cellStyle name="Percent 12 7 3 2" xfId="23436" xr:uid="{B369AB79-02F5-4521-9D87-788685B0451B}"/>
    <cellStyle name="Percent 12 7 3 3" xfId="23437" xr:uid="{C80BEFCD-3CA3-400E-B0D6-82C813AB0A70}"/>
    <cellStyle name="Percent 12 7 3 4" xfId="23438" xr:uid="{1414BAA5-BFF1-4600-A2EF-E711A27970A9}"/>
    <cellStyle name="Percent 12 7 3 5" xfId="23439" xr:uid="{AAE1DE82-56B1-40AE-92A0-5ECA9F17A58A}"/>
    <cellStyle name="Percent 12 7 3 6" xfId="23435" xr:uid="{DAFEE155-F78F-48F3-AE4B-65CD49968120}"/>
    <cellStyle name="Percent 12 7 4" xfId="14032" xr:uid="{00000000-0005-0000-0000-0000070F0000}"/>
    <cellStyle name="Percent 12 7 4 2" xfId="23441" xr:uid="{B2245437-3442-4A13-8719-6B4E1549A65F}"/>
    <cellStyle name="Percent 12 7 4 3" xfId="23442" xr:uid="{8F1F0671-8A91-4CA3-8129-D83B8AE18DDD}"/>
    <cellStyle name="Percent 12 7 4 4" xfId="23443" xr:uid="{0A8E7B15-94A1-47D4-A549-60DF9C2F8167}"/>
    <cellStyle name="Percent 12 7 4 5" xfId="23444" xr:uid="{0D702473-9DCA-420D-A1D1-18E8CAE1D536}"/>
    <cellStyle name="Percent 12 7 4 6" xfId="23440" xr:uid="{BAFAB767-12E8-45A4-A838-E435BFB7C1F8}"/>
    <cellStyle name="Percent 12 7 5" xfId="14029" xr:uid="{00000000-0005-0000-0000-0000080F0000}"/>
    <cellStyle name="Percent 12 7 5 2" xfId="23446" xr:uid="{9C68E927-2B3F-412B-B0AF-01832B140F4E}"/>
    <cellStyle name="Percent 12 7 5 3" xfId="23447" xr:uid="{AEFB3B21-0388-4E96-AF45-878E6CD80D7A}"/>
    <cellStyle name="Percent 12 7 5 4" xfId="23448" xr:uid="{A3A82194-125C-4580-9A3F-3A919C83FEC4}"/>
    <cellStyle name="Percent 12 7 5 5" xfId="23449" xr:uid="{B85CAF56-EA55-46D6-B034-2D6614C8A7BE}"/>
    <cellStyle name="Percent 12 7 5 6" xfId="23445" xr:uid="{2BE15EBF-562B-40DE-909E-E81DE555C3F9}"/>
    <cellStyle name="Percent 12 7 6" xfId="23450" xr:uid="{67ABCFFE-90C0-4E68-98BB-117117239BE6}"/>
    <cellStyle name="Percent 12 7 7" xfId="23451" xr:uid="{54D9E628-0E10-4293-B673-58F3A155FDC1}"/>
    <cellStyle name="Percent 12 7 8" xfId="23452" xr:uid="{510ACD53-4CF2-412D-86AD-E14E6BE71E24}"/>
    <cellStyle name="Percent 12 7 9" xfId="23453" xr:uid="{CC76D1B7-339E-4B9B-9234-8015D99DF46F}"/>
    <cellStyle name="Percent 12 8" xfId="7788" xr:uid="{00000000-0005-0000-0000-00007F1E0000}"/>
    <cellStyle name="Percent 12 8 2" xfId="14034" xr:uid="{00000000-0005-0000-0000-00000A0F0000}"/>
    <cellStyle name="Percent 12 8 2 2" xfId="23456" xr:uid="{9E2C664C-085E-4AD5-91AD-983D30F0897D}"/>
    <cellStyle name="Percent 12 8 2 3" xfId="23457" xr:uid="{CF6D01D3-BCFC-43C5-B20E-8CA20C28E51C}"/>
    <cellStyle name="Percent 12 8 2 4" xfId="23458" xr:uid="{8D78306A-ED23-4341-A7CA-6048CF8F3BAD}"/>
    <cellStyle name="Percent 12 8 2 5" xfId="23459" xr:uid="{685C8B22-CD05-41EA-B620-72D94EFB23D7}"/>
    <cellStyle name="Percent 12 8 2 6" xfId="23455" xr:uid="{3E01BD67-FA6E-4A16-9BFD-895340B6E989}"/>
    <cellStyle name="Percent 12 8 3" xfId="14033" xr:uid="{00000000-0005-0000-0000-00000B0F0000}"/>
    <cellStyle name="Percent 12 8 3 2" xfId="23461" xr:uid="{45D2095E-B214-412B-AAE5-BB20272A6D10}"/>
    <cellStyle name="Percent 12 8 3 3" xfId="23462" xr:uid="{C75D282E-A739-47AC-917E-5036C1FF1B7E}"/>
    <cellStyle name="Percent 12 8 3 4" xfId="23463" xr:uid="{6E59A70B-E645-4BE8-A91A-CE508E476F94}"/>
    <cellStyle name="Percent 12 8 3 5" xfId="23464" xr:uid="{39AAD221-25C2-4240-BF2A-1B32CB5DAFBA}"/>
    <cellStyle name="Percent 12 8 3 6" xfId="23460" xr:uid="{18B07DB6-2D8B-4922-AA26-FF7A8F94E594}"/>
    <cellStyle name="Percent 12 8 4" xfId="23465" xr:uid="{7F2FD63A-6E1D-422E-AEF6-0263A3168247}"/>
    <cellStyle name="Percent 12 8 5" xfId="23466" xr:uid="{2BB70E90-BBCA-4086-9F0C-45EA0923AF4B}"/>
    <cellStyle name="Percent 12 8 6" xfId="23467" xr:uid="{1B3A56F9-ADEB-4350-8A31-7B852FEB764D}"/>
    <cellStyle name="Percent 12 8 7" xfId="23468" xr:uid="{2B2291D3-2708-4A4B-B0F9-BF0A3F71587D}"/>
    <cellStyle name="Percent 12 8 8" xfId="23454" xr:uid="{AE9D0FB8-7DE5-47CB-BDF4-586965B00AD9}"/>
    <cellStyle name="Percent 12 9" xfId="14035" xr:uid="{00000000-0005-0000-0000-00000C0F0000}"/>
    <cellStyle name="Percent 12 9 2" xfId="23470" xr:uid="{7F747CD8-887A-4C33-BE9B-00558835BAA8}"/>
    <cellStyle name="Percent 12 9 3" xfId="23471" xr:uid="{37773371-273D-4C3E-8627-DB4DBCFB2FFC}"/>
    <cellStyle name="Percent 12 9 4" xfId="23472" xr:uid="{59CDB31D-6990-496F-9E96-FB9D5986D16B}"/>
    <cellStyle name="Percent 12 9 5" xfId="23473" xr:uid="{8EFF10D9-100F-449D-8082-CFBAD3C0A5D3}"/>
    <cellStyle name="Percent 12 9 6" xfId="23469" xr:uid="{EEA7CCB5-172A-45C3-8C43-3D22107D6113}"/>
    <cellStyle name="Percent 13" xfId="7789" xr:uid="{00000000-0005-0000-0000-0000801E0000}"/>
    <cellStyle name="Percent 13 10" xfId="14036" xr:uid="{00000000-0005-0000-0000-00000E0F0000}"/>
    <cellStyle name="Percent 13 10 2" xfId="23476" xr:uid="{FB48FECC-C888-4991-A45F-30DFF5269015}"/>
    <cellStyle name="Percent 13 10 3" xfId="23477" xr:uid="{F4F17029-32E2-43B7-89EF-7A97CFA3E1EA}"/>
    <cellStyle name="Percent 13 10 4" xfId="23478" xr:uid="{1EEB9984-3934-470F-8C12-5B6111D0BBF1}"/>
    <cellStyle name="Percent 13 10 5" xfId="23479" xr:uid="{38F89B41-2475-489E-B04C-4B4A8D2E33A4}"/>
    <cellStyle name="Percent 13 10 6" xfId="23475" xr:uid="{D0835CE9-9B6E-4B0F-BFF1-CC0C9EF309B9}"/>
    <cellStyle name="Percent 13 11" xfId="23480" xr:uid="{5503C20F-4533-4AF3-B6DE-9E9C243F9E04}"/>
    <cellStyle name="Percent 13 12" xfId="23481" xr:uid="{B9509913-52ED-48E3-BFDD-E5C2B5659153}"/>
    <cellStyle name="Percent 13 13" xfId="23482" xr:uid="{012F710B-FC06-46AB-ADE6-63693EBBCA6F}"/>
    <cellStyle name="Percent 13 14" xfId="23483" xr:uid="{5158D1AA-314A-439A-B4C0-B227AB5D92DE}"/>
    <cellStyle name="Percent 13 15" xfId="23474" xr:uid="{56C47272-92EB-4C60-9D9D-A1A93B0C0E15}"/>
    <cellStyle name="Percent 13 2" xfId="7790" xr:uid="{00000000-0005-0000-0000-0000811E0000}"/>
    <cellStyle name="Percent 13 2 2" xfId="14038" xr:uid="{00000000-0005-0000-0000-0000100F0000}"/>
    <cellStyle name="Percent 13 2 2 2" xfId="23486" xr:uid="{ECCB21FE-3A04-4E4C-BF11-7B309E33AF89}"/>
    <cellStyle name="Percent 13 2 2 3" xfId="23487" xr:uid="{E9AFC7ED-4599-4A82-831A-4A857DAD9610}"/>
    <cellStyle name="Percent 13 2 2 4" xfId="23488" xr:uid="{7CE9341A-92C0-44FE-97B2-E02C3F3AB39F}"/>
    <cellStyle name="Percent 13 2 2 5" xfId="23489" xr:uid="{1F81CA9D-EC79-4C8D-B10F-36CC515246A2}"/>
    <cellStyle name="Percent 13 2 2 6" xfId="23485" xr:uid="{D4149D7F-0D4A-460B-9B3E-A1EEEDBC53BA}"/>
    <cellStyle name="Percent 13 2 3" xfId="14037" xr:uid="{00000000-0005-0000-0000-0000110F0000}"/>
    <cellStyle name="Percent 13 2 3 2" xfId="23491" xr:uid="{4546B231-8D56-4186-B501-C8B508AAE3FC}"/>
    <cellStyle name="Percent 13 2 3 3" xfId="23492" xr:uid="{A1C1F5FA-C890-4315-A47E-5A5465067FCB}"/>
    <cellStyle name="Percent 13 2 3 4" xfId="23493" xr:uid="{D7496ABF-5BA8-4A7B-9CC2-1DA436D11946}"/>
    <cellStyle name="Percent 13 2 3 5" xfId="23494" xr:uid="{71821B06-4544-44BA-B7D4-77CE45F37EE3}"/>
    <cellStyle name="Percent 13 2 3 6" xfId="23490" xr:uid="{B402D196-6D5A-498F-B84B-277678FF6F06}"/>
    <cellStyle name="Percent 13 2 4" xfId="23495" xr:uid="{14091EB7-4855-490F-AE47-931BA26F1C35}"/>
    <cellStyle name="Percent 13 2 5" xfId="23496" xr:uid="{D72215DD-F733-489F-855F-1AEA49A7BC7C}"/>
    <cellStyle name="Percent 13 2 6" xfId="23497" xr:uid="{6DAAAF17-6492-4421-AC22-9759352BA5BD}"/>
    <cellStyle name="Percent 13 2 7" xfId="23498" xr:uid="{FCB28803-6FDD-41B7-BFAF-795CDBE0D801}"/>
    <cellStyle name="Percent 13 2 8" xfId="23484" xr:uid="{5E1CE1DD-0DDA-461F-BC17-713EECF863CD}"/>
    <cellStyle name="Percent 13 3" xfId="7791" xr:uid="{00000000-0005-0000-0000-0000821E0000}"/>
    <cellStyle name="Percent 13 3 2" xfId="14040" xr:uid="{00000000-0005-0000-0000-0000130F0000}"/>
    <cellStyle name="Percent 13 3 2 2" xfId="23501" xr:uid="{FE1AA87A-DD09-4F65-9450-DA5C33294A23}"/>
    <cellStyle name="Percent 13 3 2 3" xfId="23502" xr:uid="{22ECFB0D-56A7-4907-96B0-C08CAEC53DE9}"/>
    <cellStyle name="Percent 13 3 2 4" xfId="23503" xr:uid="{83C19856-EAE6-4BD2-8537-68B5327058E9}"/>
    <cellStyle name="Percent 13 3 2 5" xfId="23504" xr:uid="{AA12D827-3AAD-4B98-95DF-95800B030F07}"/>
    <cellStyle name="Percent 13 3 2 6" xfId="23500" xr:uid="{64C8A42C-623D-463E-B38D-6E88A66FE633}"/>
    <cellStyle name="Percent 13 3 3" xfId="14039" xr:uid="{00000000-0005-0000-0000-0000140F0000}"/>
    <cellStyle name="Percent 13 3 3 2" xfId="23506" xr:uid="{D346AE66-124B-4361-ACBA-1CBC2296A21A}"/>
    <cellStyle name="Percent 13 3 3 3" xfId="23507" xr:uid="{D5E27E88-B19A-4B5D-8576-6FB1C5DA7B56}"/>
    <cellStyle name="Percent 13 3 3 4" xfId="23508" xr:uid="{A5F40F9C-174A-4F52-83EA-E78EDC1CFFE0}"/>
    <cellStyle name="Percent 13 3 3 5" xfId="23509" xr:uid="{56F1DCDD-72E9-4056-B6F8-A5F1136A9AA7}"/>
    <cellStyle name="Percent 13 3 3 6" xfId="23505" xr:uid="{26D60421-8DCD-4A5D-BA9A-B4F6998334C1}"/>
    <cellStyle name="Percent 13 3 4" xfId="23510" xr:uid="{6B00BFED-2966-47C8-BC69-39401D0E5A60}"/>
    <cellStyle name="Percent 13 3 5" xfId="23511" xr:uid="{A6BADB4F-29BD-4206-8DB4-022574F72EB8}"/>
    <cellStyle name="Percent 13 3 6" xfId="23512" xr:uid="{79FFF2FA-1128-41D0-A0C8-06F8617588EC}"/>
    <cellStyle name="Percent 13 3 7" xfId="23513" xr:uid="{A1532663-4749-48CC-A46B-8971B3A70E71}"/>
    <cellStyle name="Percent 13 3 8" xfId="23499" xr:uid="{7AE989D5-A176-4209-9CA8-E0FD8B99FD06}"/>
    <cellStyle name="Percent 13 4" xfId="7792" xr:uid="{00000000-0005-0000-0000-0000831E0000}"/>
    <cellStyle name="Percent 13 4 2" xfId="14042" xr:uid="{00000000-0005-0000-0000-0000160F0000}"/>
    <cellStyle name="Percent 13 4 2 2" xfId="23516" xr:uid="{0BC1575F-775F-4DA0-80DC-469CF764C97B}"/>
    <cellStyle name="Percent 13 4 2 3" xfId="23517" xr:uid="{828F702E-FCE6-4E66-ADFF-11253FE61122}"/>
    <cellStyle name="Percent 13 4 2 4" xfId="23518" xr:uid="{17B177D9-0205-47B6-A295-E78B854723E9}"/>
    <cellStyle name="Percent 13 4 2 5" xfId="23519" xr:uid="{B0DA3F81-6E76-459F-A262-3C142C5C21BF}"/>
    <cellStyle name="Percent 13 4 2 6" xfId="23515" xr:uid="{23A3305C-DA3F-4C88-AEA8-288EF8F5BD14}"/>
    <cellStyle name="Percent 13 4 3" xfId="14041" xr:uid="{00000000-0005-0000-0000-0000170F0000}"/>
    <cellStyle name="Percent 13 4 3 2" xfId="23521" xr:uid="{8BA02A99-F8C7-487E-B4A4-1C73AE9C724F}"/>
    <cellStyle name="Percent 13 4 3 3" xfId="23522" xr:uid="{C4FB2DA3-0DFD-4992-8FA4-2956D91638EC}"/>
    <cellStyle name="Percent 13 4 3 4" xfId="23523" xr:uid="{BAD673D3-F53A-4067-8395-FFCFD4F6CC44}"/>
    <cellStyle name="Percent 13 4 3 5" xfId="23524" xr:uid="{449C54CA-6B97-4085-8288-683D4E1285A6}"/>
    <cellStyle name="Percent 13 4 3 6" xfId="23520" xr:uid="{CF168360-6331-4DA7-AA6B-2D0A240E7CEE}"/>
    <cellStyle name="Percent 13 4 4" xfId="23525" xr:uid="{A792F0F9-3132-4DBF-AD1A-8CDB50E66B8F}"/>
    <cellStyle name="Percent 13 4 5" xfId="23526" xr:uid="{5CFD208B-F566-4922-B493-A1AAA8264341}"/>
    <cellStyle name="Percent 13 4 6" xfId="23527" xr:uid="{285123B2-150C-4D86-B3C8-7E7CF190DAF8}"/>
    <cellStyle name="Percent 13 4 7" xfId="23528" xr:uid="{A4AF7088-8373-47F4-A07B-552561AB4076}"/>
    <cellStyle name="Percent 13 4 8" xfId="23514" xr:uid="{17CF96CB-D09B-4F9E-B622-E551B4D7E38E}"/>
    <cellStyle name="Percent 13 5" xfId="7793" xr:uid="{00000000-0005-0000-0000-0000841E0000}"/>
    <cellStyle name="Percent 13 5 2" xfId="14044" xr:uid="{00000000-0005-0000-0000-0000190F0000}"/>
    <cellStyle name="Percent 13 5 2 2" xfId="23531" xr:uid="{E6D7D2AB-D6F4-4E83-9954-895DA7933214}"/>
    <cellStyle name="Percent 13 5 2 3" xfId="23532" xr:uid="{70769AB6-552C-4734-9432-6ED104907D20}"/>
    <cellStyle name="Percent 13 5 2 4" xfId="23533" xr:uid="{1AFD42AD-0001-45EE-99B9-04EA718EDD17}"/>
    <cellStyle name="Percent 13 5 2 5" xfId="23534" xr:uid="{6C0CBC8E-2D90-4209-A46A-B6D17A127743}"/>
    <cellStyle name="Percent 13 5 2 6" xfId="23530" xr:uid="{F4BB12DB-EE76-4DE7-87AF-912D31D142F7}"/>
    <cellStyle name="Percent 13 5 3" xfId="14043" xr:uid="{00000000-0005-0000-0000-00001A0F0000}"/>
    <cellStyle name="Percent 13 5 3 2" xfId="23536" xr:uid="{4CFDB816-0B31-4F94-A769-93B66120F1F6}"/>
    <cellStyle name="Percent 13 5 3 3" xfId="23537" xr:uid="{3086B10C-3C73-42B2-B4E5-D8A53F32BDA7}"/>
    <cellStyle name="Percent 13 5 3 4" xfId="23538" xr:uid="{74116F2B-3F69-4365-A9A0-39F59B532B94}"/>
    <cellStyle name="Percent 13 5 3 5" xfId="23539" xr:uid="{854BC392-6A4D-4293-B2CB-F804CADBF12B}"/>
    <cellStyle name="Percent 13 5 3 6" xfId="23535" xr:uid="{968A0B0A-BCAF-45FC-AF7D-27B70665D89F}"/>
    <cellStyle name="Percent 13 5 4" xfId="23540" xr:uid="{02534B89-06EF-4A17-8E7E-D96D9CDE6275}"/>
    <cellStyle name="Percent 13 5 5" xfId="23541" xr:uid="{103920C5-5ED6-4027-8422-11FC7EEA1E75}"/>
    <cellStyle name="Percent 13 5 6" xfId="23542" xr:uid="{603C6379-680A-4917-AA43-7E2E68716319}"/>
    <cellStyle name="Percent 13 5 7" xfId="23543" xr:uid="{47D42266-F4EF-48CB-82BC-E25FBD2DF6F8}"/>
    <cellStyle name="Percent 13 5 8" xfId="23529" xr:uid="{8B0C99E4-920E-4F8F-8388-4637DE4F55EF}"/>
    <cellStyle name="Percent 13 6" xfId="7794" xr:uid="{00000000-0005-0000-0000-0000851E0000}"/>
    <cellStyle name="Percent 13 6 2" xfId="14046" xr:uid="{00000000-0005-0000-0000-00001C0F0000}"/>
    <cellStyle name="Percent 13 6 2 2" xfId="23546" xr:uid="{32082FE0-525B-4CFD-8312-30DF917450EC}"/>
    <cellStyle name="Percent 13 6 2 3" xfId="23547" xr:uid="{BDA59042-D9FE-4FBB-B895-3840C8F4FCA4}"/>
    <cellStyle name="Percent 13 6 2 4" xfId="23548" xr:uid="{F367761D-4EFA-451F-9958-717175E5C5B0}"/>
    <cellStyle name="Percent 13 6 2 5" xfId="23549" xr:uid="{7566F805-283E-497B-AFA2-403C1B125D91}"/>
    <cellStyle name="Percent 13 6 2 6" xfId="23545" xr:uid="{3527C04F-AFD9-4D76-8BA8-84191E7FC188}"/>
    <cellStyle name="Percent 13 6 3" xfId="14045" xr:uid="{00000000-0005-0000-0000-00001D0F0000}"/>
    <cellStyle name="Percent 13 6 3 2" xfId="23551" xr:uid="{2717E33A-5ADF-45E4-A02A-33542B1F4BD9}"/>
    <cellStyle name="Percent 13 6 3 3" xfId="23552" xr:uid="{08A81BBC-4AE9-45A6-B34F-9D62168E53EA}"/>
    <cellStyle name="Percent 13 6 3 4" xfId="23553" xr:uid="{FDDF033C-AFF3-43BD-A009-C30A6C7FA4AB}"/>
    <cellStyle name="Percent 13 6 3 5" xfId="23554" xr:uid="{23FA724C-027F-4C10-BF34-F5C480A74A4D}"/>
    <cellStyle name="Percent 13 6 3 6" xfId="23550" xr:uid="{8BC80F54-F296-4465-AB8F-F168CCABDF93}"/>
    <cellStyle name="Percent 13 6 4" xfId="23555" xr:uid="{7783C367-D330-4787-8727-6D13ED7EB916}"/>
    <cellStyle name="Percent 13 6 5" xfId="23556" xr:uid="{D14DE670-E647-40BE-ABFD-3079B06AA352}"/>
    <cellStyle name="Percent 13 6 6" xfId="23557" xr:uid="{C0103F8A-CAED-4FB3-814E-B0E0B3188C2E}"/>
    <cellStyle name="Percent 13 6 7" xfId="23558" xr:uid="{6F36EE02-9CFD-4167-96C4-F573EA85A1BE}"/>
    <cellStyle name="Percent 13 6 8" xfId="23544" xr:uid="{01B84524-F5F2-4ED3-AF80-2005A7D14E11}"/>
    <cellStyle name="Percent 13 7" xfId="7795" xr:uid="{00000000-0005-0000-0000-0000861E0000}"/>
    <cellStyle name="Percent 13 7 10" xfId="23559" xr:uid="{4469CCBF-A844-4E67-8672-74B82D17DDB4}"/>
    <cellStyle name="Percent 13 7 2" xfId="14048" xr:uid="{00000000-0005-0000-0000-00001F0F0000}"/>
    <cellStyle name="Percent 13 7 2 2" xfId="23561" xr:uid="{3799654D-0DD4-4C93-9E03-003F92E300A5}"/>
    <cellStyle name="Percent 13 7 2 3" xfId="23562" xr:uid="{50377B11-6A95-449C-A1FF-E23D59B874D0}"/>
    <cellStyle name="Percent 13 7 2 4" xfId="23563" xr:uid="{ACA10604-C50D-444F-9D66-12BD74476B61}"/>
    <cellStyle name="Percent 13 7 2 5" xfId="23564" xr:uid="{55B4191B-D292-453B-9321-A09F73DACE3E}"/>
    <cellStyle name="Percent 13 7 2 6" xfId="23560" xr:uid="{D733171E-15BD-4EC5-8216-11C899F8206D}"/>
    <cellStyle name="Percent 13 7 3" xfId="14049" xr:uid="{00000000-0005-0000-0000-0000200F0000}"/>
    <cellStyle name="Percent 13 7 3 2" xfId="23566" xr:uid="{966AA4F8-AB57-4201-B313-D8073D79B09B}"/>
    <cellStyle name="Percent 13 7 3 3" xfId="23567" xr:uid="{519681D6-F7C9-4256-A4AA-58694931EDC5}"/>
    <cellStyle name="Percent 13 7 3 4" xfId="23568" xr:uid="{FF4B7A3C-7838-4DC9-91A2-B4EF96941634}"/>
    <cellStyle name="Percent 13 7 3 5" xfId="23569" xr:uid="{35AB331D-77D5-4991-806D-FC3439B8BE8A}"/>
    <cellStyle name="Percent 13 7 3 6" xfId="23565" xr:uid="{96E25F89-04CA-4A7B-8411-06BFE4F8B923}"/>
    <cellStyle name="Percent 13 7 4" xfId="14050" xr:uid="{00000000-0005-0000-0000-0000210F0000}"/>
    <cellStyle name="Percent 13 7 4 2" xfId="23571" xr:uid="{9B69F960-629D-4B18-A51A-4EA71E22DD48}"/>
    <cellStyle name="Percent 13 7 4 3" xfId="23572" xr:uid="{B6811F56-1A4C-4C11-87FD-5FEAE89A2A6B}"/>
    <cellStyle name="Percent 13 7 4 4" xfId="23573" xr:uid="{3C97315D-E28E-460F-AF2F-6842F6116CB9}"/>
    <cellStyle name="Percent 13 7 4 5" xfId="23574" xr:uid="{93ECDA63-77E9-41BE-8421-4614FFC14A02}"/>
    <cellStyle name="Percent 13 7 4 6" xfId="23570" xr:uid="{B2153435-EC78-449B-96EE-48724B3E28AA}"/>
    <cellStyle name="Percent 13 7 5" xfId="14047" xr:uid="{00000000-0005-0000-0000-0000220F0000}"/>
    <cellStyle name="Percent 13 7 5 2" xfId="23576" xr:uid="{7720C5F6-1F92-476E-9E9D-20A210A90DFD}"/>
    <cellStyle name="Percent 13 7 5 3" xfId="23577" xr:uid="{BB57B17C-5572-4712-B84A-DC8AC9E1A77F}"/>
    <cellStyle name="Percent 13 7 5 4" xfId="23578" xr:uid="{DA200015-CE15-4337-8870-30D14ED51681}"/>
    <cellStyle name="Percent 13 7 5 5" xfId="23579" xr:uid="{18ED676F-D9C7-4F9F-8354-125DD5D4E315}"/>
    <cellStyle name="Percent 13 7 5 6" xfId="23575" xr:uid="{FDD6F723-9573-4BC7-B90A-8180144F93E9}"/>
    <cellStyle name="Percent 13 7 6" xfId="23580" xr:uid="{77D0B2C3-1EF8-407D-B776-434EA8828D85}"/>
    <cellStyle name="Percent 13 7 7" xfId="23581" xr:uid="{AE3234E8-047A-4121-83E2-2BBF09D6CD40}"/>
    <cellStyle name="Percent 13 7 8" xfId="23582" xr:uid="{7B8BF2CE-7EAF-40B2-B55F-C97047806A25}"/>
    <cellStyle name="Percent 13 7 9" xfId="23583" xr:uid="{13E239E8-E9A6-4473-B120-5B589114BCF9}"/>
    <cellStyle name="Percent 13 8" xfId="7796" xr:uid="{00000000-0005-0000-0000-0000871E0000}"/>
    <cellStyle name="Percent 13 8 2" xfId="14052" xr:uid="{00000000-0005-0000-0000-0000240F0000}"/>
    <cellStyle name="Percent 13 8 2 2" xfId="23586" xr:uid="{798020F8-80C2-4ECB-BB12-41C9F5711A46}"/>
    <cellStyle name="Percent 13 8 2 3" xfId="23587" xr:uid="{2032F24B-8F81-4785-B833-8DC65164624C}"/>
    <cellStyle name="Percent 13 8 2 4" xfId="23588" xr:uid="{4CD0E6BE-83A2-4B97-ABF2-15585A256283}"/>
    <cellStyle name="Percent 13 8 2 5" xfId="23589" xr:uid="{23EA39BA-3E82-44DB-85B4-10A70797C9B3}"/>
    <cellStyle name="Percent 13 8 2 6" xfId="23585" xr:uid="{7A60FCB7-F9BD-4BBE-83C9-E8BB9BCCA6B8}"/>
    <cellStyle name="Percent 13 8 3" xfId="14051" xr:uid="{00000000-0005-0000-0000-0000250F0000}"/>
    <cellStyle name="Percent 13 8 3 2" xfId="23591" xr:uid="{C060740C-746B-4AE7-8B13-89C263C95D95}"/>
    <cellStyle name="Percent 13 8 3 3" xfId="23592" xr:uid="{9FB1498B-2409-4F91-8C38-BF45240510DE}"/>
    <cellStyle name="Percent 13 8 3 4" xfId="23593" xr:uid="{5EB201AC-BFCB-4294-8480-28E198CC7889}"/>
    <cellStyle name="Percent 13 8 3 5" xfId="23594" xr:uid="{51D62CEF-00A0-437E-A870-C73D23F5D662}"/>
    <cellStyle name="Percent 13 8 3 6" xfId="23590" xr:uid="{4A76395A-D1A4-40DD-9301-40E566A0FD40}"/>
    <cellStyle name="Percent 13 8 4" xfId="23595" xr:uid="{DD7803C1-3A1C-4D11-96AC-4662256592D3}"/>
    <cellStyle name="Percent 13 8 5" xfId="23596" xr:uid="{E840CB09-D5F3-43E6-A15D-63608DB6984A}"/>
    <cellStyle name="Percent 13 8 6" xfId="23597" xr:uid="{90A8538A-17EE-4260-A82A-F4B792F1BB79}"/>
    <cellStyle name="Percent 13 8 7" xfId="23598" xr:uid="{D1C59552-4F05-4297-AAEF-35FDD658398F}"/>
    <cellStyle name="Percent 13 8 8" xfId="23584" xr:uid="{4C018CB2-FE43-4440-8DE3-CE8A1B450D77}"/>
    <cellStyle name="Percent 13 9" xfId="14053" xr:uid="{00000000-0005-0000-0000-0000260F0000}"/>
    <cellStyle name="Percent 13 9 2" xfId="23600" xr:uid="{129514C8-2B52-4819-9E78-D3C6027E2106}"/>
    <cellStyle name="Percent 13 9 3" xfId="23601" xr:uid="{86A07C07-9CF1-4DBE-ACBF-1EA7E77BC08D}"/>
    <cellStyle name="Percent 13 9 4" xfId="23602" xr:uid="{0021E424-F774-4BA8-8E99-55FFEFC04F83}"/>
    <cellStyle name="Percent 13 9 5" xfId="23603" xr:uid="{7B675442-77C7-4CE3-A2BC-628FBCD3BB5D}"/>
    <cellStyle name="Percent 13 9 6" xfId="23599" xr:uid="{009F7CBF-9FB9-49B9-8987-FAEAA38AB107}"/>
    <cellStyle name="Percent 14" xfId="7797" xr:uid="{00000000-0005-0000-0000-0000881E0000}"/>
    <cellStyle name="Percent 14 10" xfId="14054" xr:uid="{00000000-0005-0000-0000-0000280F0000}"/>
    <cellStyle name="Percent 14 10 2" xfId="23606" xr:uid="{C5817FAE-9FF3-4A8E-A26A-D3365796CE7A}"/>
    <cellStyle name="Percent 14 10 3" xfId="23607" xr:uid="{4F357D17-6073-4AF4-889E-31F4CE8FE19B}"/>
    <cellStyle name="Percent 14 10 4" xfId="23608" xr:uid="{B49C3E28-63D4-4CF7-B492-76118F796693}"/>
    <cellStyle name="Percent 14 10 5" xfId="23609" xr:uid="{02D89D78-64EE-4815-AB14-FD152A1CA453}"/>
    <cellStyle name="Percent 14 10 6" xfId="23605" xr:uid="{02BBC6F1-3A6E-4F4B-AC82-85A04F822133}"/>
    <cellStyle name="Percent 14 11" xfId="23610" xr:uid="{FEBFCE3F-E951-4E38-8B05-DAE2DA32ACCD}"/>
    <cellStyle name="Percent 14 12" xfId="23611" xr:uid="{6885D981-4818-44DE-8419-B69737C6A213}"/>
    <cellStyle name="Percent 14 13" xfId="23612" xr:uid="{5BFC4DB0-C900-426D-B70A-48045336DC78}"/>
    <cellStyle name="Percent 14 14" xfId="23613" xr:uid="{D6E7E01F-D3D4-40FA-B772-5C7D580A7BE2}"/>
    <cellStyle name="Percent 14 15" xfId="23604" xr:uid="{C806F66C-C108-49E3-9EAB-FE33C714917F}"/>
    <cellStyle name="Percent 14 2" xfId="7798" xr:uid="{00000000-0005-0000-0000-0000891E0000}"/>
    <cellStyle name="Percent 14 2 2" xfId="14056" xr:uid="{00000000-0005-0000-0000-00002A0F0000}"/>
    <cellStyle name="Percent 14 2 2 2" xfId="23616" xr:uid="{56D8C82E-2506-497A-A4FE-255BA09AC4B3}"/>
    <cellStyle name="Percent 14 2 2 3" xfId="23617" xr:uid="{13F609BD-9350-4BEF-A21F-E0507B501D7E}"/>
    <cellStyle name="Percent 14 2 2 4" xfId="23618" xr:uid="{280A581B-F331-44AA-B946-60177D82905A}"/>
    <cellStyle name="Percent 14 2 2 5" xfId="23619" xr:uid="{0A08E614-B6EE-4EE7-9E86-7F859F702448}"/>
    <cellStyle name="Percent 14 2 2 6" xfId="23615" xr:uid="{9B8701DC-49B3-4EDB-8F15-0896500CAD14}"/>
    <cellStyle name="Percent 14 2 3" xfId="14055" xr:uid="{00000000-0005-0000-0000-00002B0F0000}"/>
    <cellStyle name="Percent 14 2 3 2" xfId="23621" xr:uid="{C5E424D0-4E39-4EA8-B043-B4040BE61EFA}"/>
    <cellStyle name="Percent 14 2 3 3" xfId="23622" xr:uid="{27CD1B5D-0504-42C2-BDED-3A0F290B9AC2}"/>
    <cellStyle name="Percent 14 2 3 4" xfId="23623" xr:uid="{5D911365-DDE1-4095-96D1-8C1A067E243A}"/>
    <cellStyle name="Percent 14 2 3 5" xfId="23624" xr:uid="{3C5FBFAC-03BA-415A-A5ED-E09599BF3D40}"/>
    <cellStyle name="Percent 14 2 3 6" xfId="23620" xr:uid="{1CFC70F5-D6EA-4EED-9A86-6F1563CB4C3F}"/>
    <cellStyle name="Percent 14 2 4" xfId="23625" xr:uid="{B9D1736A-FAF9-4391-9C71-A77D5E829350}"/>
    <cellStyle name="Percent 14 2 5" xfId="23626" xr:uid="{021AA0D8-D2D6-48F9-B478-5C6E99F967FF}"/>
    <cellStyle name="Percent 14 2 6" xfId="23627" xr:uid="{542D6489-3E86-46FE-BDA8-84C36D7923A0}"/>
    <cellStyle name="Percent 14 2 7" xfId="23628" xr:uid="{8083C10A-18B7-4636-BFC2-1F1D3D9D7C53}"/>
    <cellStyle name="Percent 14 2 8" xfId="23614" xr:uid="{17334BB8-48F7-4C28-9E4A-74934399571C}"/>
    <cellStyle name="Percent 14 3" xfId="7799" xr:uid="{00000000-0005-0000-0000-00008A1E0000}"/>
    <cellStyle name="Percent 14 3 2" xfId="14058" xr:uid="{00000000-0005-0000-0000-00002D0F0000}"/>
    <cellStyle name="Percent 14 3 2 2" xfId="23631" xr:uid="{131DBA80-03EE-4117-91C4-C4325B61B7FF}"/>
    <cellStyle name="Percent 14 3 2 3" xfId="23632" xr:uid="{D1BC3711-5956-40A3-A947-F957B4193828}"/>
    <cellStyle name="Percent 14 3 2 4" xfId="23633" xr:uid="{6C7BA428-C0FD-4B3B-898D-77911A1A4042}"/>
    <cellStyle name="Percent 14 3 2 5" xfId="23634" xr:uid="{D5FBA1B6-4B6A-4559-A395-19003D4A3145}"/>
    <cellStyle name="Percent 14 3 2 6" xfId="23630" xr:uid="{7D19C3AC-9C20-4D7C-97CF-1C0683E1603E}"/>
    <cellStyle name="Percent 14 3 3" xfId="14057" xr:uid="{00000000-0005-0000-0000-00002E0F0000}"/>
    <cellStyle name="Percent 14 3 3 2" xfId="23636" xr:uid="{3E325673-7443-449E-BCD8-C025E4A6CC83}"/>
    <cellStyle name="Percent 14 3 3 3" xfId="23637" xr:uid="{B89C6EB9-12E8-4C0A-85FF-6E7FEABA86A5}"/>
    <cellStyle name="Percent 14 3 3 4" xfId="23638" xr:uid="{D14CC1E2-8740-4BAE-B9F2-013B24D2D5A9}"/>
    <cellStyle name="Percent 14 3 3 5" xfId="23639" xr:uid="{50AB5F08-94AD-4B08-90CC-E3B05E3DA575}"/>
    <cellStyle name="Percent 14 3 3 6" xfId="23635" xr:uid="{EDD715A8-FCC3-4383-BFDF-99E1A761A5E0}"/>
    <cellStyle name="Percent 14 3 4" xfId="23640" xr:uid="{D7C5AAB5-497E-49AC-942A-DCD4FF0ABBA4}"/>
    <cellStyle name="Percent 14 3 5" xfId="23641" xr:uid="{64B485E6-741A-47DE-A2C2-A4426F608A8D}"/>
    <cellStyle name="Percent 14 3 6" xfId="23642" xr:uid="{1AC87188-2BA8-4F1D-8042-7274B38A4824}"/>
    <cellStyle name="Percent 14 3 7" xfId="23643" xr:uid="{F39F151A-27F8-4582-9B5C-8AA1E832E15B}"/>
    <cellStyle name="Percent 14 3 8" xfId="23629" xr:uid="{5C95C697-7516-4A13-AFA0-4AC859D0C7F0}"/>
    <cellStyle name="Percent 14 4" xfId="7800" xr:uid="{00000000-0005-0000-0000-00008B1E0000}"/>
    <cellStyle name="Percent 14 4 2" xfId="14060" xr:uid="{00000000-0005-0000-0000-0000300F0000}"/>
    <cellStyle name="Percent 14 4 2 2" xfId="23646" xr:uid="{D51A3757-F6D2-437D-96D4-FABD380B7ECE}"/>
    <cellStyle name="Percent 14 4 2 3" xfId="23647" xr:uid="{8E5C2568-0EEF-4853-A59C-0486B65B5590}"/>
    <cellStyle name="Percent 14 4 2 4" xfId="23648" xr:uid="{B7DF09A6-A437-431D-9486-9E2CDA5DDD04}"/>
    <cellStyle name="Percent 14 4 2 5" xfId="23649" xr:uid="{87B18FC0-3812-4BC3-BD88-E945FA5D88C0}"/>
    <cellStyle name="Percent 14 4 2 6" xfId="23645" xr:uid="{6200C6CD-B483-4479-8FE5-BE18A84430F4}"/>
    <cellStyle name="Percent 14 4 3" xfId="14059" xr:uid="{00000000-0005-0000-0000-0000310F0000}"/>
    <cellStyle name="Percent 14 4 3 2" xfId="23651" xr:uid="{36B0A69C-7036-4966-A1F7-21E79C3F5466}"/>
    <cellStyle name="Percent 14 4 3 3" xfId="23652" xr:uid="{31E0BDDF-DACC-438B-BD12-5D8E7323575B}"/>
    <cellStyle name="Percent 14 4 3 4" xfId="23653" xr:uid="{690D6C26-2E1B-41DC-9E7E-ABE7F410CA57}"/>
    <cellStyle name="Percent 14 4 3 5" xfId="23654" xr:uid="{80990D0B-D21E-4184-BF36-1F61ECC773ED}"/>
    <cellStyle name="Percent 14 4 3 6" xfId="23650" xr:uid="{F52C11A3-9228-4D66-9237-00AD42A2CBE8}"/>
    <cellStyle name="Percent 14 4 4" xfId="23655" xr:uid="{B09C0803-55D6-453A-AE51-7BCF19D380C0}"/>
    <cellStyle name="Percent 14 4 5" xfId="23656" xr:uid="{7833BBF8-B0A8-465D-B3D3-7E0262057368}"/>
    <cellStyle name="Percent 14 4 6" xfId="23657" xr:uid="{768CD36B-2142-4A56-AA65-4772AE930308}"/>
    <cellStyle name="Percent 14 4 7" xfId="23658" xr:uid="{25166548-E5B9-4EF4-9BCC-2E0BE594B5C3}"/>
    <cellStyle name="Percent 14 4 8" xfId="23644" xr:uid="{831CBC21-2D6C-49C6-A547-162918B385E6}"/>
    <cellStyle name="Percent 14 5" xfId="7801" xr:uid="{00000000-0005-0000-0000-00008C1E0000}"/>
    <cellStyle name="Percent 14 5 2" xfId="14062" xr:uid="{00000000-0005-0000-0000-0000330F0000}"/>
    <cellStyle name="Percent 14 5 2 2" xfId="23661" xr:uid="{D2421C9C-5C37-4C1E-B675-BF081481397B}"/>
    <cellStyle name="Percent 14 5 2 3" xfId="23662" xr:uid="{CE950873-BE1F-4110-961C-41A51263E156}"/>
    <cellStyle name="Percent 14 5 2 4" xfId="23663" xr:uid="{822A051F-BEDC-49A5-A750-D20925D691C6}"/>
    <cellStyle name="Percent 14 5 2 5" xfId="23664" xr:uid="{6FD7F8FB-9C55-4340-90B9-D114B605C41B}"/>
    <cellStyle name="Percent 14 5 2 6" xfId="23660" xr:uid="{2113E4CB-DFBC-4C9F-8D4E-74C991A99477}"/>
    <cellStyle name="Percent 14 5 3" xfId="14061" xr:uid="{00000000-0005-0000-0000-0000340F0000}"/>
    <cellStyle name="Percent 14 5 3 2" xfId="23666" xr:uid="{E8DC8218-63A2-4A91-AE3D-0C5BCBFC55DC}"/>
    <cellStyle name="Percent 14 5 3 3" xfId="23667" xr:uid="{5B7C2E02-F59E-469A-9CE8-5BF6F3FD7559}"/>
    <cellStyle name="Percent 14 5 3 4" xfId="23668" xr:uid="{9E64AC4F-915F-4452-906E-590B0F86E8A7}"/>
    <cellStyle name="Percent 14 5 3 5" xfId="23669" xr:uid="{07110D4C-B9B9-45CE-9544-09EDB85A0A88}"/>
    <cellStyle name="Percent 14 5 3 6" xfId="23665" xr:uid="{A6AF1976-EF1C-4533-ACFE-9AF94D4BC016}"/>
    <cellStyle name="Percent 14 5 4" xfId="23670" xr:uid="{EB4BA223-8E2B-464A-AC11-6D9F96124A82}"/>
    <cellStyle name="Percent 14 5 5" xfId="23671" xr:uid="{404AF2A6-E830-4200-BFDE-C3820727A0BB}"/>
    <cellStyle name="Percent 14 5 6" xfId="23672" xr:uid="{90E806DA-C688-4324-975F-3452626A6574}"/>
    <cellStyle name="Percent 14 5 7" xfId="23673" xr:uid="{2B77CF42-5654-4FCC-BC1C-64475C952C42}"/>
    <cellStyle name="Percent 14 5 8" xfId="23659" xr:uid="{4E7C43FF-FEE9-4A3C-85CB-9500D93DFCED}"/>
    <cellStyle name="Percent 14 6" xfId="7802" xr:uid="{00000000-0005-0000-0000-00008D1E0000}"/>
    <cellStyle name="Percent 14 6 2" xfId="14064" xr:uid="{00000000-0005-0000-0000-0000360F0000}"/>
    <cellStyle name="Percent 14 6 2 2" xfId="23676" xr:uid="{4133CB0F-9DA6-4FBD-974F-8F4C4EB0AA68}"/>
    <cellStyle name="Percent 14 6 2 3" xfId="23677" xr:uid="{B62D7D52-F3DC-4C95-8B14-92A9675A1005}"/>
    <cellStyle name="Percent 14 6 2 4" xfId="23678" xr:uid="{BE699913-4D64-407D-8B4E-2665026C82C4}"/>
    <cellStyle name="Percent 14 6 2 5" xfId="23679" xr:uid="{0FA5628E-7583-48C5-B94C-3C8484C761E4}"/>
    <cellStyle name="Percent 14 6 2 6" xfId="23675" xr:uid="{FFC443AB-A2A9-4B3E-B8B2-DB5D29612B18}"/>
    <cellStyle name="Percent 14 6 3" xfId="14063" xr:uid="{00000000-0005-0000-0000-0000370F0000}"/>
    <cellStyle name="Percent 14 6 3 2" xfId="23681" xr:uid="{EADA9653-49D7-4B15-88B4-D390DC2844C9}"/>
    <cellStyle name="Percent 14 6 3 3" xfId="23682" xr:uid="{1C6BFDF2-3FDF-44AE-ADF3-AB765DB29F7C}"/>
    <cellStyle name="Percent 14 6 3 4" xfId="23683" xr:uid="{AC7BFC93-E566-4592-8BEC-047B524E722A}"/>
    <cellStyle name="Percent 14 6 3 5" xfId="23684" xr:uid="{E01DD37E-6621-4089-9493-01C7C93BBB8A}"/>
    <cellStyle name="Percent 14 6 3 6" xfId="23680" xr:uid="{6B56B06B-FD51-4FAE-AD59-7E40ED01913F}"/>
    <cellStyle name="Percent 14 6 4" xfId="23685" xr:uid="{81E3D1B4-D3F1-4AB5-AAD9-63BCAFDE61B7}"/>
    <cellStyle name="Percent 14 6 5" xfId="23686" xr:uid="{D2348E71-CB3E-4289-840A-523B2A4B9893}"/>
    <cellStyle name="Percent 14 6 6" xfId="23687" xr:uid="{EC6AE9E1-25FD-4B0C-9F6D-5E35F810ED14}"/>
    <cellStyle name="Percent 14 6 7" xfId="23688" xr:uid="{957A9AA1-2DAF-4A64-A4D7-0E4C9254016C}"/>
    <cellStyle name="Percent 14 6 8" xfId="23674" xr:uid="{DA370157-7E66-4D02-B137-C895AD74AD8E}"/>
    <cellStyle name="Percent 14 7" xfId="7803" xr:uid="{00000000-0005-0000-0000-00008E1E0000}"/>
    <cellStyle name="Percent 14 7 10" xfId="23689" xr:uid="{05AAD655-1492-462A-9A5C-1F9B755DC7E9}"/>
    <cellStyle name="Percent 14 7 2" xfId="14066" xr:uid="{00000000-0005-0000-0000-0000390F0000}"/>
    <cellStyle name="Percent 14 7 2 2" xfId="23691" xr:uid="{BC629C84-9390-4566-BA34-D1493242B820}"/>
    <cellStyle name="Percent 14 7 2 3" xfId="23692" xr:uid="{FBCA202F-556A-4963-A6EB-46ED187C0E08}"/>
    <cellStyle name="Percent 14 7 2 4" xfId="23693" xr:uid="{7AE33A57-B010-4C67-87B5-9D13765CFC1D}"/>
    <cellStyle name="Percent 14 7 2 5" xfId="23694" xr:uid="{320716D1-DF3B-4376-A1B3-D8439FA51283}"/>
    <cellStyle name="Percent 14 7 2 6" xfId="23690" xr:uid="{B7A967BD-B9C7-467B-94F8-49E4D9BD9514}"/>
    <cellStyle name="Percent 14 7 3" xfId="14067" xr:uid="{00000000-0005-0000-0000-00003A0F0000}"/>
    <cellStyle name="Percent 14 7 3 2" xfId="23696" xr:uid="{8F1A9F50-8901-4B7A-B757-49DCA19D4C37}"/>
    <cellStyle name="Percent 14 7 3 3" xfId="23697" xr:uid="{F168952E-528F-472F-825D-DF75F0EED484}"/>
    <cellStyle name="Percent 14 7 3 4" xfId="23698" xr:uid="{A2DBDA15-E734-4984-98B7-9C301A0C2605}"/>
    <cellStyle name="Percent 14 7 3 5" xfId="23699" xr:uid="{71069E0C-F106-4924-B286-CC97333CDA26}"/>
    <cellStyle name="Percent 14 7 3 6" xfId="23695" xr:uid="{44BC591C-1AB8-443B-8C34-CB9BF4CC8FEF}"/>
    <cellStyle name="Percent 14 7 4" xfId="14068" xr:uid="{00000000-0005-0000-0000-00003B0F0000}"/>
    <cellStyle name="Percent 14 7 4 2" xfId="23701" xr:uid="{6E392FC7-28E2-49CB-B275-4B7DA10E7A00}"/>
    <cellStyle name="Percent 14 7 4 3" xfId="23702" xr:uid="{86607BDA-9C64-4338-BAE2-75DC15BD7203}"/>
    <cellStyle name="Percent 14 7 4 4" xfId="23703" xr:uid="{FD76E1A0-0FF4-4D88-87FB-702C5ADA6B2B}"/>
    <cellStyle name="Percent 14 7 4 5" xfId="23704" xr:uid="{897C913B-0A08-4746-B7D5-E19DC1E2DA1E}"/>
    <cellStyle name="Percent 14 7 4 6" xfId="23700" xr:uid="{AA24CD05-550C-43CC-A148-72B91F96C096}"/>
    <cellStyle name="Percent 14 7 5" xfId="14065" xr:uid="{00000000-0005-0000-0000-00003C0F0000}"/>
    <cellStyle name="Percent 14 7 5 2" xfId="23706" xr:uid="{D347E15A-AD7B-40DA-BE91-A87132A6D7C6}"/>
    <cellStyle name="Percent 14 7 5 3" xfId="23707" xr:uid="{4D3AF3FD-CF90-469D-8AF3-82F9616F0248}"/>
    <cellStyle name="Percent 14 7 5 4" xfId="23708" xr:uid="{914ACFEE-CE8A-4DCF-A119-EA4E884708EA}"/>
    <cellStyle name="Percent 14 7 5 5" xfId="23709" xr:uid="{6BA49C84-15D8-42B6-B936-EB7A17DC548B}"/>
    <cellStyle name="Percent 14 7 5 6" xfId="23705" xr:uid="{EA3FFF0F-2905-4593-A529-586F6A20A216}"/>
    <cellStyle name="Percent 14 7 6" xfId="23710" xr:uid="{448F9BCC-5B27-4E76-9818-2B8A4BB66401}"/>
    <cellStyle name="Percent 14 7 7" xfId="23711" xr:uid="{13D598F7-C3BF-4550-87FC-E1ED3753D7D6}"/>
    <cellStyle name="Percent 14 7 8" xfId="23712" xr:uid="{4F464185-28C0-42BE-B368-85540CBE5E56}"/>
    <cellStyle name="Percent 14 7 9" xfId="23713" xr:uid="{3950870A-DC61-420D-9094-9F886ECB16C6}"/>
    <cellStyle name="Percent 14 8" xfId="7804" xr:uid="{00000000-0005-0000-0000-00008F1E0000}"/>
    <cellStyle name="Percent 14 8 2" xfId="14070" xr:uid="{00000000-0005-0000-0000-00003E0F0000}"/>
    <cellStyle name="Percent 14 8 2 2" xfId="23716" xr:uid="{40A77CF8-F187-419F-8B6C-259C926E78B6}"/>
    <cellStyle name="Percent 14 8 2 3" xfId="23717" xr:uid="{97E76663-5F01-4046-88DE-0D3A9B166CF0}"/>
    <cellStyle name="Percent 14 8 2 4" xfId="23718" xr:uid="{14892B3E-8AD3-4FC5-A784-E2AF18876311}"/>
    <cellStyle name="Percent 14 8 2 5" xfId="23719" xr:uid="{06913F83-5589-4B8D-85BE-BBEFFDD58904}"/>
    <cellStyle name="Percent 14 8 2 6" xfId="23715" xr:uid="{07BC1A12-A0E7-40B3-9974-C40324EAF919}"/>
    <cellStyle name="Percent 14 8 3" xfId="14069" xr:uid="{00000000-0005-0000-0000-00003F0F0000}"/>
    <cellStyle name="Percent 14 8 3 2" xfId="23721" xr:uid="{82217280-6C55-40D3-9842-5441D8122311}"/>
    <cellStyle name="Percent 14 8 3 3" xfId="23722" xr:uid="{A1C2F25E-5D08-4C7F-997D-295B76C8435A}"/>
    <cellStyle name="Percent 14 8 3 4" xfId="23723" xr:uid="{1F8AF8EE-79E6-4869-8511-562C30A64747}"/>
    <cellStyle name="Percent 14 8 3 5" xfId="23724" xr:uid="{1A177CE3-2372-4F01-8425-B04F8F8E10B7}"/>
    <cellStyle name="Percent 14 8 3 6" xfId="23720" xr:uid="{6E69B9F5-6CA2-4896-84ED-9952A51D1601}"/>
    <cellStyle name="Percent 14 8 4" xfId="23725" xr:uid="{095FC8FA-070E-4ADD-A207-6A5BC94948FF}"/>
    <cellStyle name="Percent 14 8 5" xfId="23726" xr:uid="{D756610A-A586-4718-96E5-D580B7D680C4}"/>
    <cellStyle name="Percent 14 8 6" xfId="23727" xr:uid="{271DFB07-7663-445A-B162-9E476D85B886}"/>
    <cellStyle name="Percent 14 8 7" xfId="23728" xr:uid="{90CE98E7-B707-4D3C-BC82-BACDF8D87E7B}"/>
    <cellStyle name="Percent 14 8 8" xfId="23714" xr:uid="{775E8E56-BE8B-48DA-A522-9AF74D237D1C}"/>
    <cellStyle name="Percent 14 9" xfId="14071" xr:uid="{00000000-0005-0000-0000-0000400F0000}"/>
    <cellStyle name="Percent 14 9 2" xfId="23730" xr:uid="{5B60CC6C-D07B-40CA-9AEC-8DAC812BBAB3}"/>
    <cellStyle name="Percent 14 9 3" xfId="23731" xr:uid="{D4E114E1-3FE2-4B3F-AFC6-3BCC1CC33D61}"/>
    <cellStyle name="Percent 14 9 4" xfId="23732" xr:uid="{CBF4EDB8-178C-41F2-B1F3-86DCA72047C4}"/>
    <cellStyle name="Percent 14 9 5" xfId="23733" xr:uid="{F38D9A31-CAFB-4FFA-8DD9-681FFFD2FD37}"/>
    <cellStyle name="Percent 14 9 6" xfId="23729" xr:uid="{5B29BAEF-1B3E-4B05-9065-8AACDE107E54}"/>
    <cellStyle name="Percent 15" xfId="7805" xr:uid="{00000000-0005-0000-0000-0000901E0000}"/>
    <cellStyle name="Percent 15 10" xfId="7806" xr:uid="{00000000-0005-0000-0000-0000911E0000}"/>
    <cellStyle name="Percent 15 10 2" xfId="23736" xr:uid="{121C3306-812C-4FC6-942B-E45E95A368C7}"/>
    <cellStyle name="Percent 15 10 3" xfId="23737" xr:uid="{7C5357EC-0FEC-499E-B80D-611A8FE4A58E}"/>
    <cellStyle name="Percent 15 10 4" xfId="23738" xr:uid="{E53E19FF-535C-428B-A724-CCD60C93A9BD}"/>
    <cellStyle name="Percent 15 10 5" xfId="23739" xr:uid="{BAE8155F-3792-4B81-85C1-DA081C3D6590}"/>
    <cellStyle name="Percent 15 10 6" xfId="23735" xr:uid="{F82901B2-483E-44C0-82D6-B9219BA02AA8}"/>
    <cellStyle name="Percent 15 11" xfId="7807" xr:uid="{00000000-0005-0000-0000-0000921E0000}"/>
    <cellStyle name="Percent 15 11 2" xfId="23741" xr:uid="{4CF0E13D-36A9-4D53-AE24-427B2D23D3A0}"/>
    <cellStyle name="Percent 15 11 3" xfId="23742" xr:uid="{B76901BF-E1B9-4DBA-8B56-FF22CA508C86}"/>
    <cellStyle name="Percent 15 11 4" xfId="23743" xr:uid="{09AAED2B-D728-4A39-B321-AB78E4FFC641}"/>
    <cellStyle name="Percent 15 11 5" xfId="23744" xr:uid="{49B41BF7-11BE-4F03-9DAD-FA39D2B17164}"/>
    <cellStyle name="Percent 15 11 6" xfId="23740" xr:uid="{B6730E36-DEF3-423F-A647-D49C76B6220A}"/>
    <cellStyle name="Percent 15 12" xfId="7808" xr:uid="{00000000-0005-0000-0000-0000931E0000}"/>
    <cellStyle name="Percent 15 12 2" xfId="23746" xr:uid="{B84613C7-5C69-4FFF-B23C-40B6CACE0652}"/>
    <cellStyle name="Percent 15 12 3" xfId="23747" xr:uid="{89B28E8A-10F5-433F-8C82-5FFB4B6E6609}"/>
    <cellStyle name="Percent 15 12 4" xfId="23748" xr:uid="{67538111-6217-4737-952F-1786A1DC2D64}"/>
    <cellStyle name="Percent 15 12 5" xfId="23749" xr:uid="{672691E1-61ED-4DBF-BEE7-2CBF0CA9FA88}"/>
    <cellStyle name="Percent 15 12 6" xfId="23745" xr:uid="{79453D44-D58D-4E79-BC53-BA9788536C46}"/>
    <cellStyle name="Percent 15 13" xfId="7809" xr:uid="{00000000-0005-0000-0000-0000941E0000}"/>
    <cellStyle name="Percent 15 13 2" xfId="23751" xr:uid="{01F40531-9D2E-41B6-B0A9-BAE2DEC7710D}"/>
    <cellStyle name="Percent 15 13 3" xfId="23752" xr:uid="{BC2F9333-F573-4ED0-8FEF-0D7523A45579}"/>
    <cellStyle name="Percent 15 13 4" xfId="23753" xr:uid="{DB999956-CD52-4193-A045-FA8BB2E3928E}"/>
    <cellStyle name="Percent 15 13 5" xfId="23754" xr:uid="{245718F0-AAB4-484A-9E36-81D0CB33FF12}"/>
    <cellStyle name="Percent 15 13 6" xfId="23750" xr:uid="{A6EF7DA4-52D6-4A0D-A389-05E01127844C}"/>
    <cellStyle name="Percent 15 14" xfId="7810" xr:uid="{00000000-0005-0000-0000-0000951E0000}"/>
    <cellStyle name="Percent 15 14 2" xfId="23756" xr:uid="{76AFDA2F-FF40-4404-B102-61110767F466}"/>
    <cellStyle name="Percent 15 14 3" xfId="23757" xr:uid="{9BA1C0D1-A68C-47DE-A64D-C22BE802AC79}"/>
    <cellStyle name="Percent 15 14 4" xfId="23758" xr:uid="{E33C8DCB-34CF-4193-BBC9-DA5EE40954DB}"/>
    <cellStyle name="Percent 15 14 5" xfId="23759" xr:uid="{8EAF0C3D-91B3-4664-9EDB-D2535D058352}"/>
    <cellStyle name="Percent 15 14 6" xfId="23755" xr:uid="{398C7CDC-CE9F-4994-8EF7-C02E8CD8ACF6}"/>
    <cellStyle name="Percent 15 15" xfId="14073" xr:uid="{00000000-0005-0000-0000-0000470F0000}"/>
    <cellStyle name="Percent 15 15 2" xfId="23761" xr:uid="{B36EB139-C624-4888-A188-50681FCA4974}"/>
    <cellStyle name="Percent 15 15 3" xfId="23762" xr:uid="{C58E4B58-18C4-41C0-9D6E-013E38128904}"/>
    <cellStyle name="Percent 15 15 4" xfId="23763" xr:uid="{E3FCCA96-8FF4-46F4-8D8C-E96202828BA7}"/>
    <cellStyle name="Percent 15 15 5" xfId="23764" xr:uid="{B873B658-3775-4690-A1C8-8F27DEB67516}"/>
    <cellStyle name="Percent 15 15 6" xfId="23760" xr:uid="{7017FB84-92D7-4888-8408-1BB6DCDD3B38}"/>
    <cellStyle name="Percent 15 16" xfId="14072" xr:uid="{00000000-0005-0000-0000-0000480F0000}"/>
    <cellStyle name="Percent 15 16 2" xfId="23765" xr:uid="{2C15A92B-DEFA-4831-9009-D83BC09AFB45}"/>
    <cellStyle name="Percent 15 17" xfId="23766" xr:uid="{6A7E7BD7-19DA-4D1B-9640-9EE74846442C}"/>
    <cellStyle name="Percent 15 18" xfId="23767" xr:uid="{9707A787-DE38-4B6E-BD4C-A809EB22C6D1}"/>
    <cellStyle name="Percent 15 19" xfId="23768" xr:uid="{FB505DDA-744A-4C72-A55B-20FA90C846AC}"/>
    <cellStyle name="Percent 15 2" xfId="7811" xr:uid="{00000000-0005-0000-0000-0000961E0000}"/>
    <cellStyle name="Percent 15 2 10" xfId="23770" xr:uid="{2E6826F6-5BB8-4A24-81E0-6A7C9ECEC568}"/>
    <cellStyle name="Percent 15 2 11" xfId="23771" xr:uid="{D417C1D9-D4CD-496E-BC31-41BE0F65E90D}"/>
    <cellStyle name="Percent 15 2 12" xfId="23772" xr:uid="{D896334E-092D-4F48-ABD0-C3B20C5C539F}"/>
    <cellStyle name="Percent 15 2 13" xfId="23769" xr:uid="{9775CDEF-5B23-479D-B726-7B545D30C508}"/>
    <cellStyle name="Percent 15 2 2" xfId="7812" xr:uid="{00000000-0005-0000-0000-0000971E0000}"/>
    <cellStyle name="Percent 15 2 2 2" xfId="11694" xr:uid="{00000000-0005-0000-0000-0000DF2D0000}"/>
    <cellStyle name="Percent 15 2 2 2 2" xfId="23774" xr:uid="{8FF0ECD4-05BF-47DE-9474-A7D8C2EA063A}"/>
    <cellStyle name="Percent 15 2 2 3" xfId="14075" xr:uid="{00000000-0005-0000-0000-00004C0F0000}"/>
    <cellStyle name="Percent 15 2 2 3 2" xfId="23775" xr:uid="{38453013-0F80-4B1F-8FDC-FE50BA58AF67}"/>
    <cellStyle name="Percent 15 2 2 4" xfId="23776" xr:uid="{0CB6B540-EC99-447E-9CBB-E8F53CB5636B}"/>
    <cellStyle name="Percent 15 2 2 5" xfId="23777" xr:uid="{95F87BE7-FC24-40FD-94C6-818D3E73A5CD}"/>
    <cellStyle name="Percent 15 2 2 6" xfId="23778" xr:uid="{153E0ECA-B3F5-43AF-9D0A-6A40BFBDBDBA}"/>
    <cellStyle name="Percent 15 2 2 7" xfId="23773" xr:uid="{EDEE6E8E-C0BF-477B-8B32-6515F0AEA09F}"/>
    <cellStyle name="Percent 15 2 3" xfId="7813" xr:uid="{00000000-0005-0000-0000-0000981E0000}"/>
    <cellStyle name="Percent 15 2 3 2" xfId="11695" xr:uid="{00000000-0005-0000-0000-0000E02D0000}"/>
    <cellStyle name="Percent 15 2 3 2 2" xfId="23780" xr:uid="{4D88ACA4-1AD2-44AA-9BA2-7E79D32B9706}"/>
    <cellStyle name="Percent 15 2 3 3" xfId="14076" xr:uid="{00000000-0005-0000-0000-00004F0F0000}"/>
    <cellStyle name="Percent 15 2 3 3 2" xfId="23781" xr:uid="{BA55D4A6-0CA3-45DE-BD95-52A663B4DDA2}"/>
    <cellStyle name="Percent 15 2 3 4" xfId="23782" xr:uid="{B4412FC2-B7E5-43CC-A044-1870004BD3C3}"/>
    <cellStyle name="Percent 15 2 3 5" xfId="23783" xr:uid="{5D6221A5-518A-4631-8CCC-97002B754EC6}"/>
    <cellStyle name="Percent 15 2 3 6" xfId="23784" xr:uid="{7A575B41-D41F-4F98-8D4F-0756CAEA6AA6}"/>
    <cellStyle name="Percent 15 2 3 7" xfId="23779" xr:uid="{207ED379-67CA-4135-9655-B17B64335EA7}"/>
    <cellStyle name="Percent 15 2 4" xfId="7814" xr:uid="{00000000-0005-0000-0000-0000991E0000}"/>
    <cellStyle name="Percent 15 2 4 2" xfId="11696" xr:uid="{00000000-0005-0000-0000-0000E12D0000}"/>
    <cellStyle name="Percent 15 2 4 2 2" xfId="23786" xr:uid="{EA1E09D9-3844-452F-812E-5AFD80B31DC9}"/>
    <cellStyle name="Percent 15 2 4 3" xfId="14077" xr:uid="{00000000-0005-0000-0000-0000520F0000}"/>
    <cellStyle name="Percent 15 2 4 3 2" xfId="23787" xr:uid="{B807E5CD-0A19-4C4D-B557-8164449B2F6A}"/>
    <cellStyle name="Percent 15 2 4 4" xfId="23788" xr:uid="{C012741E-E6C7-423B-839C-8ABAD19783C1}"/>
    <cellStyle name="Percent 15 2 4 5" xfId="23789" xr:uid="{E59F27E0-DA77-4853-A3CD-3CEA9F66D82E}"/>
    <cellStyle name="Percent 15 2 4 6" xfId="23790" xr:uid="{E0C2FB46-5213-4878-834A-DAE4E9F0CC9A}"/>
    <cellStyle name="Percent 15 2 4 7" xfId="23785" xr:uid="{A6340F96-F945-4BC4-B5D4-BBAE54F6E89B}"/>
    <cellStyle name="Percent 15 2 5" xfId="7815" xr:uid="{00000000-0005-0000-0000-00009A1E0000}"/>
    <cellStyle name="Percent 15 2 5 2" xfId="11697" xr:uid="{00000000-0005-0000-0000-0000E22D0000}"/>
    <cellStyle name="Percent 15 2 5 2 2" xfId="23792" xr:uid="{2476A3B1-44BB-463C-B6B7-7F0746EFFF2B}"/>
    <cellStyle name="Percent 15 2 5 3" xfId="14078" xr:uid="{00000000-0005-0000-0000-0000550F0000}"/>
    <cellStyle name="Percent 15 2 5 3 2" xfId="23793" xr:uid="{52D03A43-804D-4BAE-8C66-70E3D8AE44B2}"/>
    <cellStyle name="Percent 15 2 5 4" xfId="23794" xr:uid="{FFCFAB0D-8D07-46D2-B4B9-33AFEC07B957}"/>
    <cellStyle name="Percent 15 2 5 5" xfId="23795" xr:uid="{C3914BA1-9B6B-4E94-AAD5-D7534D780B8C}"/>
    <cellStyle name="Percent 15 2 5 6" xfId="23796" xr:uid="{1E441038-ECE2-48C0-B4D1-56AA14D1E791}"/>
    <cellStyle name="Percent 15 2 5 7" xfId="23791" xr:uid="{ECC96382-70E7-47C7-B376-B954CF402101}"/>
    <cellStyle name="Percent 15 2 6" xfId="7816" xr:uid="{00000000-0005-0000-0000-00009B1E0000}"/>
    <cellStyle name="Percent 15 2 6 2" xfId="11698" xr:uid="{00000000-0005-0000-0000-0000E32D0000}"/>
    <cellStyle name="Percent 15 2 6 2 2" xfId="23798" xr:uid="{5247B95F-92A0-4DDF-88F8-7238A80081A7}"/>
    <cellStyle name="Percent 15 2 6 3" xfId="14079" xr:uid="{00000000-0005-0000-0000-0000580F0000}"/>
    <cellStyle name="Percent 15 2 6 3 2" xfId="23799" xr:uid="{0E58FF8F-76E7-4774-9AB3-F4EE81BE9C31}"/>
    <cellStyle name="Percent 15 2 6 4" xfId="23800" xr:uid="{B3A8FC47-D454-43F6-BB43-0ECA1D1227F4}"/>
    <cellStyle name="Percent 15 2 6 5" xfId="23801" xr:uid="{1C40399C-A1DA-4EE1-BFEC-2B7899EA2DE9}"/>
    <cellStyle name="Percent 15 2 6 6" xfId="23802" xr:uid="{F9B94BDE-AA93-4ABA-B696-08AFAE31DBF1}"/>
    <cellStyle name="Percent 15 2 6 7" xfId="23797" xr:uid="{B73DD5BC-3938-4854-B1ED-708CC5325C9C}"/>
    <cellStyle name="Percent 15 2 7" xfId="7817" xr:uid="{00000000-0005-0000-0000-00009C1E0000}"/>
    <cellStyle name="Percent 15 2 7 2" xfId="11699" xr:uid="{00000000-0005-0000-0000-0000E42D0000}"/>
    <cellStyle name="Percent 15 2 7 2 2" xfId="23804" xr:uid="{6242CC62-A374-4F2E-8A56-B701C4B5C58F}"/>
    <cellStyle name="Percent 15 2 7 3" xfId="14080" xr:uid="{00000000-0005-0000-0000-00005B0F0000}"/>
    <cellStyle name="Percent 15 2 7 3 2" xfId="23805" xr:uid="{BFC1EAF6-389F-41B5-A4BB-740671D51FFB}"/>
    <cellStyle name="Percent 15 2 7 4" xfId="23806" xr:uid="{7453A634-B605-4BC9-9377-98B11578ECC0}"/>
    <cellStyle name="Percent 15 2 7 5" xfId="23807" xr:uid="{BBF4AA5D-1D55-47C1-AC5E-C02CB9453E4F}"/>
    <cellStyle name="Percent 15 2 7 6" xfId="23808" xr:uid="{24FCDD07-CF67-42E8-ADA2-29C1A8D44080}"/>
    <cellStyle name="Percent 15 2 7 7" xfId="23803" xr:uid="{482DCB01-A582-431D-B832-F47463F6D7DA}"/>
    <cellStyle name="Percent 15 2 8" xfId="14081" xr:uid="{00000000-0005-0000-0000-00005C0F0000}"/>
    <cellStyle name="Percent 15 2 8 2" xfId="23810" xr:uid="{825ACDCB-5CCF-429B-9065-AEDBB66B61F4}"/>
    <cellStyle name="Percent 15 2 8 3" xfId="23811" xr:uid="{87DF36C6-2B73-48C8-B2FA-9803310AFB05}"/>
    <cellStyle name="Percent 15 2 8 4" xfId="23812" xr:uid="{BBDEE178-40FF-46C1-A065-778473313BCB}"/>
    <cellStyle name="Percent 15 2 8 5" xfId="23813" xr:uid="{E3C22157-AD7C-4472-8EB4-C2B7167544B6}"/>
    <cellStyle name="Percent 15 2 8 6" xfId="23809" xr:uid="{8BC0155D-F2D7-4D3F-BE9C-6A6B77A13ABA}"/>
    <cellStyle name="Percent 15 2 9" xfId="14074" xr:uid="{00000000-0005-0000-0000-00005D0F0000}"/>
    <cellStyle name="Percent 15 2 9 2" xfId="23814" xr:uid="{46A67A3B-2C67-4260-B15F-A68BEBFE6367}"/>
    <cellStyle name="Percent 15 20" xfId="23734" xr:uid="{79CADFAF-7180-4216-B68B-98DB53480B65}"/>
    <cellStyle name="Percent 15 3" xfId="7818" xr:uid="{00000000-0005-0000-0000-00009D1E0000}"/>
    <cellStyle name="Percent 15 3 2" xfId="11700" xr:uid="{00000000-0005-0000-0000-0000E52D0000}"/>
    <cellStyle name="Percent 15 3 2 2" xfId="23816" xr:uid="{5577F62E-E96A-407F-A33A-4C98B6B3F675}"/>
    <cellStyle name="Percent 15 3 3" xfId="14083" xr:uid="{00000000-0005-0000-0000-0000600F0000}"/>
    <cellStyle name="Percent 15 3 3 2" xfId="23818" xr:uid="{34573116-A296-4B67-9E68-67821D483918}"/>
    <cellStyle name="Percent 15 3 3 3" xfId="23817" xr:uid="{56169F7F-4C58-4DA2-8604-F57B861B5960}"/>
    <cellStyle name="Percent 15 3 4" xfId="14082" xr:uid="{00000000-0005-0000-0000-0000610F0000}"/>
    <cellStyle name="Percent 15 3 4 2" xfId="23819" xr:uid="{A672C95C-6D0C-409E-BFC3-1D16860E0111}"/>
    <cellStyle name="Percent 15 3 5" xfId="23820" xr:uid="{8D11EE03-28CE-4E33-A0C3-9D8DFC8C2DA7}"/>
    <cellStyle name="Percent 15 3 6" xfId="23821" xr:uid="{A5026D07-81C2-43E4-8B95-F248526BF0D1}"/>
    <cellStyle name="Percent 15 3 7" xfId="23822" xr:uid="{BC787A2C-7787-4D68-A361-9587335F5696}"/>
    <cellStyle name="Percent 15 3 8" xfId="23815" xr:uid="{8DE7456B-EAF3-45AC-8418-7E8B07DE7722}"/>
    <cellStyle name="Percent 15 4" xfId="7819" xr:uid="{00000000-0005-0000-0000-00009E1E0000}"/>
    <cellStyle name="Percent 15 4 2" xfId="14085" xr:uid="{00000000-0005-0000-0000-0000630F0000}"/>
    <cellStyle name="Percent 15 4 2 2" xfId="23825" xr:uid="{9C9C5A43-728D-4586-B8AD-2B51F10A9D5E}"/>
    <cellStyle name="Percent 15 4 2 3" xfId="23826" xr:uid="{D73020FB-EA78-4FB5-B102-7EAD18561BA9}"/>
    <cellStyle name="Percent 15 4 2 4" xfId="23827" xr:uid="{F17BD2FE-1D7A-4027-9BC3-55C356C9A4D8}"/>
    <cellStyle name="Percent 15 4 2 5" xfId="23828" xr:uid="{E9615100-E46F-4201-B178-04438E87C6F7}"/>
    <cellStyle name="Percent 15 4 2 6" xfId="23824" xr:uid="{04467180-7FE2-4BCE-B806-0D81EF23641E}"/>
    <cellStyle name="Percent 15 4 3" xfId="14084" xr:uid="{00000000-0005-0000-0000-0000640F0000}"/>
    <cellStyle name="Percent 15 4 3 2" xfId="23830" xr:uid="{18D3D515-3583-4D8C-A422-F0CBF3FA15B9}"/>
    <cellStyle name="Percent 15 4 3 3" xfId="23831" xr:uid="{93F5A56B-1561-4FAF-9526-EC790F32D26C}"/>
    <cellStyle name="Percent 15 4 3 4" xfId="23832" xr:uid="{58CFED84-A254-4AA3-AC0E-B986281AEC13}"/>
    <cellStyle name="Percent 15 4 3 5" xfId="23833" xr:uid="{55152B75-BFAE-4090-B520-92E38E9F18CD}"/>
    <cellStyle name="Percent 15 4 3 6" xfId="23829" xr:uid="{EEE7F378-2AB7-4BC8-B880-673DDFC78F2F}"/>
    <cellStyle name="Percent 15 4 4" xfId="23834" xr:uid="{098EA0ED-E9C6-42B9-9535-C5FAB721555F}"/>
    <cellStyle name="Percent 15 4 5" xfId="23835" xr:uid="{06C85111-68E4-428D-A9B3-FEB61B7A49C9}"/>
    <cellStyle name="Percent 15 4 6" xfId="23836" xr:uid="{80D11DF4-FB42-4D83-95B3-44E4301BF92B}"/>
    <cellStyle name="Percent 15 4 7" xfId="23837" xr:uid="{CF2AFC62-DAA4-4FB0-BE64-4A43814F7756}"/>
    <cellStyle name="Percent 15 4 8" xfId="23823" xr:uid="{743D9B2E-0CF9-4B23-B278-F06C7E9A9CC0}"/>
    <cellStyle name="Percent 15 5" xfId="7820" xr:uid="{00000000-0005-0000-0000-00009F1E0000}"/>
    <cellStyle name="Percent 15 5 2" xfId="11701" xr:uid="{00000000-0005-0000-0000-0000E62D0000}"/>
    <cellStyle name="Percent 15 5 2 2" xfId="23839" xr:uid="{D3EDFA5A-5BBA-45E3-9533-239DB3F6D783}"/>
    <cellStyle name="Percent 15 5 3" xfId="14087" xr:uid="{00000000-0005-0000-0000-0000670F0000}"/>
    <cellStyle name="Percent 15 5 3 2" xfId="23841" xr:uid="{6393AAA1-6E55-4B4E-975B-9537B36E8C2D}"/>
    <cellStyle name="Percent 15 5 3 3" xfId="23840" xr:uid="{F504D7E9-AC6F-4F7C-A7C2-6A67C72A0D65}"/>
    <cellStyle name="Percent 15 5 4" xfId="14086" xr:uid="{00000000-0005-0000-0000-0000680F0000}"/>
    <cellStyle name="Percent 15 5 4 2" xfId="23842" xr:uid="{C274D547-F984-46D1-B317-CF4102F010A8}"/>
    <cellStyle name="Percent 15 5 5" xfId="23843" xr:uid="{131E5941-0481-4578-A936-DAA107718A2F}"/>
    <cellStyle name="Percent 15 5 6" xfId="23844" xr:uid="{E90DBA46-33AF-4C62-9BB1-87CDC5C41572}"/>
    <cellStyle name="Percent 15 5 7" xfId="23845" xr:uid="{F0CC89CB-26CC-4B73-8FE9-4C8D35981C8B}"/>
    <cellStyle name="Percent 15 5 8" xfId="23838" xr:uid="{504FF9A3-FA7C-49F9-B45A-7992BD6D2C98}"/>
    <cellStyle name="Percent 15 6" xfId="7821" xr:uid="{00000000-0005-0000-0000-0000A01E0000}"/>
    <cellStyle name="Percent 15 6 2" xfId="11702" xr:uid="{00000000-0005-0000-0000-0000E72D0000}"/>
    <cellStyle name="Percent 15 6 2 2" xfId="23847" xr:uid="{F68ECE04-4DB7-4A2C-BB3C-BEE4ADE3958F}"/>
    <cellStyle name="Percent 15 6 3" xfId="14089" xr:uid="{00000000-0005-0000-0000-00006B0F0000}"/>
    <cellStyle name="Percent 15 6 3 2" xfId="23849" xr:uid="{2794635C-0136-4A24-BF71-1833B3B33B34}"/>
    <cellStyle name="Percent 15 6 3 3" xfId="23848" xr:uid="{1133CA78-2BE7-4D32-9B06-1CF87FA95F01}"/>
    <cellStyle name="Percent 15 6 4" xfId="14088" xr:uid="{00000000-0005-0000-0000-00006C0F0000}"/>
    <cellStyle name="Percent 15 6 4 2" xfId="23850" xr:uid="{0530759E-9117-429E-A1A3-59E66EBE620E}"/>
    <cellStyle name="Percent 15 6 5" xfId="23851" xr:uid="{F955B077-835F-4691-A420-3E2D12DC96B5}"/>
    <cellStyle name="Percent 15 6 6" xfId="23852" xr:uid="{0267CB93-4719-4C84-8035-C0DF92EF1345}"/>
    <cellStyle name="Percent 15 6 7" xfId="23853" xr:uid="{BDF4591C-2848-4997-94C9-452FB052DEA6}"/>
    <cellStyle name="Percent 15 6 8" xfId="23846" xr:uid="{ED7AB7E4-3715-47CF-AA27-95DE33D0B014}"/>
    <cellStyle name="Percent 15 7" xfId="7822" xr:uid="{00000000-0005-0000-0000-0000A11E0000}"/>
    <cellStyle name="Percent 15 7 2" xfId="11703" xr:uid="{00000000-0005-0000-0000-0000E82D0000}"/>
    <cellStyle name="Percent 15 7 2 2" xfId="23856" xr:uid="{608C826C-C674-49A4-BF04-D206083BAB37}"/>
    <cellStyle name="Percent 15 7 2 3" xfId="23857" xr:uid="{A67BD651-2578-4E2E-BC07-090D49DE9DD5}"/>
    <cellStyle name="Percent 15 7 2 4" xfId="23858" xr:uid="{4FA6024F-F539-40CA-8CF4-2CAD8B3BE996}"/>
    <cellStyle name="Percent 15 7 2 5" xfId="23859" xr:uid="{22721E09-4B38-47A8-A135-14C04D367DEA}"/>
    <cellStyle name="Percent 15 7 2 6" xfId="23855" xr:uid="{A9DF301C-6A8B-4F82-9816-D9AB2049652B}"/>
    <cellStyle name="Percent 15 7 3" xfId="14091" xr:uid="{00000000-0005-0000-0000-00006F0F0000}"/>
    <cellStyle name="Percent 15 7 3 2" xfId="23861" xr:uid="{5AE5B17A-921E-4029-949B-9D43E8962B95}"/>
    <cellStyle name="Percent 15 7 3 3" xfId="23862" xr:uid="{C5BD46FB-1B45-4DE7-9DA4-6FE569087DC7}"/>
    <cellStyle name="Percent 15 7 3 4" xfId="23863" xr:uid="{54CAEBDC-F33C-4ADF-8123-974B52A5E6B5}"/>
    <cellStyle name="Percent 15 7 3 5" xfId="23864" xr:uid="{0D6CFB06-38FC-4C9F-A6C3-A6931E5BC396}"/>
    <cellStyle name="Percent 15 7 3 6" xfId="23860" xr:uid="{C51D8514-74CC-4D30-9A32-BF3DC5A5BB85}"/>
    <cellStyle name="Percent 15 7 4" xfId="14092" xr:uid="{00000000-0005-0000-0000-0000700F0000}"/>
    <cellStyle name="Percent 15 7 4 2" xfId="23866" xr:uid="{CC91D112-DED0-4256-91E6-C02504F72152}"/>
    <cellStyle name="Percent 15 7 4 3" xfId="23865" xr:uid="{EF69F39E-6E1E-4CE8-8445-BA4975B32240}"/>
    <cellStyle name="Percent 15 7 5" xfId="14090" xr:uid="{00000000-0005-0000-0000-0000710F0000}"/>
    <cellStyle name="Percent 15 7 5 2" xfId="23867" xr:uid="{28106D7C-5C50-4C7D-834A-689CB6680F1C}"/>
    <cellStyle name="Percent 15 7 6" xfId="23868" xr:uid="{9CB9198D-2B5A-4A7E-830C-43F38D5D50C0}"/>
    <cellStyle name="Percent 15 7 7" xfId="23869" xr:uid="{6F68CFF8-3A89-48B5-B0B0-8B6A94EAF43F}"/>
    <cellStyle name="Percent 15 7 8" xfId="23870" xr:uid="{2121C417-D633-41BD-8EA0-D7D1471D9DBD}"/>
    <cellStyle name="Percent 15 7 9" xfId="23854" xr:uid="{2CF401A6-16B9-4D52-A0C0-D5FB2F44266D}"/>
    <cellStyle name="Percent 15 8" xfId="7823" xr:uid="{00000000-0005-0000-0000-0000A21E0000}"/>
    <cellStyle name="Percent 15 8 2" xfId="11704" xr:uid="{00000000-0005-0000-0000-0000E92D0000}"/>
    <cellStyle name="Percent 15 8 2 2" xfId="23872" xr:uid="{AED5D0A8-9664-4F2C-BDDE-B6394BA48C26}"/>
    <cellStyle name="Percent 15 8 3" xfId="14093" xr:uid="{00000000-0005-0000-0000-0000740F0000}"/>
    <cellStyle name="Percent 15 8 3 2" xfId="23873" xr:uid="{9E2D5BF2-45D6-4CBE-BAC1-A16F1C0124F3}"/>
    <cellStyle name="Percent 15 8 4" xfId="23874" xr:uid="{F6A47601-3BE3-4BFA-9234-B8A03C2BCDB2}"/>
    <cellStyle name="Percent 15 8 5" xfId="23875" xr:uid="{4710217C-201C-4B5C-9AAA-F62F5D2AC04F}"/>
    <cellStyle name="Percent 15 8 6" xfId="23876" xr:uid="{27CFF87A-E2B3-4246-A2CB-F36A8D48020B}"/>
    <cellStyle name="Percent 15 8 7" xfId="23871" xr:uid="{F0007DFD-F051-4301-8E16-9E3FD1A29AAD}"/>
    <cellStyle name="Percent 15 9" xfId="7824" xr:uid="{00000000-0005-0000-0000-0000A31E0000}"/>
    <cellStyle name="Percent 15 9 2" xfId="23878" xr:uid="{31FCAC18-9136-4C1E-AB8A-AB4C40538755}"/>
    <cellStyle name="Percent 15 9 3" xfId="23879" xr:uid="{3205D638-C2B1-446F-9127-DE699CB60545}"/>
    <cellStyle name="Percent 15 9 4" xfId="23880" xr:uid="{DCD5FE45-0B1B-4DB7-BAF9-DF037C32243E}"/>
    <cellStyle name="Percent 15 9 5" xfId="23881" xr:uid="{5036DF4D-560D-4BE7-9B01-D0EEC01156CC}"/>
    <cellStyle name="Percent 15 9 6" xfId="23877" xr:uid="{E0FBDF89-7612-4074-BA5E-6D0E83B0381A}"/>
    <cellStyle name="Percent 16" xfId="8766" xr:uid="{00000000-0005-0000-0000-0000A41E0000}"/>
    <cellStyle name="Percent 16 10" xfId="14094" xr:uid="{00000000-0005-0000-0000-0000760F0000}"/>
    <cellStyle name="Percent 16 10 2" xfId="23884" xr:uid="{73EF5765-9765-41BA-9CB1-EE3DE5ECE18B}"/>
    <cellStyle name="Percent 16 10 3" xfId="23885" xr:uid="{3324F358-4961-43A3-B08D-9D5BD225CCB5}"/>
    <cellStyle name="Percent 16 10 4" xfId="23883" xr:uid="{DB37B11D-D56F-431A-9F8A-6FEF273F3DE5}"/>
    <cellStyle name="Percent 16 11" xfId="23886" xr:uid="{12648D2C-0380-4B4C-83E0-5ABE99F8EA30}"/>
    <cellStyle name="Percent 16 12" xfId="23887" xr:uid="{1CD942F1-B254-4B8D-B85B-F41BDF1D5FB5}"/>
    <cellStyle name="Percent 16 13" xfId="23888" xr:uid="{B872A840-D9CF-420A-A6D1-7AFB914E2145}"/>
    <cellStyle name="Percent 16 14" xfId="23882" xr:uid="{E0FFB53B-E466-404F-93E1-1F6965396075}"/>
    <cellStyle name="Percent 16 2" xfId="7825" xr:uid="{00000000-0005-0000-0000-0000A51E0000}"/>
    <cellStyle name="Percent 16 2 2" xfId="14096" xr:uid="{00000000-0005-0000-0000-0000780F0000}"/>
    <cellStyle name="Percent 16 2 2 2" xfId="23891" xr:uid="{F7C15C55-59C8-464C-8389-038ED5CB7438}"/>
    <cellStyle name="Percent 16 2 2 3" xfId="23892" xr:uid="{C30A2505-804C-4E6D-B0E8-08095A3F8BA9}"/>
    <cellStyle name="Percent 16 2 2 4" xfId="23893" xr:uid="{D2625BEB-7F05-4444-B3A4-745C983C36EE}"/>
    <cellStyle name="Percent 16 2 2 5" xfId="23894" xr:uid="{74D6D384-415D-48FA-89AF-355EB44F6F8F}"/>
    <cellStyle name="Percent 16 2 2 6" xfId="23890" xr:uid="{EE8B60DE-DE3D-4C59-95EF-A13BF5A844DB}"/>
    <cellStyle name="Percent 16 2 3" xfId="14095" xr:uid="{00000000-0005-0000-0000-0000790F0000}"/>
    <cellStyle name="Percent 16 2 3 2" xfId="23896" xr:uid="{BA2D5159-8A4D-48EB-9841-7AE63ED349B8}"/>
    <cellStyle name="Percent 16 2 3 3" xfId="23897" xr:uid="{12A05B49-DB0B-4D95-B57E-2F870376A4E4}"/>
    <cellStyle name="Percent 16 2 3 4" xfId="23898" xr:uid="{D9D301E0-1345-4F1A-9486-B22F049EEFE0}"/>
    <cellStyle name="Percent 16 2 3 5" xfId="23899" xr:uid="{93F0381A-7792-4DE1-A130-45693C507BF2}"/>
    <cellStyle name="Percent 16 2 3 6" xfId="23895" xr:uid="{73D29173-C1AF-4D87-9F21-233CF9546BA7}"/>
    <cellStyle name="Percent 16 2 4" xfId="23900" xr:uid="{3BC24071-98A7-4710-A2FF-73EC43AB1FF3}"/>
    <cellStyle name="Percent 16 2 5" xfId="23901" xr:uid="{4076E2A9-8FC4-447D-8278-A91E39321130}"/>
    <cellStyle name="Percent 16 2 6" xfId="23902" xr:uid="{79454923-C66C-4C25-AF6A-84FF7665FA10}"/>
    <cellStyle name="Percent 16 2 7" xfId="23903" xr:uid="{8582498E-2CEB-4301-B751-71C2E2CC20F3}"/>
    <cellStyle name="Percent 16 2 8" xfId="23889" xr:uid="{9C9E9E52-C1BE-49D1-BBFA-5E3420601EE1}"/>
    <cellStyle name="Percent 16 3" xfId="7826" xr:uid="{00000000-0005-0000-0000-0000A61E0000}"/>
    <cellStyle name="Percent 16 3 10" xfId="7827" xr:uid="{00000000-0005-0000-0000-0000A71E0000}"/>
    <cellStyle name="Percent 16 3 10 2" xfId="23906" xr:uid="{3C9E80B6-351F-48E5-8C15-72A0BAB9C549}"/>
    <cellStyle name="Percent 16 3 10 3" xfId="23907" xr:uid="{7E5D41E2-1075-4820-94A9-6BDCCC4CFD18}"/>
    <cellStyle name="Percent 16 3 10 4" xfId="23908" xr:uid="{EEE73529-3D07-4CF6-939C-F56A8C3F7CA0}"/>
    <cellStyle name="Percent 16 3 10 5" xfId="23909" xr:uid="{F42778A4-4E29-4532-AB49-A6704E733629}"/>
    <cellStyle name="Percent 16 3 10 6" xfId="23905" xr:uid="{DA9D1BA6-E974-40C0-BA28-12CC9A26C384}"/>
    <cellStyle name="Percent 16 3 11" xfId="7828" xr:uid="{00000000-0005-0000-0000-0000A81E0000}"/>
    <cellStyle name="Percent 16 3 11 2" xfId="23911" xr:uid="{DAA1CF37-A6B1-4CEB-8FC9-1982041DC339}"/>
    <cellStyle name="Percent 16 3 11 3" xfId="23912" xr:uid="{2E74130B-2E7A-4CC7-B8B4-7C2A6C31C98F}"/>
    <cellStyle name="Percent 16 3 11 4" xfId="23913" xr:uid="{1B4672A1-22E0-41D0-8F5F-DDF9B3FD9B54}"/>
    <cellStyle name="Percent 16 3 11 5" xfId="23914" xr:uid="{614F8A5A-46CC-4C30-B16A-B27689A7C199}"/>
    <cellStyle name="Percent 16 3 11 6" xfId="23910" xr:uid="{F88FC642-4C7A-4ACF-9F4E-0640C9E68145}"/>
    <cellStyle name="Percent 16 3 12" xfId="7829" xr:uid="{00000000-0005-0000-0000-0000A91E0000}"/>
    <cellStyle name="Percent 16 3 12 2" xfId="23916" xr:uid="{BC0B5759-BE81-41BD-B88C-78B0743D04F7}"/>
    <cellStyle name="Percent 16 3 12 3" xfId="23917" xr:uid="{3ED454DD-9A6C-4A22-B2C6-FDE3317B1AB0}"/>
    <cellStyle name="Percent 16 3 12 4" xfId="23918" xr:uid="{D32BECA1-C68F-4307-95FB-FC5266B04CE3}"/>
    <cellStyle name="Percent 16 3 12 5" xfId="23919" xr:uid="{9EFE31EA-2BE8-4674-9AD7-87B7F02D698F}"/>
    <cellStyle name="Percent 16 3 12 6" xfId="23915" xr:uid="{FCADA811-F769-48BF-88DC-885AF52F818F}"/>
    <cellStyle name="Percent 16 3 13" xfId="7830" xr:uid="{00000000-0005-0000-0000-0000AA1E0000}"/>
    <cellStyle name="Percent 16 3 13 2" xfId="23921" xr:uid="{CCFAC823-517B-4A09-A4E3-3699050085F4}"/>
    <cellStyle name="Percent 16 3 13 3" xfId="23922" xr:uid="{66A9F2DF-00D9-43C8-B4CC-06957DC3C0CB}"/>
    <cellStyle name="Percent 16 3 13 4" xfId="23923" xr:uid="{25E06078-AB72-47FA-B823-BDEA55CBA09D}"/>
    <cellStyle name="Percent 16 3 13 5" xfId="23924" xr:uid="{1EE8F06D-23E6-4097-92B3-45B1B5FEBF37}"/>
    <cellStyle name="Percent 16 3 13 6" xfId="23920" xr:uid="{0DFC8AA5-5D26-4122-87BB-4FFFE7C2DC1C}"/>
    <cellStyle name="Percent 16 3 14" xfId="7831" xr:uid="{00000000-0005-0000-0000-0000AB1E0000}"/>
    <cellStyle name="Percent 16 3 14 2" xfId="23926" xr:uid="{5856852B-8E99-4470-963C-0A5A4622384A}"/>
    <cellStyle name="Percent 16 3 14 3" xfId="23927" xr:uid="{CEEFCE93-E364-4737-BC00-B118A2D0C611}"/>
    <cellStyle name="Percent 16 3 14 4" xfId="23928" xr:uid="{22D76F7B-3C03-4A0E-B1A2-73D67826E93D}"/>
    <cellStyle name="Percent 16 3 14 5" xfId="23929" xr:uid="{2EB5001F-AA1E-4B0F-8C2B-879C49130958}"/>
    <cellStyle name="Percent 16 3 14 6" xfId="23925" xr:uid="{E39C25FA-6425-43B8-8202-2E795902FA9D}"/>
    <cellStyle name="Percent 16 3 15" xfId="7832" xr:uid="{00000000-0005-0000-0000-0000AC1E0000}"/>
    <cellStyle name="Percent 16 3 15 2" xfId="23931" xr:uid="{6DF76E97-7968-49FB-AB89-A907C85585FC}"/>
    <cellStyle name="Percent 16 3 15 3" xfId="23932" xr:uid="{F37635C8-43FA-4C69-A5E3-1B2F44F5E589}"/>
    <cellStyle name="Percent 16 3 15 4" xfId="23933" xr:uid="{249E8970-3E75-447C-84FC-0FC838DB7B86}"/>
    <cellStyle name="Percent 16 3 15 5" xfId="23934" xr:uid="{16B2DD7F-D470-412E-8E14-0F8632382CB1}"/>
    <cellStyle name="Percent 16 3 15 6" xfId="23930" xr:uid="{6BA4FBA7-8F0C-40A4-9827-EEC2A7CF0EB7}"/>
    <cellStyle name="Percent 16 3 16" xfId="7833" xr:uid="{00000000-0005-0000-0000-0000AD1E0000}"/>
    <cellStyle name="Percent 16 3 16 2" xfId="23936" xr:uid="{96329A6F-BA7A-445C-916F-A5C54C500EF5}"/>
    <cellStyle name="Percent 16 3 16 3" xfId="23937" xr:uid="{E5B03B77-73FB-489D-A4C1-886AADE887B6}"/>
    <cellStyle name="Percent 16 3 16 4" xfId="23938" xr:uid="{3D8474BE-C5C4-4163-92BF-1817B0EA22EC}"/>
    <cellStyle name="Percent 16 3 16 5" xfId="23939" xr:uid="{59FB90F3-52F1-4605-BC0E-44EA2E0A1597}"/>
    <cellStyle name="Percent 16 3 16 6" xfId="23935" xr:uid="{8F046CB1-2C9B-4676-B215-65C41E1B4BAF}"/>
    <cellStyle name="Percent 16 3 17" xfId="7834" xr:uid="{00000000-0005-0000-0000-0000AE1E0000}"/>
    <cellStyle name="Percent 16 3 17 2" xfId="23941" xr:uid="{92AA3855-35D6-4DC6-95B6-DD9BBAD99DC7}"/>
    <cellStyle name="Percent 16 3 17 3" xfId="23942" xr:uid="{1C63C0D7-5EE2-4DC0-B3E7-615049DCB28E}"/>
    <cellStyle name="Percent 16 3 17 4" xfId="23943" xr:uid="{3EA3E196-28F0-4531-8249-7C7A43F90E0A}"/>
    <cellStyle name="Percent 16 3 17 5" xfId="23944" xr:uid="{EA7F992F-644D-4A41-8B4F-3FAB7070C09A}"/>
    <cellStyle name="Percent 16 3 17 6" xfId="23940" xr:uid="{5E43F9F4-FA00-4F27-A781-047E36322007}"/>
    <cellStyle name="Percent 16 3 18" xfId="14098" xr:uid="{00000000-0005-0000-0000-0000830F0000}"/>
    <cellStyle name="Percent 16 3 18 2" xfId="23946" xr:uid="{43EB9F0E-C4AA-4ECE-98B9-44EE3EF7A33C}"/>
    <cellStyle name="Percent 16 3 18 3" xfId="23947" xr:uid="{D4294290-179A-465C-B1AA-FA81661694A4}"/>
    <cellStyle name="Percent 16 3 18 4" xfId="23948" xr:uid="{D2EC50CB-96D5-4B0D-AEB7-C5D364A7E835}"/>
    <cellStyle name="Percent 16 3 18 5" xfId="23949" xr:uid="{7CADDB1B-CCB5-4D79-8437-CA44E9170B73}"/>
    <cellStyle name="Percent 16 3 18 6" xfId="23945" xr:uid="{B3A2C1DF-453B-4821-9B1E-96F1F926DAFE}"/>
    <cellStyle name="Percent 16 3 19" xfId="14097" xr:uid="{00000000-0005-0000-0000-0000840F0000}"/>
    <cellStyle name="Percent 16 3 19 2" xfId="23951" xr:uid="{B2717F08-9C5C-42DA-BEDB-1BAC1E7718BD}"/>
    <cellStyle name="Percent 16 3 19 3" xfId="23952" xr:uid="{1A88991A-1FE1-40F0-8BCE-C985BF594915}"/>
    <cellStyle name="Percent 16 3 19 4" xfId="23953" xr:uid="{21D5EC2D-882B-47EC-A30D-E68E7B9D4693}"/>
    <cellStyle name="Percent 16 3 19 5" xfId="23954" xr:uid="{A6A25DA9-DA16-4949-835C-FC71670DC607}"/>
    <cellStyle name="Percent 16 3 19 6" xfId="23950" xr:uid="{54D4D2C3-ABDD-4466-A063-0176C52C16B7}"/>
    <cellStyle name="Percent 16 3 2" xfId="7835" xr:uid="{00000000-0005-0000-0000-0000AF1E0000}"/>
    <cellStyle name="Percent 16 3 2 2" xfId="23956" xr:uid="{13D38821-2C38-4B16-B76B-9F3A525981C6}"/>
    <cellStyle name="Percent 16 3 2 3" xfId="23957" xr:uid="{ED6AE3FC-37EA-4539-A86F-C5B5CC6926C0}"/>
    <cellStyle name="Percent 16 3 2 4" xfId="23958" xr:uid="{89AE5EE5-3091-46E3-93BA-A35741605B89}"/>
    <cellStyle name="Percent 16 3 2 5" xfId="23959" xr:uid="{08FC6015-47A2-4135-8DB9-A28237081528}"/>
    <cellStyle name="Percent 16 3 2 6" xfId="23955" xr:uid="{A48F7F9E-E1D5-459F-9DF0-4F9E10C17693}"/>
    <cellStyle name="Percent 16 3 20" xfId="23960" xr:uid="{50253BD6-853F-4732-8D6E-0A41BF972DB0}"/>
    <cellStyle name="Percent 16 3 21" xfId="23961" xr:uid="{8D6894AA-481A-4003-8358-5020FBA5F76B}"/>
    <cellStyle name="Percent 16 3 22" xfId="23962" xr:uid="{2195AEB7-A198-4459-A7F9-4228FF1FC6EA}"/>
    <cellStyle name="Percent 16 3 23" xfId="23963" xr:uid="{B67EFE59-9AFE-48FA-BA04-B0CA0D27F95A}"/>
    <cellStyle name="Percent 16 3 24" xfId="23904" xr:uid="{57F92B1D-694B-4448-9B6D-EB509873674B}"/>
    <cellStyle name="Percent 16 3 3" xfId="7836" xr:uid="{00000000-0005-0000-0000-0000B01E0000}"/>
    <cellStyle name="Percent 16 3 3 2" xfId="23965" xr:uid="{BF673C4D-0E59-4DC5-8021-6BC4536B3449}"/>
    <cellStyle name="Percent 16 3 3 3" xfId="23966" xr:uid="{1A58EB95-AFD7-4FC1-A3F5-56383432AA7D}"/>
    <cellStyle name="Percent 16 3 3 4" xfId="23967" xr:uid="{02A0EF47-06B5-41FE-8720-8FB60B2429BE}"/>
    <cellStyle name="Percent 16 3 3 5" xfId="23968" xr:uid="{356B12FB-A42F-4E94-9F22-0ECD2F57FA60}"/>
    <cellStyle name="Percent 16 3 3 6" xfId="23964" xr:uid="{6FF4316D-79E8-443B-B733-46F45C29005F}"/>
    <cellStyle name="Percent 16 3 4" xfId="7837" xr:uid="{00000000-0005-0000-0000-0000B11E0000}"/>
    <cellStyle name="Percent 16 3 4 2" xfId="23970" xr:uid="{92728C84-2EB9-440A-A86B-3E22E41A853B}"/>
    <cellStyle name="Percent 16 3 4 3" xfId="23971" xr:uid="{D20DE66D-9027-4874-B21B-EF735E458587}"/>
    <cellStyle name="Percent 16 3 4 4" xfId="23972" xr:uid="{145110CC-22EA-4460-961C-6271FB800C77}"/>
    <cellStyle name="Percent 16 3 4 5" xfId="23973" xr:uid="{D29E6DE7-9869-435F-A20A-2889A358F12B}"/>
    <cellStyle name="Percent 16 3 4 6" xfId="23969" xr:uid="{81DA2471-6876-45AB-9B24-0DE8D38736DE}"/>
    <cellStyle name="Percent 16 3 5" xfId="7838" xr:uid="{00000000-0005-0000-0000-0000B21E0000}"/>
    <cellStyle name="Percent 16 3 5 2" xfId="23975" xr:uid="{4A8F0D99-8E88-4E5F-945B-7FA1B5B0A660}"/>
    <cellStyle name="Percent 16 3 5 3" xfId="23976" xr:uid="{D9A5FB07-BD8E-4BA3-9472-90B4F1185961}"/>
    <cellStyle name="Percent 16 3 5 4" xfId="23977" xr:uid="{6580523A-C149-46AF-9368-992AE733F989}"/>
    <cellStyle name="Percent 16 3 5 5" xfId="23978" xr:uid="{144175DB-2F4B-413F-BF7F-4018C4C961B2}"/>
    <cellStyle name="Percent 16 3 5 6" xfId="23974" xr:uid="{622DB297-8981-4EF7-866C-8274B1A954BE}"/>
    <cellStyle name="Percent 16 3 6" xfId="7839" xr:uid="{00000000-0005-0000-0000-0000B31E0000}"/>
    <cellStyle name="Percent 16 3 6 2" xfId="23980" xr:uid="{A64C93FB-D3DA-4C47-9D0D-5B14E0FBC327}"/>
    <cellStyle name="Percent 16 3 6 3" xfId="23981" xr:uid="{ED7751A8-7FF2-46F0-B7DE-E8A22C564E6F}"/>
    <cellStyle name="Percent 16 3 6 4" xfId="23982" xr:uid="{BB0C38C9-36D8-4240-A735-5282EFF70B19}"/>
    <cellStyle name="Percent 16 3 6 5" xfId="23983" xr:uid="{4EDFF956-4303-43E6-82E2-B7A632990BBC}"/>
    <cellStyle name="Percent 16 3 6 6" xfId="23979" xr:uid="{EA6D5A98-4466-4959-9741-B9BB68696E90}"/>
    <cellStyle name="Percent 16 3 7" xfId="7840" xr:uid="{00000000-0005-0000-0000-0000B41E0000}"/>
    <cellStyle name="Percent 16 3 7 2" xfId="23985" xr:uid="{70E952FB-5CB8-44CC-BAE8-8DC82178270F}"/>
    <cellStyle name="Percent 16 3 7 3" xfId="23986" xr:uid="{4A73F4C0-10BB-4335-B5EF-50BE2CD57756}"/>
    <cellStyle name="Percent 16 3 7 4" xfId="23987" xr:uid="{ABE18CD6-DD65-4C34-837A-8C75948699E7}"/>
    <cellStyle name="Percent 16 3 7 5" xfId="23988" xr:uid="{A9EDF928-660B-402E-B6DB-2F58445751BF}"/>
    <cellStyle name="Percent 16 3 7 6" xfId="23984" xr:uid="{22595B8D-AEFE-406C-A4A1-90E5A0DDAB6C}"/>
    <cellStyle name="Percent 16 3 8" xfId="7841" xr:uid="{00000000-0005-0000-0000-0000B51E0000}"/>
    <cellStyle name="Percent 16 3 8 2" xfId="23990" xr:uid="{4EE356F1-A748-441B-B900-D5C44636422E}"/>
    <cellStyle name="Percent 16 3 8 3" xfId="23991" xr:uid="{61F3F479-9EF0-42FD-AB2A-EAFB311B6391}"/>
    <cellStyle name="Percent 16 3 8 4" xfId="23992" xr:uid="{C1B38CE3-F5C3-4766-A8FE-A47C7FDD32EB}"/>
    <cellStyle name="Percent 16 3 8 5" xfId="23993" xr:uid="{2D49DA1D-23F4-471D-A1D8-6685277EE864}"/>
    <cellStyle name="Percent 16 3 8 6" xfId="23989" xr:uid="{8B80CEE4-FF0D-4C4B-9EF0-EC153ADB5267}"/>
    <cellStyle name="Percent 16 3 9" xfId="7842" xr:uid="{00000000-0005-0000-0000-0000B61E0000}"/>
    <cellStyle name="Percent 16 3 9 2" xfId="23995" xr:uid="{72B28F52-98AB-46B3-BA73-7C2545D925D1}"/>
    <cellStyle name="Percent 16 3 9 3" xfId="23996" xr:uid="{4D7C22FC-0910-48CE-A6C1-783901AD2B1A}"/>
    <cellStyle name="Percent 16 3 9 4" xfId="23997" xr:uid="{6F54FA1E-6C62-4D26-8C44-01744B8D6316}"/>
    <cellStyle name="Percent 16 3 9 5" xfId="23998" xr:uid="{CED24F02-B7BC-455E-A037-075C2788304C}"/>
    <cellStyle name="Percent 16 3 9 6" xfId="23994" xr:uid="{04303AF9-637C-4D90-B5ED-06B66F1914B8}"/>
    <cellStyle name="Percent 16 4" xfId="7843" xr:uid="{00000000-0005-0000-0000-0000B71E0000}"/>
    <cellStyle name="Percent 16 4 10" xfId="7844" xr:uid="{00000000-0005-0000-0000-0000B81E0000}"/>
    <cellStyle name="Percent 16 4 10 2" xfId="24001" xr:uid="{06ACE71F-DEBA-49EF-BC1C-B461B1A5F0C8}"/>
    <cellStyle name="Percent 16 4 10 3" xfId="24002" xr:uid="{7FE71499-84BD-4DB2-AD9B-305D4491C41D}"/>
    <cellStyle name="Percent 16 4 10 4" xfId="24003" xr:uid="{870525AA-F7B6-4D5F-907C-73413719F62F}"/>
    <cellStyle name="Percent 16 4 10 5" xfId="24004" xr:uid="{A4E77D29-8440-4B8C-8B6E-38869738EBB2}"/>
    <cellStyle name="Percent 16 4 10 6" xfId="24000" xr:uid="{6EA9D0BC-C1EF-459C-8A69-04684927CC58}"/>
    <cellStyle name="Percent 16 4 11" xfId="7845" xr:uid="{00000000-0005-0000-0000-0000B91E0000}"/>
    <cellStyle name="Percent 16 4 11 2" xfId="24006" xr:uid="{CDFABFC7-8FBD-446D-9D09-A578D19D0C8A}"/>
    <cellStyle name="Percent 16 4 11 3" xfId="24007" xr:uid="{83FE64BA-FEAB-4F28-A8BE-8E7870DBC418}"/>
    <cellStyle name="Percent 16 4 11 4" xfId="24008" xr:uid="{25411D56-E594-4852-B069-6A5DFEAFC757}"/>
    <cellStyle name="Percent 16 4 11 5" xfId="24009" xr:uid="{00AD1CD2-3573-433A-B6AB-3B035F1C48B0}"/>
    <cellStyle name="Percent 16 4 11 6" xfId="24005" xr:uid="{E2E9E3C9-49C5-46A4-B45E-C9B18FB56FD0}"/>
    <cellStyle name="Percent 16 4 12" xfId="7846" xr:uid="{00000000-0005-0000-0000-0000BA1E0000}"/>
    <cellStyle name="Percent 16 4 12 2" xfId="24011" xr:uid="{AD1F34C0-2390-46E4-A620-30984581B638}"/>
    <cellStyle name="Percent 16 4 12 3" xfId="24012" xr:uid="{010DD67A-297C-4E50-B731-80298206EF5A}"/>
    <cellStyle name="Percent 16 4 12 4" xfId="24013" xr:uid="{D2EFF4F2-E9DA-4BC9-8F86-F1D7CC85AA4D}"/>
    <cellStyle name="Percent 16 4 12 5" xfId="24014" xr:uid="{C7C2E10C-9344-455C-B649-297E2880F158}"/>
    <cellStyle name="Percent 16 4 12 6" xfId="24010" xr:uid="{D6B82B41-4D3B-4204-8FEB-7DEE412984B6}"/>
    <cellStyle name="Percent 16 4 13" xfId="7847" xr:uid="{00000000-0005-0000-0000-0000BB1E0000}"/>
    <cellStyle name="Percent 16 4 13 2" xfId="24016" xr:uid="{884E7443-47F2-4593-9504-8CDB80F8CD91}"/>
    <cellStyle name="Percent 16 4 13 3" xfId="24017" xr:uid="{A4268B90-052F-4FD4-A6A1-F5AE57F10C4E}"/>
    <cellStyle name="Percent 16 4 13 4" xfId="24018" xr:uid="{F32C08C2-5693-4E06-9A65-CC681D9834AD}"/>
    <cellStyle name="Percent 16 4 13 5" xfId="24019" xr:uid="{036F99FF-61B4-46D8-A192-891AA18A8660}"/>
    <cellStyle name="Percent 16 4 13 6" xfId="24015" xr:uid="{32E16F5A-C098-4734-8FB7-DA4F9BFC45A4}"/>
    <cellStyle name="Percent 16 4 14" xfId="7848" xr:uid="{00000000-0005-0000-0000-0000BC1E0000}"/>
    <cellStyle name="Percent 16 4 14 2" xfId="24021" xr:uid="{962C961C-45D0-423F-99F1-CB0F095469DA}"/>
    <cellStyle name="Percent 16 4 14 3" xfId="24022" xr:uid="{F16F0A9A-C2CC-486D-A43F-97C7563BE6C3}"/>
    <cellStyle name="Percent 16 4 14 4" xfId="24023" xr:uid="{C571D123-6454-47A7-A066-B3B9AD6EC04E}"/>
    <cellStyle name="Percent 16 4 14 5" xfId="24024" xr:uid="{3580967B-779F-4152-91AD-ED7BCE708287}"/>
    <cellStyle name="Percent 16 4 14 6" xfId="24020" xr:uid="{0E75FA05-733A-4B15-AD17-4B4D995D362A}"/>
    <cellStyle name="Percent 16 4 15" xfId="7849" xr:uid="{00000000-0005-0000-0000-0000BD1E0000}"/>
    <cellStyle name="Percent 16 4 15 2" xfId="24026" xr:uid="{A8F7C856-4CE3-46A3-9EF7-4E43487EA250}"/>
    <cellStyle name="Percent 16 4 15 3" xfId="24027" xr:uid="{4593E4A8-1837-47D5-8E09-E187F15357A5}"/>
    <cellStyle name="Percent 16 4 15 4" xfId="24028" xr:uid="{522FBE0A-F0D9-49C6-A13A-5DDB37C6CC0F}"/>
    <cellStyle name="Percent 16 4 15 5" xfId="24029" xr:uid="{2409461E-E293-4E92-BFB9-FDB699AA5501}"/>
    <cellStyle name="Percent 16 4 15 6" xfId="24025" xr:uid="{D2116B23-840D-4F32-89C9-0E32B81C5DF1}"/>
    <cellStyle name="Percent 16 4 16" xfId="7850" xr:uid="{00000000-0005-0000-0000-0000BE1E0000}"/>
    <cellStyle name="Percent 16 4 16 2" xfId="24031" xr:uid="{EA7B0789-C137-4D9F-8615-1F990771B62F}"/>
    <cellStyle name="Percent 16 4 16 3" xfId="24032" xr:uid="{28E52211-4C39-4845-80DE-E3DE05880723}"/>
    <cellStyle name="Percent 16 4 16 4" xfId="24033" xr:uid="{0036D074-C8C4-43BA-BDAA-5D813104E7BD}"/>
    <cellStyle name="Percent 16 4 16 5" xfId="24034" xr:uid="{FD8D98FC-1225-42D2-818E-35855A7DE470}"/>
    <cellStyle name="Percent 16 4 16 6" xfId="24030" xr:uid="{19C242FA-3977-444F-B1BC-476BEBBDF110}"/>
    <cellStyle name="Percent 16 4 17" xfId="7851" xr:uid="{00000000-0005-0000-0000-0000BF1E0000}"/>
    <cellStyle name="Percent 16 4 17 2" xfId="24036" xr:uid="{62ED9ECC-74AD-4E35-B8C4-2FCBF2AEBC9E}"/>
    <cellStyle name="Percent 16 4 17 3" xfId="24037" xr:uid="{FE1A004A-A4FB-473F-B22F-892ED7B1F01F}"/>
    <cellStyle name="Percent 16 4 17 4" xfId="24038" xr:uid="{3A73129B-0D24-49D9-BFAC-3A699BBFC82B}"/>
    <cellStyle name="Percent 16 4 17 5" xfId="24039" xr:uid="{FA973B4A-147E-4FBD-8891-ADA06199647C}"/>
    <cellStyle name="Percent 16 4 17 6" xfId="24035" xr:uid="{FF388B2E-09EA-47C5-94F5-D7884A391CFB}"/>
    <cellStyle name="Percent 16 4 18" xfId="14100" xr:uid="{00000000-0005-0000-0000-0000960F0000}"/>
    <cellStyle name="Percent 16 4 18 2" xfId="24041" xr:uid="{2D22807B-A4EB-4F8B-8B27-611D03D504A7}"/>
    <cellStyle name="Percent 16 4 18 3" xfId="24042" xr:uid="{6FFB3790-963F-4E9A-9BFE-00CC7B5E359F}"/>
    <cellStyle name="Percent 16 4 18 4" xfId="24043" xr:uid="{896767AA-B907-471E-BA0B-257735FEDCBD}"/>
    <cellStyle name="Percent 16 4 18 5" xfId="24044" xr:uid="{EAB41C60-845D-49E4-BDC3-66C2A2E0122A}"/>
    <cellStyle name="Percent 16 4 18 6" xfId="24040" xr:uid="{D5E0C8B3-DFCD-4B4D-86F4-39B0897BCEC1}"/>
    <cellStyle name="Percent 16 4 19" xfId="14099" xr:uid="{00000000-0005-0000-0000-0000970F0000}"/>
    <cellStyle name="Percent 16 4 19 2" xfId="24046" xr:uid="{08865F74-D869-4478-8C2C-8ABB62F82EF6}"/>
    <cellStyle name="Percent 16 4 19 3" xfId="24047" xr:uid="{EB5C6FFA-736D-4D1A-9096-89C5D6D8CF58}"/>
    <cellStyle name="Percent 16 4 19 4" xfId="24048" xr:uid="{AF85F453-449D-4AB4-8C2B-19E02698C5F2}"/>
    <cellStyle name="Percent 16 4 19 5" xfId="24049" xr:uid="{6E18F21D-E819-4FE1-99E1-823009E62701}"/>
    <cellStyle name="Percent 16 4 19 6" xfId="24045" xr:uid="{5DB5074B-6B38-49FC-8951-DBD066BC1857}"/>
    <cellStyle name="Percent 16 4 2" xfId="7852" xr:uid="{00000000-0005-0000-0000-0000C01E0000}"/>
    <cellStyle name="Percent 16 4 2 2" xfId="24051" xr:uid="{88F55C39-DC39-40DD-9736-B14F4D00F33B}"/>
    <cellStyle name="Percent 16 4 2 3" xfId="24052" xr:uid="{B3D6DCB7-F49D-4AB9-A225-3FBBBE1D1E4B}"/>
    <cellStyle name="Percent 16 4 2 4" xfId="24053" xr:uid="{F2CFDFB5-4916-4DBD-AC53-0A4BABD6AC53}"/>
    <cellStyle name="Percent 16 4 2 5" xfId="24054" xr:uid="{B7E98D31-1542-4A58-8572-4337BCC84C90}"/>
    <cellStyle name="Percent 16 4 2 6" xfId="24050" xr:uid="{40B9DA59-F9D5-4F76-8164-53C02FD2668B}"/>
    <cellStyle name="Percent 16 4 20" xfId="24055" xr:uid="{CED8C2C2-5A17-4431-9AA8-6D8B5FEC5BE9}"/>
    <cellStyle name="Percent 16 4 21" xfId="24056" xr:uid="{57523803-84C6-4DAF-9553-8BB58F46F11B}"/>
    <cellStyle name="Percent 16 4 22" xfId="24057" xr:uid="{6DEF1D4B-C43E-4231-B800-01ABC4642C91}"/>
    <cellStyle name="Percent 16 4 23" xfId="24058" xr:uid="{D667AD2C-6A54-4897-BD39-ABAF4D914FC1}"/>
    <cellStyle name="Percent 16 4 24" xfId="23999" xr:uid="{4FBDC65D-AAF2-4B5F-9082-8FB673349D97}"/>
    <cellStyle name="Percent 16 4 3" xfId="7853" xr:uid="{00000000-0005-0000-0000-0000C11E0000}"/>
    <cellStyle name="Percent 16 4 3 2" xfId="24060" xr:uid="{80295392-8EDF-4C61-A93D-BDB1F45FBC6D}"/>
    <cellStyle name="Percent 16 4 3 3" xfId="24061" xr:uid="{D9D83A6B-F64C-427F-9B7A-1DAB422079A4}"/>
    <cellStyle name="Percent 16 4 3 4" xfId="24062" xr:uid="{BB9BED7E-48B9-48EC-81D1-0192B393BEDC}"/>
    <cellStyle name="Percent 16 4 3 5" xfId="24063" xr:uid="{1D46739F-B077-4660-8E5A-D90BFEB549F0}"/>
    <cellStyle name="Percent 16 4 3 6" xfId="24059" xr:uid="{B70CB3CE-DEDF-42EA-BB67-FFA2E64D02C4}"/>
    <cellStyle name="Percent 16 4 4" xfId="7854" xr:uid="{00000000-0005-0000-0000-0000C21E0000}"/>
    <cellStyle name="Percent 16 4 4 2" xfId="24065" xr:uid="{FFCA7F53-9A9B-4757-B065-8E4EA9958CC2}"/>
    <cellStyle name="Percent 16 4 4 3" xfId="24066" xr:uid="{4B97F4DB-8759-4329-BBCB-AA6038DF9A81}"/>
    <cellStyle name="Percent 16 4 4 4" xfId="24067" xr:uid="{BE1F196C-7E7D-4EDE-81F0-A4FC89A73079}"/>
    <cellStyle name="Percent 16 4 4 5" xfId="24068" xr:uid="{DB35485A-C3DB-4204-B3AC-C6E413123664}"/>
    <cellStyle name="Percent 16 4 4 6" xfId="24064" xr:uid="{7966D4D7-32A6-4315-84B2-67579B2DA71B}"/>
    <cellStyle name="Percent 16 4 5" xfId="7855" xr:uid="{00000000-0005-0000-0000-0000C31E0000}"/>
    <cellStyle name="Percent 16 4 5 2" xfId="24070" xr:uid="{5076F6E0-3E59-4F17-9042-AC8C208A8D0F}"/>
    <cellStyle name="Percent 16 4 5 3" xfId="24071" xr:uid="{D1FE7765-B58D-4E23-8B7A-297582319F8B}"/>
    <cellStyle name="Percent 16 4 5 4" xfId="24072" xr:uid="{6A782F55-0641-4F43-B79F-4B3CBDB1F2A0}"/>
    <cellStyle name="Percent 16 4 5 5" xfId="24073" xr:uid="{494AF881-E7CF-4762-A997-FA2F25A490BD}"/>
    <cellStyle name="Percent 16 4 5 6" xfId="24069" xr:uid="{AE8C4FFC-495B-43B7-ABF0-B64856C13388}"/>
    <cellStyle name="Percent 16 4 6" xfId="7856" xr:uid="{00000000-0005-0000-0000-0000C41E0000}"/>
    <cellStyle name="Percent 16 4 6 2" xfId="24075" xr:uid="{0B3D4C67-D727-4B61-8B1D-9BEF4F98C482}"/>
    <cellStyle name="Percent 16 4 6 3" xfId="24076" xr:uid="{F5D296EC-54F4-4916-BFD7-4A9674182F48}"/>
    <cellStyle name="Percent 16 4 6 4" xfId="24077" xr:uid="{65E048D2-787F-4A9C-A7CF-DAA9EFF6E56E}"/>
    <cellStyle name="Percent 16 4 6 5" xfId="24078" xr:uid="{D01ED635-4C56-4F61-9037-8FCCF9BFD2F0}"/>
    <cellStyle name="Percent 16 4 6 6" xfId="24074" xr:uid="{055AA0FD-9F44-4DFA-9F9E-9A0BC50D69D0}"/>
    <cellStyle name="Percent 16 4 7" xfId="7857" xr:uid="{00000000-0005-0000-0000-0000C51E0000}"/>
    <cellStyle name="Percent 16 4 7 2" xfId="24080" xr:uid="{8557EC4C-70DB-4A34-B2CE-FCD05CC1B5AF}"/>
    <cellStyle name="Percent 16 4 7 3" xfId="24081" xr:uid="{6AB6E4C6-E896-41D0-B048-E941848E6F02}"/>
    <cellStyle name="Percent 16 4 7 4" xfId="24082" xr:uid="{C3C4D4C0-C030-4D69-99F4-E464CA24DF2B}"/>
    <cellStyle name="Percent 16 4 7 5" xfId="24083" xr:uid="{82AF096D-24EE-426C-AF49-230D6F136647}"/>
    <cellStyle name="Percent 16 4 7 6" xfId="24079" xr:uid="{21ECF05D-B361-47B2-AE3D-37A5835AC0A4}"/>
    <cellStyle name="Percent 16 4 8" xfId="7858" xr:uid="{00000000-0005-0000-0000-0000C61E0000}"/>
    <cellStyle name="Percent 16 4 8 2" xfId="24085" xr:uid="{22290911-527B-4FFB-A22A-CFF7E8752CFB}"/>
    <cellStyle name="Percent 16 4 8 3" xfId="24086" xr:uid="{CDA1F87C-2635-4BD0-B174-12920F65887E}"/>
    <cellStyle name="Percent 16 4 8 4" xfId="24087" xr:uid="{6B39E50C-3DC6-4BEC-ADAD-F9D7AC3A4705}"/>
    <cellStyle name="Percent 16 4 8 5" xfId="24088" xr:uid="{F8743CA3-6FF5-4F62-801B-2BF6D6D7F178}"/>
    <cellStyle name="Percent 16 4 8 6" xfId="24084" xr:uid="{E3E139B0-EC02-4BB2-8CBF-DC3D6AAECC2D}"/>
    <cellStyle name="Percent 16 4 9" xfId="7859" xr:uid="{00000000-0005-0000-0000-0000C71E0000}"/>
    <cellStyle name="Percent 16 4 9 2" xfId="24090" xr:uid="{98CCA253-81E6-4C52-95BB-CE24AB1FE537}"/>
    <cellStyle name="Percent 16 4 9 3" xfId="24091" xr:uid="{9DFBFDBD-AB1A-4DB8-B277-6F106254E801}"/>
    <cellStyle name="Percent 16 4 9 4" xfId="24092" xr:uid="{F5AA2163-FEDC-4379-BCDE-A2279855C521}"/>
    <cellStyle name="Percent 16 4 9 5" xfId="24093" xr:uid="{5BB5C84C-1531-4DB0-BE7E-E4CADD077F89}"/>
    <cellStyle name="Percent 16 4 9 6" xfId="24089" xr:uid="{5E42AC6E-789C-4097-9707-1E662871EE71}"/>
    <cellStyle name="Percent 16 5" xfId="7860" xr:uid="{00000000-0005-0000-0000-0000C81E0000}"/>
    <cellStyle name="Percent 16 5 10" xfId="7861" xr:uid="{00000000-0005-0000-0000-0000C91E0000}"/>
    <cellStyle name="Percent 16 5 10 2" xfId="24096" xr:uid="{30C8CB89-274E-4D9F-AA57-62019EE83DCC}"/>
    <cellStyle name="Percent 16 5 10 3" xfId="24097" xr:uid="{C5577530-863A-4336-A168-BE8D32A3B899}"/>
    <cellStyle name="Percent 16 5 10 4" xfId="24098" xr:uid="{A98DCBA6-70E3-4525-B1E1-7D51AB4FAEE8}"/>
    <cellStyle name="Percent 16 5 10 5" xfId="24099" xr:uid="{22593949-C331-4AB6-A3CD-04EF529D966A}"/>
    <cellStyle name="Percent 16 5 10 6" xfId="24095" xr:uid="{FC51A596-CB4B-40F2-85FB-62E7BAEB53C7}"/>
    <cellStyle name="Percent 16 5 11" xfId="7862" xr:uid="{00000000-0005-0000-0000-0000CA1E0000}"/>
    <cellStyle name="Percent 16 5 11 2" xfId="24101" xr:uid="{68044B61-A6B3-484A-A34E-B4E65EF5B938}"/>
    <cellStyle name="Percent 16 5 11 3" xfId="24102" xr:uid="{D651AAA1-8C4B-4985-BD47-8BCAB5F15073}"/>
    <cellStyle name="Percent 16 5 11 4" xfId="24103" xr:uid="{F1BADB72-2CDB-42C1-87E7-411214DC827F}"/>
    <cellStyle name="Percent 16 5 11 5" xfId="24104" xr:uid="{3FFB76F3-4367-4521-BFE6-C5C3C2B69E29}"/>
    <cellStyle name="Percent 16 5 11 6" xfId="24100" xr:uid="{C782ACE2-3220-48BE-8FB8-B7803ABC1361}"/>
    <cellStyle name="Percent 16 5 12" xfId="7863" xr:uid="{00000000-0005-0000-0000-0000CB1E0000}"/>
    <cellStyle name="Percent 16 5 12 2" xfId="24106" xr:uid="{8411463A-C556-47A2-ADAE-B66D8A2484BE}"/>
    <cellStyle name="Percent 16 5 12 3" xfId="24107" xr:uid="{0A4A356E-DC0D-4F89-ADE6-4F0D19B5F9D6}"/>
    <cellStyle name="Percent 16 5 12 4" xfId="24108" xr:uid="{2ED326DC-4765-426F-BF03-17B03E4BAE22}"/>
    <cellStyle name="Percent 16 5 12 5" xfId="24109" xr:uid="{3F2F36C3-881D-4A86-86F7-2FD5C15DD3CB}"/>
    <cellStyle name="Percent 16 5 12 6" xfId="24105" xr:uid="{56734703-22BA-4217-BF91-A1963675E0E4}"/>
    <cellStyle name="Percent 16 5 13" xfId="7864" xr:uid="{00000000-0005-0000-0000-0000CC1E0000}"/>
    <cellStyle name="Percent 16 5 13 2" xfId="24111" xr:uid="{69819FD9-1BD6-41EE-B306-A8B6A096297E}"/>
    <cellStyle name="Percent 16 5 13 3" xfId="24112" xr:uid="{0F9D88AE-42BD-43C6-891B-DA99E8E94D7E}"/>
    <cellStyle name="Percent 16 5 13 4" xfId="24113" xr:uid="{507684CB-B609-459F-9840-54954A89DF3C}"/>
    <cellStyle name="Percent 16 5 13 5" xfId="24114" xr:uid="{957A2D97-F1F1-4680-8F9E-87A34D6EF07D}"/>
    <cellStyle name="Percent 16 5 13 6" xfId="24110" xr:uid="{6F43CB53-E0FC-40F2-AE49-761254351303}"/>
    <cellStyle name="Percent 16 5 14" xfId="7865" xr:uid="{00000000-0005-0000-0000-0000CD1E0000}"/>
    <cellStyle name="Percent 16 5 14 2" xfId="24116" xr:uid="{E48761E7-650D-4EF6-8B0A-0EF4787DE3B1}"/>
    <cellStyle name="Percent 16 5 14 3" xfId="24117" xr:uid="{15523416-9BA7-4C51-B90A-C158E209C340}"/>
    <cellStyle name="Percent 16 5 14 4" xfId="24118" xr:uid="{079BC4FB-B506-4656-93AB-0AEE15536F88}"/>
    <cellStyle name="Percent 16 5 14 5" xfId="24119" xr:uid="{A8232FFA-C773-446D-9835-FC59E4D1A68B}"/>
    <cellStyle name="Percent 16 5 14 6" xfId="24115" xr:uid="{03B95AD3-4E42-42C7-BFB8-879C10DC02E7}"/>
    <cellStyle name="Percent 16 5 15" xfId="7866" xr:uid="{00000000-0005-0000-0000-0000CE1E0000}"/>
    <cellStyle name="Percent 16 5 15 2" xfId="24121" xr:uid="{DE7007D9-E7F7-4C12-828D-5BDEC1064B7C}"/>
    <cellStyle name="Percent 16 5 15 3" xfId="24122" xr:uid="{D3F4B0A4-CBD6-405E-91B8-58FBE795F6EA}"/>
    <cellStyle name="Percent 16 5 15 4" xfId="24123" xr:uid="{B6E367C4-5EC8-4329-AA15-0C52F3831660}"/>
    <cellStyle name="Percent 16 5 15 5" xfId="24124" xr:uid="{74C2464B-0A7F-40AF-B2A8-5D2F39412896}"/>
    <cellStyle name="Percent 16 5 15 6" xfId="24120" xr:uid="{EA72FC6C-D384-4714-AE90-4E18E3C65A49}"/>
    <cellStyle name="Percent 16 5 16" xfId="7867" xr:uid="{00000000-0005-0000-0000-0000CF1E0000}"/>
    <cellStyle name="Percent 16 5 16 2" xfId="24126" xr:uid="{0C32134F-CDFC-4060-A08F-966D308FA0B7}"/>
    <cellStyle name="Percent 16 5 16 3" xfId="24127" xr:uid="{843B2A5B-6E12-463F-89AC-35F3947DCC82}"/>
    <cellStyle name="Percent 16 5 16 4" xfId="24128" xr:uid="{46B91F76-7AA5-45D0-8960-AAD19BF50E7C}"/>
    <cellStyle name="Percent 16 5 16 5" xfId="24129" xr:uid="{E455BDAA-0893-4309-B911-7976C77572AF}"/>
    <cellStyle name="Percent 16 5 16 6" xfId="24125" xr:uid="{B2647542-08B5-420A-AF1A-913A1C5F6340}"/>
    <cellStyle name="Percent 16 5 17" xfId="7868" xr:uid="{00000000-0005-0000-0000-0000D01E0000}"/>
    <cellStyle name="Percent 16 5 17 2" xfId="24131" xr:uid="{09C4789A-5967-418B-92D2-8EDFA3EBC45A}"/>
    <cellStyle name="Percent 16 5 17 3" xfId="24132" xr:uid="{9D718940-5821-4F65-AC18-DCB8ACC0B364}"/>
    <cellStyle name="Percent 16 5 17 4" xfId="24133" xr:uid="{2CFCA483-C597-4B60-9C80-668AB9586200}"/>
    <cellStyle name="Percent 16 5 17 5" xfId="24134" xr:uid="{D02980FB-6A43-4B25-9DF2-D5CA4AA4AF50}"/>
    <cellStyle name="Percent 16 5 17 6" xfId="24130" xr:uid="{9AD566B0-499C-4C0E-A389-66FFC496EB07}"/>
    <cellStyle name="Percent 16 5 18" xfId="14102" xr:uid="{00000000-0005-0000-0000-0000A90F0000}"/>
    <cellStyle name="Percent 16 5 18 2" xfId="24136" xr:uid="{EEE31117-EDD5-4E7F-91EC-25B4CCBBFA3C}"/>
    <cellStyle name="Percent 16 5 18 3" xfId="24137" xr:uid="{C31F87D3-572D-4FE6-A1FF-00357A953B9D}"/>
    <cellStyle name="Percent 16 5 18 4" xfId="24138" xr:uid="{F2DC7E05-58D6-4BBE-8CBC-9E52765453DB}"/>
    <cellStyle name="Percent 16 5 18 5" xfId="24139" xr:uid="{39BE3C38-E0ED-47CC-808F-ABBC24A25318}"/>
    <cellStyle name="Percent 16 5 18 6" xfId="24135" xr:uid="{C159DA5E-B7C2-4C87-BEAE-DC2C3A1C0908}"/>
    <cellStyle name="Percent 16 5 19" xfId="14101" xr:uid="{00000000-0005-0000-0000-0000AA0F0000}"/>
    <cellStyle name="Percent 16 5 19 2" xfId="24141" xr:uid="{7F48EF22-508B-4E38-8CE8-896EF6544C93}"/>
    <cellStyle name="Percent 16 5 19 3" xfId="24142" xr:uid="{74AE9BD2-0E75-4780-9FB6-D7AD557B20A7}"/>
    <cellStyle name="Percent 16 5 19 4" xfId="24143" xr:uid="{39AFD0E2-C766-495B-9516-7C2D6C1E5B7F}"/>
    <cellStyle name="Percent 16 5 19 5" xfId="24144" xr:uid="{1302263C-080F-47F7-B8E7-1D994C065152}"/>
    <cellStyle name="Percent 16 5 19 6" xfId="24140" xr:uid="{DA3D4B70-540F-49B6-A1EE-63912332E9CA}"/>
    <cellStyle name="Percent 16 5 2" xfId="7869" xr:uid="{00000000-0005-0000-0000-0000D11E0000}"/>
    <cellStyle name="Percent 16 5 2 2" xfId="24146" xr:uid="{1D808EAE-DCF0-4579-A69B-A9A28111D96C}"/>
    <cellStyle name="Percent 16 5 2 3" xfId="24147" xr:uid="{9A48020A-047E-4E0A-BC5D-EBBA71CE52BD}"/>
    <cellStyle name="Percent 16 5 2 4" xfId="24148" xr:uid="{8AB34776-A3D0-43D0-8674-1677565FA43F}"/>
    <cellStyle name="Percent 16 5 2 5" xfId="24149" xr:uid="{D36F90A8-8FAF-4822-BECB-939BD05C9AAA}"/>
    <cellStyle name="Percent 16 5 2 6" xfId="24145" xr:uid="{2F393318-0BD1-491F-B615-41D5B5797577}"/>
    <cellStyle name="Percent 16 5 20" xfId="24150" xr:uid="{30C48D83-0783-41BC-8FE2-EB2AE390BEF8}"/>
    <cellStyle name="Percent 16 5 21" xfId="24151" xr:uid="{3A17104B-C3C8-4B3F-B569-5DA57B351E6A}"/>
    <cellStyle name="Percent 16 5 22" xfId="24152" xr:uid="{B7D5DD57-48EE-4BF7-B198-07424A150093}"/>
    <cellStyle name="Percent 16 5 23" xfId="24153" xr:uid="{BD4BC8B1-4862-4F23-BBCA-41A71A0A038E}"/>
    <cellStyle name="Percent 16 5 24" xfId="24094" xr:uid="{2E2367CE-70EA-4246-A2C5-1208CF3F6500}"/>
    <cellStyle name="Percent 16 5 3" xfId="7870" xr:uid="{00000000-0005-0000-0000-0000D21E0000}"/>
    <cellStyle name="Percent 16 5 3 2" xfId="24155" xr:uid="{A9472CE2-B1F0-4B3D-849A-02D7BB7B4088}"/>
    <cellStyle name="Percent 16 5 3 3" xfId="24156" xr:uid="{D1FFDF7D-8177-4E46-B0A2-33096CA1B365}"/>
    <cellStyle name="Percent 16 5 3 4" xfId="24157" xr:uid="{2EAC46A5-0036-4E73-915A-C1F00D0B9488}"/>
    <cellStyle name="Percent 16 5 3 5" xfId="24158" xr:uid="{1C5B540B-3ACA-46DE-A0E7-6DE470A73B9D}"/>
    <cellStyle name="Percent 16 5 3 6" xfId="24154" xr:uid="{37145CBC-B20B-4994-B60B-C943A95F3F28}"/>
    <cellStyle name="Percent 16 5 4" xfId="7871" xr:uid="{00000000-0005-0000-0000-0000D31E0000}"/>
    <cellStyle name="Percent 16 5 4 2" xfId="24160" xr:uid="{3E51F4E4-D1B5-4808-8A98-799C6AE86135}"/>
    <cellStyle name="Percent 16 5 4 3" xfId="24161" xr:uid="{2B162489-1723-4F6C-BAA0-7C2CAA6D6FF7}"/>
    <cellStyle name="Percent 16 5 4 4" xfId="24162" xr:uid="{AB165460-1CCB-4EDD-80D0-235FD7E6E5B1}"/>
    <cellStyle name="Percent 16 5 4 5" xfId="24163" xr:uid="{3C934B88-EB08-44AC-88F7-396CB934B791}"/>
    <cellStyle name="Percent 16 5 4 6" xfId="24159" xr:uid="{9577C64B-165C-4F33-B5A0-9B0CAB9BEDA3}"/>
    <cellStyle name="Percent 16 5 5" xfId="7872" xr:uid="{00000000-0005-0000-0000-0000D41E0000}"/>
    <cellStyle name="Percent 16 5 5 2" xfId="24165" xr:uid="{25E1969E-6FE7-48CC-B31C-86054BEFDC1A}"/>
    <cellStyle name="Percent 16 5 5 3" xfId="24166" xr:uid="{498C9525-6568-4E79-AADE-6EF03966A7CF}"/>
    <cellStyle name="Percent 16 5 5 4" xfId="24167" xr:uid="{4B74123D-44FB-465B-85A8-86D162E8D419}"/>
    <cellStyle name="Percent 16 5 5 5" xfId="24168" xr:uid="{BE1F09E3-A387-44A8-96F4-D653D9D56D04}"/>
    <cellStyle name="Percent 16 5 5 6" xfId="24164" xr:uid="{65658019-1D7C-4779-A271-8AECC1CF73E0}"/>
    <cellStyle name="Percent 16 5 6" xfId="7873" xr:uid="{00000000-0005-0000-0000-0000D51E0000}"/>
    <cellStyle name="Percent 16 5 6 2" xfId="24170" xr:uid="{6BDDB0D7-4C2D-4ED5-B8CA-1741B1B05A15}"/>
    <cellStyle name="Percent 16 5 6 3" xfId="24171" xr:uid="{B81FFD1F-903F-47C6-9EBF-F6244453E30D}"/>
    <cellStyle name="Percent 16 5 6 4" xfId="24172" xr:uid="{0BB4E51A-B1B6-432A-BF22-04ADB9AA0DF5}"/>
    <cellStyle name="Percent 16 5 6 5" xfId="24173" xr:uid="{C29457ED-7B2E-4756-B2E7-686157A4089A}"/>
    <cellStyle name="Percent 16 5 6 6" xfId="24169" xr:uid="{BC070001-3868-4F3A-AF86-3889EFFBEE6F}"/>
    <cellStyle name="Percent 16 5 7" xfId="7874" xr:uid="{00000000-0005-0000-0000-0000D61E0000}"/>
    <cellStyle name="Percent 16 5 7 2" xfId="24175" xr:uid="{B19B898E-C8B2-48B1-BF06-F47947C70E08}"/>
    <cellStyle name="Percent 16 5 7 3" xfId="24176" xr:uid="{7F8D9E38-8AA6-472B-B706-861DE77E57E3}"/>
    <cellStyle name="Percent 16 5 7 4" xfId="24177" xr:uid="{4FB08B8B-6874-4161-92F7-FBA16333E207}"/>
    <cellStyle name="Percent 16 5 7 5" xfId="24178" xr:uid="{E9085D75-ABC5-41DD-888D-0B659B81637B}"/>
    <cellStyle name="Percent 16 5 7 6" xfId="24174" xr:uid="{E2AFDF46-31AE-48A3-9036-21C39AE86E00}"/>
    <cellStyle name="Percent 16 5 8" xfId="7875" xr:uid="{00000000-0005-0000-0000-0000D71E0000}"/>
    <cellStyle name="Percent 16 5 8 2" xfId="24180" xr:uid="{DA2068CA-41B0-47D1-AB7A-B465EB2763CF}"/>
    <cellStyle name="Percent 16 5 8 3" xfId="24181" xr:uid="{F6694E37-C1A4-4B8C-9BDD-8107096C2732}"/>
    <cellStyle name="Percent 16 5 8 4" xfId="24182" xr:uid="{2DD73B4E-32CA-41BD-8C53-2D0A79AC8984}"/>
    <cellStyle name="Percent 16 5 8 5" xfId="24183" xr:uid="{D67671DF-62E8-4201-B445-602EB65F0005}"/>
    <cellStyle name="Percent 16 5 8 6" xfId="24179" xr:uid="{0E3F9906-759C-4761-A43D-C8417BE7D8D3}"/>
    <cellStyle name="Percent 16 5 9" xfId="7876" xr:uid="{00000000-0005-0000-0000-0000D81E0000}"/>
    <cellStyle name="Percent 16 5 9 2" xfId="24185" xr:uid="{598FD03A-23E8-4CE5-A996-6D3659D85A38}"/>
    <cellStyle name="Percent 16 5 9 3" xfId="24186" xr:uid="{D378789E-CC2E-40EE-817C-2B5EFF13F549}"/>
    <cellStyle name="Percent 16 5 9 4" xfId="24187" xr:uid="{3F6CE10F-BD17-45D6-966E-9F14AA2E2C01}"/>
    <cellStyle name="Percent 16 5 9 5" xfId="24188" xr:uid="{9BEE3B42-BEDD-4D0B-A40F-5A820896FEE8}"/>
    <cellStyle name="Percent 16 5 9 6" xfId="24184" xr:uid="{BC8514F8-051C-4D98-AAED-C13FA3F76FA1}"/>
    <cellStyle name="Percent 16 6" xfId="7877" xr:uid="{00000000-0005-0000-0000-0000D91E0000}"/>
    <cellStyle name="Percent 16 6 10" xfId="7878" xr:uid="{00000000-0005-0000-0000-0000DA1E0000}"/>
    <cellStyle name="Percent 16 6 10 2" xfId="24191" xr:uid="{BB13AED8-2F32-4755-B692-979EAE52A14C}"/>
    <cellStyle name="Percent 16 6 10 3" xfId="24192" xr:uid="{59499CE9-2559-4742-A22D-5F6DFC2C7BE0}"/>
    <cellStyle name="Percent 16 6 10 4" xfId="24193" xr:uid="{C47B396A-6B13-4C9E-B55E-05415C4423C2}"/>
    <cellStyle name="Percent 16 6 10 5" xfId="24194" xr:uid="{4E0BDDB1-0417-498F-81A9-801AD1452779}"/>
    <cellStyle name="Percent 16 6 10 6" xfId="24190" xr:uid="{957BA1E9-A394-4FF9-A48F-E3F00A5CE685}"/>
    <cellStyle name="Percent 16 6 11" xfId="7879" xr:uid="{00000000-0005-0000-0000-0000DB1E0000}"/>
    <cellStyle name="Percent 16 6 11 2" xfId="24196" xr:uid="{0C8733ED-6A62-47F2-BC76-33565E7B5D9A}"/>
    <cellStyle name="Percent 16 6 11 3" xfId="24197" xr:uid="{98B21CAC-A4B9-4053-A155-33978D4325DA}"/>
    <cellStyle name="Percent 16 6 11 4" xfId="24198" xr:uid="{90C6FE31-F5B3-418D-9AC2-ED6CF578CF26}"/>
    <cellStyle name="Percent 16 6 11 5" xfId="24199" xr:uid="{1874BC4B-C826-4328-919D-99CD3DEA1643}"/>
    <cellStyle name="Percent 16 6 11 6" xfId="24195" xr:uid="{9A6B61EF-C2A5-4C10-985E-4471E2A983F2}"/>
    <cellStyle name="Percent 16 6 12" xfId="7880" xr:uid="{00000000-0005-0000-0000-0000DC1E0000}"/>
    <cellStyle name="Percent 16 6 12 2" xfId="24201" xr:uid="{97D1D211-D129-4971-BFBE-9CE32986B404}"/>
    <cellStyle name="Percent 16 6 12 3" xfId="24202" xr:uid="{420BC055-C19E-439E-A852-CD63C4BB6D60}"/>
    <cellStyle name="Percent 16 6 12 4" xfId="24203" xr:uid="{EE235A2B-BC5F-4CC9-96EA-311F2D7A8953}"/>
    <cellStyle name="Percent 16 6 12 5" xfId="24204" xr:uid="{730FC822-A6F3-4C69-8296-080A508C0AF2}"/>
    <cellStyle name="Percent 16 6 12 6" xfId="24200" xr:uid="{80D22C3A-CAAE-4F48-B5D5-F5D5C5AE3C9C}"/>
    <cellStyle name="Percent 16 6 13" xfId="7881" xr:uid="{00000000-0005-0000-0000-0000DD1E0000}"/>
    <cellStyle name="Percent 16 6 13 2" xfId="24206" xr:uid="{76289111-0EF2-4321-A1E3-854F38649B8F}"/>
    <cellStyle name="Percent 16 6 13 3" xfId="24207" xr:uid="{8804D3FA-C32C-4B8C-987A-2E387A5E3FB1}"/>
    <cellStyle name="Percent 16 6 13 4" xfId="24208" xr:uid="{CF0986A1-8711-447D-89C8-A99ADCF3424F}"/>
    <cellStyle name="Percent 16 6 13 5" xfId="24209" xr:uid="{AEC703EF-E96D-4884-AF10-CAFE66670679}"/>
    <cellStyle name="Percent 16 6 13 6" xfId="24205" xr:uid="{39DC6BEF-FFB7-49F6-BA24-461F3F354F59}"/>
    <cellStyle name="Percent 16 6 14" xfId="7882" xr:uid="{00000000-0005-0000-0000-0000DE1E0000}"/>
    <cellStyle name="Percent 16 6 14 2" xfId="24211" xr:uid="{954FA9F2-4A36-465C-B24A-5F143A6EFCE3}"/>
    <cellStyle name="Percent 16 6 14 3" xfId="24212" xr:uid="{F3110E85-1B60-42D9-90CA-7CC41258E65B}"/>
    <cellStyle name="Percent 16 6 14 4" xfId="24213" xr:uid="{9080CD36-1C19-4368-8C50-29941AAB2E6F}"/>
    <cellStyle name="Percent 16 6 14 5" xfId="24214" xr:uid="{B4FB0CED-F27C-4A1E-B447-B44D6F296282}"/>
    <cellStyle name="Percent 16 6 14 6" xfId="24210" xr:uid="{3A4720E1-B51F-4708-84FD-C322D58049F6}"/>
    <cellStyle name="Percent 16 6 15" xfId="7883" xr:uid="{00000000-0005-0000-0000-0000DF1E0000}"/>
    <cellStyle name="Percent 16 6 15 2" xfId="24216" xr:uid="{373273D1-4BEE-413D-AF25-15B8F1F59DA9}"/>
    <cellStyle name="Percent 16 6 15 3" xfId="24217" xr:uid="{1A096467-5964-4862-A25A-6A1653B88EDB}"/>
    <cellStyle name="Percent 16 6 15 4" xfId="24218" xr:uid="{265AE88E-385F-4FFB-A43A-B1AEB89DE2A7}"/>
    <cellStyle name="Percent 16 6 15 5" xfId="24219" xr:uid="{92251521-EC36-47EF-B86D-002EC8971C92}"/>
    <cellStyle name="Percent 16 6 15 6" xfId="24215" xr:uid="{E19F0591-D792-4D83-9F06-C84398938AAC}"/>
    <cellStyle name="Percent 16 6 16" xfId="7884" xr:uid="{00000000-0005-0000-0000-0000E01E0000}"/>
    <cellStyle name="Percent 16 6 16 2" xfId="24221" xr:uid="{F31F2F2F-7965-4F22-A990-A8D6EA9831FF}"/>
    <cellStyle name="Percent 16 6 16 3" xfId="24222" xr:uid="{21273117-4912-440C-B61D-625C1A0760A4}"/>
    <cellStyle name="Percent 16 6 16 4" xfId="24223" xr:uid="{7F84D5AD-1FE8-482D-B931-ACDB473AF579}"/>
    <cellStyle name="Percent 16 6 16 5" xfId="24224" xr:uid="{A4DCACE2-7B52-414C-A15D-BBFB41ADF891}"/>
    <cellStyle name="Percent 16 6 16 6" xfId="24220" xr:uid="{B47285F4-E639-4AC3-A44C-7F909EE04449}"/>
    <cellStyle name="Percent 16 6 17" xfId="7885" xr:uid="{00000000-0005-0000-0000-0000E11E0000}"/>
    <cellStyle name="Percent 16 6 17 2" xfId="24226" xr:uid="{17029709-A052-46BC-B36A-BAF896ECE519}"/>
    <cellStyle name="Percent 16 6 17 3" xfId="24227" xr:uid="{8D6C74A0-D6AF-415A-9B52-58E008F182F2}"/>
    <cellStyle name="Percent 16 6 17 4" xfId="24228" xr:uid="{6A46E656-3458-4770-B6F2-328C26D7FC9E}"/>
    <cellStyle name="Percent 16 6 17 5" xfId="24229" xr:uid="{2AFB2C6F-6C36-4542-BB3D-FFABE7B25DD9}"/>
    <cellStyle name="Percent 16 6 17 6" xfId="24225" xr:uid="{CF6BF194-F1C4-4346-AE92-45ADCA00F2EE}"/>
    <cellStyle name="Percent 16 6 18" xfId="14104" xr:uid="{00000000-0005-0000-0000-0000BC0F0000}"/>
    <cellStyle name="Percent 16 6 18 2" xfId="24231" xr:uid="{FA007D9C-9A12-4625-97C9-86AC66A0248C}"/>
    <cellStyle name="Percent 16 6 18 3" xfId="24232" xr:uid="{FC5A7A5A-530A-472E-9190-0AB3CF0DE8F8}"/>
    <cellStyle name="Percent 16 6 18 4" xfId="24233" xr:uid="{3A531C74-0A85-42C7-A2C8-1DEA5A9D9D9B}"/>
    <cellStyle name="Percent 16 6 18 5" xfId="24234" xr:uid="{965A4F98-4B43-4CCE-9360-AB6C7AEAB524}"/>
    <cellStyle name="Percent 16 6 18 6" xfId="24230" xr:uid="{42257A2B-F389-49FF-BCC9-2157C62795C1}"/>
    <cellStyle name="Percent 16 6 19" xfId="14103" xr:uid="{00000000-0005-0000-0000-0000BD0F0000}"/>
    <cellStyle name="Percent 16 6 19 2" xfId="24236" xr:uid="{7938737D-2E8D-45DB-AA80-07BB405B2BD9}"/>
    <cellStyle name="Percent 16 6 19 3" xfId="24237" xr:uid="{29589336-E074-4E00-9D78-7425739FED54}"/>
    <cellStyle name="Percent 16 6 19 4" xfId="24238" xr:uid="{9F58E5F0-D8F4-4CC7-A3D0-7E58A10E7F12}"/>
    <cellStyle name="Percent 16 6 19 5" xfId="24239" xr:uid="{F81A6ACB-79E7-4137-84CE-E692C02E9AD7}"/>
    <cellStyle name="Percent 16 6 19 6" xfId="24235" xr:uid="{B451F1C6-3374-4D31-8B3E-067F8F6571E4}"/>
    <cellStyle name="Percent 16 6 2" xfId="7886" xr:uid="{00000000-0005-0000-0000-0000E21E0000}"/>
    <cellStyle name="Percent 16 6 2 2" xfId="24241" xr:uid="{E105ECA8-88F2-4A72-BC40-6DA9B00F21D7}"/>
    <cellStyle name="Percent 16 6 2 3" xfId="24242" xr:uid="{4501DEAF-B468-413D-B47A-B9D3A584914C}"/>
    <cellStyle name="Percent 16 6 2 4" xfId="24243" xr:uid="{DFEDCD7F-6985-44EB-8B17-A83190B70421}"/>
    <cellStyle name="Percent 16 6 2 5" xfId="24244" xr:uid="{ED6F7531-9E4B-40BE-8952-55AE276A6FCE}"/>
    <cellStyle name="Percent 16 6 2 6" xfId="24240" xr:uid="{767ED504-06B7-4698-98B7-D91301CD75DA}"/>
    <cellStyle name="Percent 16 6 20" xfId="24245" xr:uid="{E679C8FD-132B-4CE4-A052-D2C22D09F5E4}"/>
    <cellStyle name="Percent 16 6 21" xfId="24246" xr:uid="{94BF1F11-4049-47CD-B281-4807A72BDBF3}"/>
    <cellStyle name="Percent 16 6 22" xfId="24247" xr:uid="{0C35E83B-BFC3-4E8B-9950-59AFB39BC082}"/>
    <cellStyle name="Percent 16 6 23" xfId="24248" xr:uid="{26EFF689-ACFB-4ED2-BA8C-1BF5D9C8CC38}"/>
    <cellStyle name="Percent 16 6 24" xfId="24189" xr:uid="{F0541EE3-69D7-45F9-837C-01354A15A2C8}"/>
    <cellStyle name="Percent 16 6 3" xfId="7887" xr:uid="{00000000-0005-0000-0000-0000E31E0000}"/>
    <cellStyle name="Percent 16 6 3 2" xfId="24250" xr:uid="{270AE239-F25B-4E28-9511-30D1F24DCA5A}"/>
    <cellStyle name="Percent 16 6 3 3" xfId="24251" xr:uid="{43716C56-A6D1-4FDE-AAE3-CF30E7DCC3AF}"/>
    <cellStyle name="Percent 16 6 3 4" xfId="24252" xr:uid="{9D2B3DE1-79ED-4FAF-8E6A-7836FBA4693A}"/>
    <cellStyle name="Percent 16 6 3 5" xfId="24253" xr:uid="{A2C1171B-1029-4F25-9E4B-EA9D84231D2B}"/>
    <cellStyle name="Percent 16 6 3 6" xfId="24249" xr:uid="{E83D387A-F43E-40A7-A4D8-990D233E26DE}"/>
    <cellStyle name="Percent 16 6 4" xfId="7888" xr:uid="{00000000-0005-0000-0000-0000E41E0000}"/>
    <cellStyle name="Percent 16 6 4 2" xfId="24255" xr:uid="{75F902A7-3E42-4101-87D3-70A29B2791C9}"/>
    <cellStyle name="Percent 16 6 4 3" xfId="24256" xr:uid="{39107A89-1D58-48A2-9166-E433D8CFE70F}"/>
    <cellStyle name="Percent 16 6 4 4" xfId="24257" xr:uid="{EEE90379-40B9-4045-9BA6-C67FEEC75CAE}"/>
    <cellStyle name="Percent 16 6 4 5" xfId="24258" xr:uid="{6E4257A4-6B57-494B-9FD9-E7BD55B02F1E}"/>
    <cellStyle name="Percent 16 6 4 6" xfId="24254" xr:uid="{F3D95B57-E2F8-4BA1-B76A-4C3A12718A61}"/>
    <cellStyle name="Percent 16 6 5" xfId="7889" xr:uid="{00000000-0005-0000-0000-0000E51E0000}"/>
    <cellStyle name="Percent 16 6 5 2" xfId="24260" xr:uid="{75A31D87-9AA3-4A3F-96B5-D6DFB273CBDA}"/>
    <cellStyle name="Percent 16 6 5 3" xfId="24261" xr:uid="{B086967E-FAE1-44A2-A94D-3A5E16C8CD28}"/>
    <cellStyle name="Percent 16 6 5 4" xfId="24262" xr:uid="{FB4754AA-F0E4-4B8E-B5A7-B246FF0F3125}"/>
    <cellStyle name="Percent 16 6 5 5" xfId="24263" xr:uid="{5690DB02-16C8-4F5D-B8CC-D0D71088E781}"/>
    <cellStyle name="Percent 16 6 5 6" xfId="24259" xr:uid="{8602C650-D076-40F3-9FD7-D3B641860C91}"/>
    <cellStyle name="Percent 16 6 6" xfId="7890" xr:uid="{00000000-0005-0000-0000-0000E61E0000}"/>
    <cellStyle name="Percent 16 6 6 2" xfId="24265" xr:uid="{24EB0351-49BB-463C-9836-77649ACDC6CB}"/>
    <cellStyle name="Percent 16 6 6 3" xfId="24266" xr:uid="{10275563-91C9-4F25-81D0-8A28F6E239A6}"/>
    <cellStyle name="Percent 16 6 6 4" xfId="24267" xr:uid="{85C3C652-9EB7-46F5-841A-9101F98F1636}"/>
    <cellStyle name="Percent 16 6 6 5" xfId="24268" xr:uid="{9DBDF661-3A76-4829-8029-951BE4D7ECCE}"/>
    <cellStyle name="Percent 16 6 6 6" xfId="24264" xr:uid="{EB7992D3-2D56-4F8C-AF1B-1DDCF3628448}"/>
    <cellStyle name="Percent 16 6 7" xfId="7891" xr:uid="{00000000-0005-0000-0000-0000E71E0000}"/>
    <cellStyle name="Percent 16 6 7 2" xfId="24270" xr:uid="{4591D474-F33E-4F90-9036-CC15D2F02B64}"/>
    <cellStyle name="Percent 16 6 7 3" xfId="24271" xr:uid="{EBF2E157-EB92-41AA-AF6F-B797D8B55A4E}"/>
    <cellStyle name="Percent 16 6 7 4" xfId="24272" xr:uid="{81D38047-6D6C-4EEF-A0E6-E16DDD21B124}"/>
    <cellStyle name="Percent 16 6 7 5" xfId="24273" xr:uid="{2F5BB1A0-1FA2-47CA-BD5C-E7B3D5BA35ED}"/>
    <cellStyle name="Percent 16 6 7 6" xfId="24269" xr:uid="{E176C793-4366-44C8-A14D-EE3C4854520D}"/>
    <cellStyle name="Percent 16 6 8" xfId="7892" xr:uid="{00000000-0005-0000-0000-0000E81E0000}"/>
    <cellStyle name="Percent 16 6 8 2" xfId="24275" xr:uid="{74F840CD-1088-4EA2-BF81-FD27DDEE3C12}"/>
    <cellStyle name="Percent 16 6 8 3" xfId="24276" xr:uid="{F363C606-916E-4122-B1AA-E9928FA43B8C}"/>
    <cellStyle name="Percent 16 6 8 4" xfId="24277" xr:uid="{41C9F653-876E-4295-B633-B2E3DBAD7D28}"/>
    <cellStyle name="Percent 16 6 8 5" xfId="24278" xr:uid="{75A4DE9E-9F6C-4B15-9427-4C069EFD2A2C}"/>
    <cellStyle name="Percent 16 6 8 6" xfId="24274" xr:uid="{0239C5AF-C949-4EE8-ADAB-A2CE6B7A678D}"/>
    <cellStyle name="Percent 16 6 9" xfId="7893" xr:uid="{00000000-0005-0000-0000-0000E91E0000}"/>
    <cellStyle name="Percent 16 6 9 2" xfId="24280" xr:uid="{711D12C6-B53D-4839-91A9-91F317234D14}"/>
    <cellStyle name="Percent 16 6 9 3" xfId="24281" xr:uid="{894A3CF8-D355-43D6-861C-18381CAADFA4}"/>
    <cellStyle name="Percent 16 6 9 4" xfId="24282" xr:uid="{E2474EFC-D7C5-4A63-8AF2-4E1121DCE68F}"/>
    <cellStyle name="Percent 16 6 9 5" xfId="24283" xr:uid="{CB1424D3-8A9B-4B4E-BE1A-B3DB960DA536}"/>
    <cellStyle name="Percent 16 6 9 6" xfId="24279" xr:uid="{1E76119F-25BE-4E01-8EAE-B6E02C83428B}"/>
    <cellStyle name="Percent 16 7" xfId="7894" xr:uid="{00000000-0005-0000-0000-0000EA1E0000}"/>
    <cellStyle name="Percent 16 7 10" xfId="7895" xr:uid="{00000000-0005-0000-0000-0000EB1E0000}"/>
    <cellStyle name="Percent 16 7 10 2" xfId="24286" xr:uid="{09CAFCD6-83CC-466B-9F2C-6832A92435BC}"/>
    <cellStyle name="Percent 16 7 10 3" xfId="24287" xr:uid="{553E1A52-7018-4F6B-8EB8-2DD5840BCEB2}"/>
    <cellStyle name="Percent 16 7 10 4" xfId="24288" xr:uid="{F8C55216-4FAB-4315-9B94-E81BAE080BA6}"/>
    <cellStyle name="Percent 16 7 10 5" xfId="24289" xr:uid="{83746407-4568-4EBC-AB1B-6344C8C5B44B}"/>
    <cellStyle name="Percent 16 7 10 6" xfId="24285" xr:uid="{1A2D0B8B-8073-4BAE-B1F3-09B0E4E55375}"/>
    <cellStyle name="Percent 16 7 11" xfId="7896" xr:uid="{00000000-0005-0000-0000-0000EC1E0000}"/>
    <cellStyle name="Percent 16 7 11 2" xfId="24291" xr:uid="{26B06306-2B13-4FDC-A166-4A938311BF55}"/>
    <cellStyle name="Percent 16 7 11 3" xfId="24292" xr:uid="{7A3C0711-AA69-490F-A211-B20B59BD0485}"/>
    <cellStyle name="Percent 16 7 11 4" xfId="24293" xr:uid="{1186BC85-0FF6-46BF-97A7-6906EB0CD9C7}"/>
    <cellStyle name="Percent 16 7 11 5" xfId="24294" xr:uid="{57C42C1B-D710-4E2D-A725-4287201AD8ED}"/>
    <cellStyle name="Percent 16 7 11 6" xfId="24290" xr:uid="{AE7CD2C2-C733-4254-AC98-ED787B660A0B}"/>
    <cellStyle name="Percent 16 7 12" xfId="7897" xr:uid="{00000000-0005-0000-0000-0000ED1E0000}"/>
    <cellStyle name="Percent 16 7 12 2" xfId="24296" xr:uid="{14CBD36C-DECC-4FA8-BEF5-60C93AD1C7BC}"/>
    <cellStyle name="Percent 16 7 12 3" xfId="24297" xr:uid="{AD755B6E-6FC7-4AAE-9CF5-CA2B3AFDACA4}"/>
    <cellStyle name="Percent 16 7 12 4" xfId="24298" xr:uid="{12DF0846-BDDA-4833-8513-99705793940F}"/>
    <cellStyle name="Percent 16 7 12 5" xfId="24299" xr:uid="{95968C85-0221-474B-AD5C-0467137DDA82}"/>
    <cellStyle name="Percent 16 7 12 6" xfId="24295" xr:uid="{67460ED8-EC53-4699-998B-771B2B1EA4AD}"/>
    <cellStyle name="Percent 16 7 13" xfId="7898" xr:uid="{00000000-0005-0000-0000-0000EE1E0000}"/>
    <cellStyle name="Percent 16 7 13 2" xfId="24301" xr:uid="{6744650D-C011-4019-B804-34A3755C61CB}"/>
    <cellStyle name="Percent 16 7 13 3" xfId="24302" xr:uid="{BCABA49B-5334-4AE4-81B2-450BE14C8088}"/>
    <cellStyle name="Percent 16 7 13 4" xfId="24303" xr:uid="{6C80C641-8057-4CEF-8A61-BFC780EBF76C}"/>
    <cellStyle name="Percent 16 7 13 5" xfId="24304" xr:uid="{C95BDD9D-B8E1-460F-B93C-B436E280FC73}"/>
    <cellStyle name="Percent 16 7 13 6" xfId="24300" xr:uid="{4CA64F3E-2EC3-4A18-ABD3-83724602FC62}"/>
    <cellStyle name="Percent 16 7 14" xfId="7899" xr:uid="{00000000-0005-0000-0000-0000EF1E0000}"/>
    <cellStyle name="Percent 16 7 14 2" xfId="24306" xr:uid="{C88FC185-1DF9-4072-B8F4-A18B557247E8}"/>
    <cellStyle name="Percent 16 7 14 3" xfId="24307" xr:uid="{8F549250-D360-4EAC-84CE-74514CEC58B0}"/>
    <cellStyle name="Percent 16 7 14 4" xfId="24308" xr:uid="{62D74872-EDD7-46C5-9321-E9CB93C049F7}"/>
    <cellStyle name="Percent 16 7 14 5" xfId="24309" xr:uid="{B1412F05-83DB-4A76-A6B3-214F150FFF3F}"/>
    <cellStyle name="Percent 16 7 14 6" xfId="24305" xr:uid="{6AE3C922-C18B-49BF-B6A6-EA4A77E72687}"/>
    <cellStyle name="Percent 16 7 15" xfId="7900" xr:uid="{00000000-0005-0000-0000-0000F01E0000}"/>
    <cellStyle name="Percent 16 7 15 2" xfId="24311" xr:uid="{6404DBED-7558-4B74-BC82-E6D71EE8EE91}"/>
    <cellStyle name="Percent 16 7 15 3" xfId="24312" xr:uid="{8452BA3B-F21C-4FDF-ADF6-9365719649F0}"/>
    <cellStyle name="Percent 16 7 15 4" xfId="24313" xr:uid="{4E827B72-A906-4BAF-94C7-BB78952A9F4D}"/>
    <cellStyle name="Percent 16 7 15 5" xfId="24314" xr:uid="{3880BD36-67E9-4232-8653-AE4A01E8DE5E}"/>
    <cellStyle name="Percent 16 7 15 6" xfId="24310" xr:uid="{1EA280B8-CFB4-4FD7-8051-E4413DE22E8C}"/>
    <cellStyle name="Percent 16 7 16" xfId="7901" xr:uid="{00000000-0005-0000-0000-0000F11E0000}"/>
    <cellStyle name="Percent 16 7 16 2" xfId="24316" xr:uid="{ED050B55-83BC-4C08-8997-C29DCC8F7FE6}"/>
    <cellStyle name="Percent 16 7 16 3" xfId="24317" xr:uid="{61240427-06EE-4E4B-91A9-9FD3C05680E6}"/>
    <cellStyle name="Percent 16 7 16 4" xfId="24318" xr:uid="{7A2D8881-96DF-48FD-87E0-86DB0D236265}"/>
    <cellStyle name="Percent 16 7 16 5" xfId="24319" xr:uid="{3137E45C-6F8F-4AED-9485-CA58297AB972}"/>
    <cellStyle name="Percent 16 7 16 6" xfId="24315" xr:uid="{CB673EAC-5983-4BA9-BA8D-347F2449E7CB}"/>
    <cellStyle name="Percent 16 7 17" xfId="7902" xr:uid="{00000000-0005-0000-0000-0000F21E0000}"/>
    <cellStyle name="Percent 16 7 17 2" xfId="24321" xr:uid="{ED894E05-2EF1-430E-B546-F2D2A71AD82E}"/>
    <cellStyle name="Percent 16 7 17 3" xfId="24322" xr:uid="{766801A3-56A5-4EDA-AAE9-C1C7DFEBF9F8}"/>
    <cellStyle name="Percent 16 7 17 4" xfId="24323" xr:uid="{6F5E1847-4467-4F61-8626-58DD333051E5}"/>
    <cellStyle name="Percent 16 7 17 5" xfId="24324" xr:uid="{223BB1C9-6C5C-4A2D-9D7C-C95DBB21F8D7}"/>
    <cellStyle name="Percent 16 7 17 6" xfId="24320" xr:uid="{45763F9A-C8E8-4551-8C96-9D72DEFB30D7}"/>
    <cellStyle name="Percent 16 7 18" xfId="14106" xr:uid="{00000000-0005-0000-0000-0000CF0F0000}"/>
    <cellStyle name="Percent 16 7 18 2" xfId="24326" xr:uid="{6BB756D4-BF8B-48FE-B3F8-EBC5BBC07FBC}"/>
    <cellStyle name="Percent 16 7 18 3" xfId="24327" xr:uid="{1A3FFFD3-9D45-45C2-B209-39E93DDDCC19}"/>
    <cellStyle name="Percent 16 7 18 4" xfId="24328" xr:uid="{722773DE-FFD7-4698-8AD1-5FA094B3E4E5}"/>
    <cellStyle name="Percent 16 7 18 5" xfId="24329" xr:uid="{189A0A35-CCCE-44C9-A17B-1AF402A1A6C4}"/>
    <cellStyle name="Percent 16 7 18 6" xfId="24325" xr:uid="{5A79AA9C-0220-4A45-A0E9-FB8D0707ED8E}"/>
    <cellStyle name="Percent 16 7 19" xfId="14105" xr:uid="{00000000-0005-0000-0000-0000D00F0000}"/>
    <cellStyle name="Percent 16 7 19 2" xfId="24331" xr:uid="{8B8FF779-7094-495B-A58D-87FB15DDBF70}"/>
    <cellStyle name="Percent 16 7 19 3" xfId="24332" xr:uid="{CC608164-03EC-4895-A590-798B2764D1CE}"/>
    <cellStyle name="Percent 16 7 19 4" xfId="24333" xr:uid="{1C2A9A5B-8FF0-4397-9817-999946B37F8C}"/>
    <cellStyle name="Percent 16 7 19 5" xfId="24334" xr:uid="{8421472E-908D-4A1C-A15C-468AAA94D5A2}"/>
    <cellStyle name="Percent 16 7 19 6" xfId="24330" xr:uid="{F7F3255C-839D-499E-AB20-9819F2B450BE}"/>
    <cellStyle name="Percent 16 7 2" xfId="7903" xr:uid="{00000000-0005-0000-0000-0000F31E0000}"/>
    <cellStyle name="Percent 16 7 2 2" xfId="14108" xr:uid="{00000000-0005-0000-0000-0000D20F0000}"/>
    <cellStyle name="Percent 16 7 2 2 2" xfId="24337" xr:uid="{68B80B37-77B3-4933-B62F-3DFBCA72C168}"/>
    <cellStyle name="Percent 16 7 2 2 3" xfId="24338" xr:uid="{F4868631-14A0-4367-B8B2-C91E776634FB}"/>
    <cellStyle name="Percent 16 7 2 2 4" xfId="24339" xr:uid="{3FE501E7-1DEC-497E-AC7F-4FC289B468AD}"/>
    <cellStyle name="Percent 16 7 2 2 5" xfId="24340" xr:uid="{A4894D6A-2AC7-43CB-83B5-4B8A4F970D8A}"/>
    <cellStyle name="Percent 16 7 2 2 6" xfId="24336" xr:uid="{AE151A92-771A-47DE-9809-C6624CD7B25C}"/>
    <cellStyle name="Percent 16 7 2 3" xfId="14107" xr:uid="{00000000-0005-0000-0000-0000D30F0000}"/>
    <cellStyle name="Percent 16 7 2 3 2" xfId="24342" xr:uid="{A63F9E3E-3950-470D-BAD6-D8AB6D9065DE}"/>
    <cellStyle name="Percent 16 7 2 3 3" xfId="24343" xr:uid="{9FBC70B7-B49B-4B34-9544-6A2A648499C9}"/>
    <cellStyle name="Percent 16 7 2 3 4" xfId="24344" xr:uid="{9A79BA7C-3F0A-4988-A1F6-9053B4FE073A}"/>
    <cellStyle name="Percent 16 7 2 3 5" xfId="24345" xr:uid="{6198B96E-A83B-479B-A0CA-53ACA16C0355}"/>
    <cellStyle name="Percent 16 7 2 3 6" xfId="24341" xr:uid="{6946EDC3-A2E2-46E5-8FB2-634A5BF68F57}"/>
    <cellStyle name="Percent 16 7 2 4" xfId="24346" xr:uid="{A318F082-35CD-4BD8-9969-9F21B011C55D}"/>
    <cellStyle name="Percent 16 7 2 5" xfId="24347" xr:uid="{32EEE145-A73B-4E01-97CE-583BD7DA2CAD}"/>
    <cellStyle name="Percent 16 7 2 6" xfId="24348" xr:uid="{DA87C21E-892E-425D-AB1C-EC7D4810139F}"/>
    <cellStyle name="Percent 16 7 2 7" xfId="24349" xr:uid="{56B25E4E-F21F-437F-94E8-CECB9D498AB9}"/>
    <cellStyle name="Percent 16 7 2 8" xfId="24335" xr:uid="{3F39169B-4FC5-4B55-9B08-24F62F4CBCE9}"/>
    <cellStyle name="Percent 16 7 20" xfId="24350" xr:uid="{8D8B2DDC-E9B6-412A-9BE5-3D3FB30C97C9}"/>
    <cellStyle name="Percent 16 7 21" xfId="24351" xr:uid="{A990050D-1F6B-44C6-865B-11D19D793FA1}"/>
    <cellStyle name="Percent 16 7 22" xfId="24352" xr:uid="{9CCCCC45-3BCD-4977-B265-4A00ABD3DBFF}"/>
    <cellStyle name="Percent 16 7 23" xfId="24353" xr:uid="{1E7C27A5-731D-4E14-8315-896F40EA46CB}"/>
    <cellStyle name="Percent 16 7 24" xfId="24284" xr:uid="{46C5108B-CBF5-42F6-AF9B-27F505F60E20}"/>
    <cellStyle name="Percent 16 7 3" xfId="7904" xr:uid="{00000000-0005-0000-0000-0000F41E0000}"/>
    <cellStyle name="Percent 16 7 3 2" xfId="14110" xr:uid="{00000000-0005-0000-0000-0000D50F0000}"/>
    <cellStyle name="Percent 16 7 3 2 2" xfId="24356" xr:uid="{D3B37109-08E1-48AC-AF69-C35823D19517}"/>
    <cellStyle name="Percent 16 7 3 2 3" xfId="24357" xr:uid="{B92F70C1-F3F2-4C0C-9276-FE4271C0ECFB}"/>
    <cellStyle name="Percent 16 7 3 2 4" xfId="24358" xr:uid="{61623DC5-D544-4DCB-91F1-0CE691D585D9}"/>
    <cellStyle name="Percent 16 7 3 2 5" xfId="24359" xr:uid="{FE753AEB-8A28-46D3-8FB5-3146ABB99F30}"/>
    <cellStyle name="Percent 16 7 3 2 6" xfId="24355" xr:uid="{7B821F63-1638-4DC7-A49E-F2182E79F70F}"/>
    <cellStyle name="Percent 16 7 3 3" xfId="14109" xr:uid="{00000000-0005-0000-0000-0000D60F0000}"/>
    <cellStyle name="Percent 16 7 3 3 2" xfId="24361" xr:uid="{6C9D3646-6D14-4DD4-BFA4-A9034DA8B931}"/>
    <cellStyle name="Percent 16 7 3 3 3" xfId="24362" xr:uid="{2C3F5EC9-5F2D-4700-944D-C3D947C70E00}"/>
    <cellStyle name="Percent 16 7 3 3 4" xfId="24363" xr:uid="{74149449-1E80-4AF1-995E-DDA4667A08CD}"/>
    <cellStyle name="Percent 16 7 3 3 5" xfId="24364" xr:uid="{E93FC638-A56E-474C-A14B-0E733BCCE871}"/>
    <cellStyle name="Percent 16 7 3 3 6" xfId="24360" xr:uid="{CF3C136B-EF83-47E9-B298-9536219EEABB}"/>
    <cellStyle name="Percent 16 7 3 4" xfId="24365" xr:uid="{F5AF1FDF-503E-45B0-8F60-175E067C9431}"/>
    <cellStyle name="Percent 16 7 3 5" xfId="24366" xr:uid="{F33FCFBF-8FCD-40B2-A925-B551FD741995}"/>
    <cellStyle name="Percent 16 7 3 6" xfId="24367" xr:uid="{3768B689-FD01-4F60-A8B7-1D8142C70A34}"/>
    <cellStyle name="Percent 16 7 3 7" xfId="24368" xr:uid="{E169C4BB-BE4E-4C62-9EF0-A26753BEE21D}"/>
    <cellStyle name="Percent 16 7 3 8" xfId="24354" xr:uid="{4D599650-6D72-41AB-8E2E-711644DB0B5B}"/>
    <cellStyle name="Percent 16 7 4" xfId="7905" xr:uid="{00000000-0005-0000-0000-0000F51E0000}"/>
    <cellStyle name="Percent 16 7 4 2" xfId="24370" xr:uid="{0C7FBF1F-6F7C-40A3-BA39-D4BEAA879188}"/>
    <cellStyle name="Percent 16 7 4 3" xfId="24371" xr:uid="{32FDB82D-E3F6-4DE0-8134-2EC94894E907}"/>
    <cellStyle name="Percent 16 7 4 4" xfId="24372" xr:uid="{CB6C111E-9D03-4308-9F0C-F52ADE3EB7DB}"/>
    <cellStyle name="Percent 16 7 4 5" xfId="24373" xr:uid="{83A40E34-19F1-4296-9AB5-2D094799B25B}"/>
    <cellStyle name="Percent 16 7 4 6" xfId="24369" xr:uid="{D311903C-4D89-438C-8650-371F52B8C03E}"/>
    <cellStyle name="Percent 16 7 5" xfId="7906" xr:uid="{00000000-0005-0000-0000-0000F61E0000}"/>
    <cellStyle name="Percent 16 7 5 2" xfId="24375" xr:uid="{7D552191-5CBF-441E-BE1F-302FB22BF284}"/>
    <cellStyle name="Percent 16 7 5 3" xfId="24376" xr:uid="{6B74E00A-6DA5-47B6-8518-5FD134EFE3AD}"/>
    <cellStyle name="Percent 16 7 5 4" xfId="24377" xr:uid="{225E8A64-9A09-4E39-9113-1A161A80DB5C}"/>
    <cellStyle name="Percent 16 7 5 5" xfId="24378" xr:uid="{25722E20-CD1E-483A-BEE5-E123C6A53489}"/>
    <cellStyle name="Percent 16 7 5 6" xfId="24374" xr:uid="{A3769163-A425-4CC9-BF6F-77D638D9379D}"/>
    <cellStyle name="Percent 16 7 6" xfId="7907" xr:uid="{00000000-0005-0000-0000-0000F71E0000}"/>
    <cellStyle name="Percent 16 7 6 2" xfId="24380" xr:uid="{D11ACD53-760C-4F77-8DC8-0267E83910B0}"/>
    <cellStyle name="Percent 16 7 6 3" xfId="24381" xr:uid="{0CDA89A1-4B01-4725-B41E-149906F97965}"/>
    <cellStyle name="Percent 16 7 6 4" xfId="24382" xr:uid="{414E4AB0-751F-4A9A-93E5-EF8FDAA1EA59}"/>
    <cellStyle name="Percent 16 7 6 5" xfId="24383" xr:uid="{E64CA884-ACA6-49F3-8652-C0BB70BCC0DC}"/>
    <cellStyle name="Percent 16 7 6 6" xfId="24379" xr:uid="{CE0EFDD8-46C8-4508-836B-B62EC2798D39}"/>
    <cellStyle name="Percent 16 7 7" xfId="7908" xr:uid="{00000000-0005-0000-0000-0000F81E0000}"/>
    <cellStyle name="Percent 16 7 7 2" xfId="24385" xr:uid="{66D273A4-7CED-4A7A-9CAC-77441EEA6917}"/>
    <cellStyle name="Percent 16 7 7 3" xfId="24386" xr:uid="{86B14B61-495D-4342-B0F9-193760B87772}"/>
    <cellStyle name="Percent 16 7 7 4" xfId="24387" xr:uid="{88A41FA2-6EE4-4DE3-B17D-E2F56847B8B5}"/>
    <cellStyle name="Percent 16 7 7 5" xfId="24388" xr:uid="{69EDBED0-B89A-4E6C-B902-EB2532C94C4A}"/>
    <cellStyle name="Percent 16 7 7 6" xfId="24384" xr:uid="{C76B58FC-08FE-486C-BB56-C5BFBCCA896F}"/>
    <cellStyle name="Percent 16 7 8" xfId="7909" xr:uid="{00000000-0005-0000-0000-0000F91E0000}"/>
    <cellStyle name="Percent 16 7 8 2" xfId="24390" xr:uid="{CB458B5F-B86A-40D5-B916-754BA2E36A30}"/>
    <cellStyle name="Percent 16 7 8 3" xfId="24391" xr:uid="{9EB90797-68E4-4C1D-BA33-507F82256ED8}"/>
    <cellStyle name="Percent 16 7 8 4" xfId="24392" xr:uid="{B42688A8-E1A4-4725-B6B9-4B551D7FFA20}"/>
    <cellStyle name="Percent 16 7 8 5" xfId="24393" xr:uid="{9428F37C-14B6-4049-ACDC-C53E8EF1CC30}"/>
    <cellStyle name="Percent 16 7 8 6" xfId="24389" xr:uid="{ED49C15C-1814-46DE-8C03-152AB99F789E}"/>
    <cellStyle name="Percent 16 7 9" xfId="7910" xr:uid="{00000000-0005-0000-0000-0000FA1E0000}"/>
    <cellStyle name="Percent 16 7 9 2" xfId="24395" xr:uid="{3206DDC9-E9B3-47D7-AEC5-B225CBFE097A}"/>
    <cellStyle name="Percent 16 7 9 3" xfId="24396" xr:uid="{2CC8312A-08BD-4498-A6C5-5B5203EA790C}"/>
    <cellStyle name="Percent 16 7 9 4" xfId="24397" xr:uid="{C3610707-7D71-430D-951F-C8D59967D65B}"/>
    <cellStyle name="Percent 16 7 9 5" xfId="24398" xr:uid="{DFED7A52-F01E-4D45-8A22-F654F9FA4212}"/>
    <cellStyle name="Percent 16 7 9 6" xfId="24394" xr:uid="{49C62BBF-94CC-403A-913B-E8EC30158A76}"/>
    <cellStyle name="Percent 16 8" xfId="7911" xr:uid="{00000000-0005-0000-0000-0000FB1E0000}"/>
    <cellStyle name="Percent 16 8 10" xfId="7912" xr:uid="{00000000-0005-0000-0000-0000FC1E0000}"/>
    <cellStyle name="Percent 16 8 10 2" xfId="24401" xr:uid="{EDA5BC49-CE97-4679-B225-3DDE46DD1EEE}"/>
    <cellStyle name="Percent 16 8 10 3" xfId="24402" xr:uid="{249735E6-792F-43F4-AEA2-90ECCAB18612}"/>
    <cellStyle name="Percent 16 8 10 4" xfId="24403" xr:uid="{2C15081B-1219-46E2-94EC-04E1BDDD758D}"/>
    <cellStyle name="Percent 16 8 10 5" xfId="24404" xr:uid="{1E226A9F-C567-4587-A1D8-F9F2D490E0E9}"/>
    <cellStyle name="Percent 16 8 10 6" xfId="24400" xr:uid="{9CCED414-E5C0-4D52-B913-2DA462910C14}"/>
    <cellStyle name="Percent 16 8 11" xfId="7913" xr:uid="{00000000-0005-0000-0000-0000FD1E0000}"/>
    <cellStyle name="Percent 16 8 11 2" xfId="24406" xr:uid="{0FA35498-3A7F-489B-B62D-2E8AE6FA0D8A}"/>
    <cellStyle name="Percent 16 8 11 3" xfId="24407" xr:uid="{AFEE68CE-EDDD-4ECA-A7E1-404C25182F29}"/>
    <cellStyle name="Percent 16 8 11 4" xfId="24408" xr:uid="{5E2BF71C-3C57-4715-AC38-5C53C0C017B3}"/>
    <cellStyle name="Percent 16 8 11 5" xfId="24409" xr:uid="{CA10E4B0-0A9E-4DAD-A759-94273D60648A}"/>
    <cellStyle name="Percent 16 8 11 6" xfId="24405" xr:uid="{8588CDBF-606C-40AD-A917-09FCCE3CE1B9}"/>
    <cellStyle name="Percent 16 8 12" xfId="7914" xr:uid="{00000000-0005-0000-0000-0000FE1E0000}"/>
    <cellStyle name="Percent 16 8 12 2" xfId="24411" xr:uid="{93EBFB16-B700-48F0-AD87-BD7A626F7F81}"/>
    <cellStyle name="Percent 16 8 12 3" xfId="24412" xr:uid="{0E79F8EF-8AA8-4C66-B57B-710743DB4801}"/>
    <cellStyle name="Percent 16 8 12 4" xfId="24413" xr:uid="{12D7357F-142A-4A59-8142-EE6B6E018637}"/>
    <cellStyle name="Percent 16 8 12 5" xfId="24414" xr:uid="{36811BBC-C342-47C3-9399-202540AB6C66}"/>
    <cellStyle name="Percent 16 8 12 6" xfId="24410" xr:uid="{2FF9DBDD-0A1B-4A7C-A57D-3A903BB0AA5A}"/>
    <cellStyle name="Percent 16 8 13" xfId="7915" xr:uid="{00000000-0005-0000-0000-0000FF1E0000}"/>
    <cellStyle name="Percent 16 8 13 2" xfId="24416" xr:uid="{02D93890-92EA-47B4-93D7-624331140700}"/>
    <cellStyle name="Percent 16 8 13 3" xfId="24417" xr:uid="{481476DE-554A-4AA8-9368-D111058D2723}"/>
    <cellStyle name="Percent 16 8 13 4" xfId="24418" xr:uid="{492560EC-7056-472D-ACA2-99A1FEEEC0A9}"/>
    <cellStyle name="Percent 16 8 13 5" xfId="24419" xr:uid="{36D3DA78-31FF-4C9F-9076-FA83B59F868A}"/>
    <cellStyle name="Percent 16 8 13 6" xfId="24415" xr:uid="{58D01AC6-723C-4F0A-8F37-3610038B6FA1}"/>
    <cellStyle name="Percent 16 8 14" xfId="7916" xr:uid="{00000000-0005-0000-0000-0000001F0000}"/>
    <cellStyle name="Percent 16 8 14 2" xfId="24421" xr:uid="{5387165E-77E5-4869-9606-BBCC9B41E98B}"/>
    <cellStyle name="Percent 16 8 14 3" xfId="24422" xr:uid="{F86B6401-C670-4C3D-8C11-F1218F03285E}"/>
    <cellStyle name="Percent 16 8 14 4" xfId="24423" xr:uid="{371E7CCE-4E63-4000-9C1E-B95805759FCF}"/>
    <cellStyle name="Percent 16 8 14 5" xfId="24424" xr:uid="{FFFEDDC6-C22D-4376-A268-6DC672DCEC07}"/>
    <cellStyle name="Percent 16 8 14 6" xfId="24420" xr:uid="{90F5BF1A-9D33-4219-9639-46E229133514}"/>
    <cellStyle name="Percent 16 8 15" xfId="7917" xr:uid="{00000000-0005-0000-0000-0000011F0000}"/>
    <cellStyle name="Percent 16 8 15 2" xfId="24426" xr:uid="{71FC4633-9B3C-419D-B891-DCB2B4250696}"/>
    <cellStyle name="Percent 16 8 15 3" xfId="24427" xr:uid="{09AA4107-496E-475E-8908-ECCD493C8281}"/>
    <cellStyle name="Percent 16 8 15 4" xfId="24428" xr:uid="{E06601E5-E97F-4222-BC9D-5B559FB69B38}"/>
    <cellStyle name="Percent 16 8 15 5" xfId="24429" xr:uid="{99DBE8AA-3709-48E3-8E19-4D88DA827E93}"/>
    <cellStyle name="Percent 16 8 15 6" xfId="24425" xr:uid="{5B027439-69E4-4CBC-8532-1998CF8E9E00}"/>
    <cellStyle name="Percent 16 8 16" xfId="7918" xr:uid="{00000000-0005-0000-0000-0000021F0000}"/>
    <cellStyle name="Percent 16 8 16 2" xfId="24431" xr:uid="{A4A56E8A-7C25-4267-980C-C86DFEC7C60C}"/>
    <cellStyle name="Percent 16 8 16 3" xfId="24432" xr:uid="{30494439-85FF-4A2A-A414-E1F042BE6B32}"/>
    <cellStyle name="Percent 16 8 16 4" xfId="24433" xr:uid="{B1AEB1C7-5508-4DBA-A168-FD3C18B78902}"/>
    <cellStyle name="Percent 16 8 16 5" xfId="24434" xr:uid="{64E40DB0-7E8F-4107-83BF-89A33E6461D3}"/>
    <cellStyle name="Percent 16 8 16 6" xfId="24430" xr:uid="{3EEE62FC-C210-4360-A42F-0A6910B2B114}"/>
    <cellStyle name="Percent 16 8 17" xfId="7919" xr:uid="{00000000-0005-0000-0000-0000031F0000}"/>
    <cellStyle name="Percent 16 8 17 2" xfId="24436" xr:uid="{6C36D698-6602-456C-996E-27FB22D6066C}"/>
    <cellStyle name="Percent 16 8 17 3" xfId="24437" xr:uid="{381B2EE3-EEEB-4044-AA01-2FE2138507E0}"/>
    <cellStyle name="Percent 16 8 17 4" xfId="24438" xr:uid="{75669B8D-A84F-4B69-B14B-07AE44E24332}"/>
    <cellStyle name="Percent 16 8 17 5" xfId="24439" xr:uid="{9B12B74E-73D9-4128-BBB5-B08052E9ADE9}"/>
    <cellStyle name="Percent 16 8 17 6" xfId="24435" xr:uid="{046E8D42-366E-417A-9D67-5C11511695A3}"/>
    <cellStyle name="Percent 16 8 18" xfId="24440" xr:uid="{B9D95CF0-A87D-4AA8-9B28-9557686727D0}"/>
    <cellStyle name="Percent 16 8 19" xfId="24441" xr:uid="{6974DFF0-7F94-40E0-B81B-1CFF6D308CA1}"/>
    <cellStyle name="Percent 16 8 2" xfId="7920" xr:uid="{00000000-0005-0000-0000-0000041F0000}"/>
    <cellStyle name="Percent 16 8 2 2" xfId="24443" xr:uid="{752260D7-30DD-4F75-BAC7-A0B33D189D6A}"/>
    <cellStyle name="Percent 16 8 2 3" xfId="24444" xr:uid="{CD0D2743-6B3E-46BF-82B7-3DE07EE45591}"/>
    <cellStyle name="Percent 16 8 2 4" xfId="24445" xr:uid="{0ED29079-D116-4F7B-B6DF-2BBBD6771D0E}"/>
    <cellStyle name="Percent 16 8 2 5" xfId="24446" xr:uid="{CF7965BE-6FC6-433B-AFB4-7EB129B03A58}"/>
    <cellStyle name="Percent 16 8 2 6" xfId="24442" xr:uid="{C3C5151C-F0CC-4FE7-88C2-90C76940E2A0}"/>
    <cellStyle name="Percent 16 8 20" xfId="24447" xr:uid="{92EEAE85-3D97-4CFF-A28A-192FDEE96C3E}"/>
    <cellStyle name="Percent 16 8 21" xfId="24448" xr:uid="{5DD43C56-20DD-4029-B7B6-BE98ECC8FE8E}"/>
    <cellStyle name="Percent 16 8 22" xfId="24399" xr:uid="{06A784B1-34EE-485F-A3ED-136B0D579C8E}"/>
    <cellStyle name="Percent 16 8 3" xfId="7921" xr:uid="{00000000-0005-0000-0000-0000051F0000}"/>
    <cellStyle name="Percent 16 8 3 2" xfId="24450" xr:uid="{359402D5-1BB3-487C-9693-38B18D493970}"/>
    <cellStyle name="Percent 16 8 3 3" xfId="24451" xr:uid="{BD5042C4-97D0-43D4-816A-A4FDB839B345}"/>
    <cellStyle name="Percent 16 8 3 4" xfId="24452" xr:uid="{862B708E-2F89-401E-A7CF-031387794333}"/>
    <cellStyle name="Percent 16 8 3 5" xfId="24453" xr:uid="{0A98AD1F-9617-4EDB-9738-B7DFB11645B8}"/>
    <cellStyle name="Percent 16 8 3 6" xfId="24449" xr:uid="{DF49A54F-F555-4A0C-8AA7-4DDD4CD30318}"/>
    <cellStyle name="Percent 16 8 4" xfId="7922" xr:uid="{00000000-0005-0000-0000-0000061F0000}"/>
    <cellStyle name="Percent 16 8 4 2" xfId="24455" xr:uid="{D4239EC9-04FF-43E4-8CFB-70C1536EA532}"/>
    <cellStyle name="Percent 16 8 4 3" xfId="24456" xr:uid="{DDEA277F-2197-480C-B0E7-98AB35B41EA9}"/>
    <cellStyle name="Percent 16 8 4 4" xfId="24457" xr:uid="{A88864C2-30A5-44EA-A1A4-BDFECE39E770}"/>
    <cellStyle name="Percent 16 8 4 5" xfId="24458" xr:uid="{CA27FC4B-6696-4B3A-A604-654A9F6818AC}"/>
    <cellStyle name="Percent 16 8 4 6" xfId="24454" xr:uid="{89930D8E-5A35-465C-8BFA-24B7E50E6E20}"/>
    <cellStyle name="Percent 16 8 5" xfId="7923" xr:uid="{00000000-0005-0000-0000-0000071F0000}"/>
    <cellStyle name="Percent 16 8 5 2" xfId="24460" xr:uid="{4AD5FB60-FC9A-4DB1-877D-F6FCD7B58CE8}"/>
    <cellStyle name="Percent 16 8 5 3" xfId="24461" xr:uid="{3EAD0639-41DF-41FD-B2D2-DEF893CAB799}"/>
    <cellStyle name="Percent 16 8 5 4" xfId="24462" xr:uid="{590FE256-CF5E-4CD4-8A12-14EAFFEDB584}"/>
    <cellStyle name="Percent 16 8 5 5" xfId="24463" xr:uid="{A7E328CD-6132-4EE8-A14B-6894B4F3AD70}"/>
    <cellStyle name="Percent 16 8 5 6" xfId="24459" xr:uid="{C0606338-F0A0-4C69-BE2C-A534A1B6F39F}"/>
    <cellStyle name="Percent 16 8 6" xfId="7924" xr:uid="{00000000-0005-0000-0000-0000081F0000}"/>
    <cellStyle name="Percent 16 8 6 2" xfId="24465" xr:uid="{B11915F4-D598-45FC-8D87-C8D7940E2B07}"/>
    <cellStyle name="Percent 16 8 6 3" xfId="24466" xr:uid="{7AC85B79-C641-4863-93E0-48EAB233935F}"/>
    <cellStyle name="Percent 16 8 6 4" xfId="24467" xr:uid="{4E2C5EAE-8C54-4787-9FE1-33C34931B221}"/>
    <cellStyle name="Percent 16 8 6 5" xfId="24468" xr:uid="{D1C363E1-39E4-44C2-8736-73D0E7546CE5}"/>
    <cellStyle name="Percent 16 8 6 6" xfId="24464" xr:uid="{7DD824AB-7CF6-42A3-8898-0137A2280EDB}"/>
    <cellStyle name="Percent 16 8 7" xfId="7925" xr:uid="{00000000-0005-0000-0000-0000091F0000}"/>
    <cellStyle name="Percent 16 8 7 2" xfId="24470" xr:uid="{60F74544-03DB-4C74-8C5F-B1B5AB91454C}"/>
    <cellStyle name="Percent 16 8 7 3" xfId="24471" xr:uid="{F0F2A883-01FB-4168-872D-097B21730CFD}"/>
    <cellStyle name="Percent 16 8 7 4" xfId="24472" xr:uid="{9BFFF8DD-F03F-4F02-8C8E-16EC74E1A896}"/>
    <cellStyle name="Percent 16 8 7 5" xfId="24473" xr:uid="{DF9C145E-246B-431A-8C3F-7BA1CF367C79}"/>
    <cellStyle name="Percent 16 8 7 6" xfId="24469" xr:uid="{91CA0AF5-024A-4CC3-845F-FC9AB0FCC32E}"/>
    <cellStyle name="Percent 16 8 8" xfId="7926" xr:uid="{00000000-0005-0000-0000-00000A1F0000}"/>
    <cellStyle name="Percent 16 8 8 2" xfId="24475" xr:uid="{551055E1-C3D0-4C4B-9EB7-44753A4937C9}"/>
    <cellStyle name="Percent 16 8 8 3" xfId="24476" xr:uid="{C80F86A3-7164-4CDB-9681-BC9D3A22A883}"/>
    <cellStyle name="Percent 16 8 8 4" xfId="24477" xr:uid="{80F62B4E-2315-41D1-91D3-BC43095836AE}"/>
    <cellStyle name="Percent 16 8 8 5" xfId="24478" xr:uid="{ABA3FE94-DC9D-4DB0-AFB1-0B6A52C55CE2}"/>
    <cellStyle name="Percent 16 8 8 6" xfId="24474" xr:uid="{05D8A9E7-39E3-4C4A-8EED-74ED6E4E279E}"/>
    <cellStyle name="Percent 16 8 9" xfId="7927" xr:uid="{00000000-0005-0000-0000-00000B1F0000}"/>
    <cellStyle name="Percent 16 8 9 2" xfId="24480" xr:uid="{7998254C-E848-4EB5-9FD1-70AD81884D3F}"/>
    <cellStyle name="Percent 16 8 9 3" xfId="24481" xr:uid="{FB057550-F238-4A11-92B3-B608379ABBE1}"/>
    <cellStyle name="Percent 16 8 9 4" xfId="24482" xr:uid="{7FB86458-D1DA-4EBC-96AD-327BDE4C5368}"/>
    <cellStyle name="Percent 16 8 9 5" xfId="24483" xr:uid="{6841A9A3-8CB4-4AD6-AA16-95F36EFEEE7C}"/>
    <cellStyle name="Percent 16 8 9 6" xfId="24479" xr:uid="{8DAE5A5C-A282-4A99-828C-8D21765DE076}"/>
    <cellStyle name="Percent 16 9" xfId="7928" xr:uid="{00000000-0005-0000-0000-00000C1F0000}"/>
    <cellStyle name="Percent 16 9 10" xfId="7929" xr:uid="{00000000-0005-0000-0000-00000D1F0000}"/>
    <cellStyle name="Percent 16 9 10 2" xfId="24486" xr:uid="{926BB22F-AF00-4B13-AED0-D9C52B21ABD8}"/>
    <cellStyle name="Percent 16 9 10 3" xfId="24487" xr:uid="{2BF1605D-4885-48B8-9F25-13C5D2D43724}"/>
    <cellStyle name="Percent 16 9 10 4" xfId="24488" xr:uid="{85B95537-32A7-4BF1-9306-7BB1A5ED73B6}"/>
    <cellStyle name="Percent 16 9 10 5" xfId="24489" xr:uid="{1227BF62-C6B2-4E9F-81A0-DCD23542CC6A}"/>
    <cellStyle name="Percent 16 9 10 6" xfId="24485" xr:uid="{6DA2410F-5E25-4B5D-8CD2-3D6C78C04FC2}"/>
    <cellStyle name="Percent 16 9 11" xfId="7930" xr:uid="{00000000-0005-0000-0000-00000E1F0000}"/>
    <cellStyle name="Percent 16 9 11 2" xfId="24491" xr:uid="{75C9BC6B-066E-4F99-8A4A-C8140D9DA268}"/>
    <cellStyle name="Percent 16 9 11 3" xfId="24492" xr:uid="{BECB1AD5-9CD1-4C46-8E37-7FF0E9C25807}"/>
    <cellStyle name="Percent 16 9 11 4" xfId="24493" xr:uid="{AAED216B-5FB3-4191-BD55-AC2CE587F5DD}"/>
    <cellStyle name="Percent 16 9 11 5" xfId="24494" xr:uid="{D3B2F962-9EBB-4E22-AF8F-E8C5F7C55C82}"/>
    <cellStyle name="Percent 16 9 11 6" xfId="24490" xr:uid="{F5D8C321-AAC7-4FFF-AD82-F128367295E7}"/>
    <cellStyle name="Percent 16 9 12" xfId="7931" xr:uid="{00000000-0005-0000-0000-00000F1F0000}"/>
    <cellStyle name="Percent 16 9 12 2" xfId="24496" xr:uid="{E3B4DFB0-6985-4DA4-8DD3-376517463843}"/>
    <cellStyle name="Percent 16 9 12 3" xfId="24497" xr:uid="{F2899B8B-6348-4466-8A44-350BEC38DCB2}"/>
    <cellStyle name="Percent 16 9 12 4" xfId="24498" xr:uid="{D0F53381-CA04-4A2C-99C2-3D9607083E95}"/>
    <cellStyle name="Percent 16 9 12 5" xfId="24499" xr:uid="{CEF69B74-602B-4477-98FB-E3A6CABFCF4A}"/>
    <cellStyle name="Percent 16 9 12 6" xfId="24495" xr:uid="{9B68A769-C196-449B-BFED-141D2294D94B}"/>
    <cellStyle name="Percent 16 9 13" xfId="7932" xr:uid="{00000000-0005-0000-0000-0000101F0000}"/>
    <cellStyle name="Percent 16 9 13 2" xfId="24501" xr:uid="{62B833A1-0E14-453F-8A93-9B4144B96192}"/>
    <cellStyle name="Percent 16 9 13 3" xfId="24502" xr:uid="{DBA4CC73-854F-4CD8-A1B3-6554885E70D1}"/>
    <cellStyle name="Percent 16 9 13 4" xfId="24503" xr:uid="{1144B5FC-14DC-4E92-9697-D1DE67DEF6F0}"/>
    <cellStyle name="Percent 16 9 13 5" xfId="24504" xr:uid="{2EA06D99-4873-4452-B62C-995238DC37E1}"/>
    <cellStyle name="Percent 16 9 13 6" xfId="24500" xr:uid="{80812980-1826-481B-9078-15F8A86FFED4}"/>
    <cellStyle name="Percent 16 9 14" xfId="7933" xr:uid="{00000000-0005-0000-0000-0000111F0000}"/>
    <cellStyle name="Percent 16 9 14 2" xfId="24506" xr:uid="{F3CA927F-47B1-4401-BC2D-8E6228F00ADD}"/>
    <cellStyle name="Percent 16 9 14 3" xfId="24507" xr:uid="{98A0ABA2-2D21-433C-9434-50093B787A80}"/>
    <cellStyle name="Percent 16 9 14 4" xfId="24508" xr:uid="{4260B9E3-14D9-431A-B40F-156475C0AC2A}"/>
    <cellStyle name="Percent 16 9 14 5" xfId="24509" xr:uid="{4C8D83FE-A79B-44E3-AF67-BF126F2D8010}"/>
    <cellStyle name="Percent 16 9 14 6" xfId="24505" xr:uid="{39EA312D-0796-48F3-8E8C-3A376F8837FD}"/>
    <cellStyle name="Percent 16 9 15" xfId="7934" xr:uid="{00000000-0005-0000-0000-0000121F0000}"/>
    <cellStyle name="Percent 16 9 15 2" xfId="24511" xr:uid="{151457D7-31AC-4B83-B7EA-A67CC38EA389}"/>
    <cellStyle name="Percent 16 9 15 3" xfId="24512" xr:uid="{DD7F4DF3-B025-4A8E-AD6B-7DF4B2253852}"/>
    <cellStyle name="Percent 16 9 15 4" xfId="24513" xr:uid="{1716B1FF-40D8-43A5-A488-8DF56825F208}"/>
    <cellStyle name="Percent 16 9 15 5" xfId="24514" xr:uid="{9A5B25C9-8073-48A0-B8B5-4106AED31376}"/>
    <cellStyle name="Percent 16 9 15 6" xfId="24510" xr:uid="{85AD6F97-0716-42A7-8F7B-27DC6B8036FB}"/>
    <cellStyle name="Percent 16 9 16" xfId="7935" xr:uid="{00000000-0005-0000-0000-0000131F0000}"/>
    <cellStyle name="Percent 16 9 16 2" xfId="24516" xr:uid="{CAAA57A8-86DE-44EB-813C-4D5D19F2544E}"/>
    <cellStyle name="Percent 16 9 16 3" xfId="24517" xr:uid="{591BA192-3230-4796-A2C0-A4BF35287336}"/>
    <cellStyle name="Percent 16 9 16 4" xfId="24518" xr:uid="{1ABC3DD6-9852-49C1-B624-A7AAEBED2990}"/>
    <cellStyle name="Percent 16 9 16 5" xfId="24519" xr:uid="{E93BDA17-DE1C-4D2F-910C-2080E9BD7B28}"/>
    <cellStyle name="Percent 16 9 16 6" xfId="24515" xr:uid="{4B7D8414-C5ED-4602-A20F-C963279859F2}"/>
    <cellStyle name="Percent 16 9 17" xfId="7936" xr:uid="{00000000-0005-0000-0000-0000141F0000}"/>
    <cellStyle name="Percent 16 9 17 2" xfId="24521" xr:uid="{B12C50CA-0FEE-43C0-B9A1-DFF5BED0C823}"/>
    <cellStyle name="Percent 16 9 17 3" xfId="24522" xr:uid="{2C1CA979-1D2D-40C4-AEDA-16CCA7612A8E}"/>
    <cellStyle name="Percent 16 9 17 4" xfId="24523" xr:uid="{E1335755-319B-4840-9DE2-866F4BD3295D}"/>
    <cellStyle name="Percent 16 9 17 5" xfId="24524" xr:uid="{A1BEA285-A7D5-43F5-B6FC-EFCF3ED94E8C}"/>
    <cellStyle name="Percent 16 9 17 6" xfId="24520" xr:uid="{BEFA29F1-2261-4033-97EE-4E986D4D5BDF}"/>
    <cellStyle name="Percent 16 9 18" xfId="24525" xr:uid="{4E233991-E3C4-4AFD-817D-767DA9FAE946}"/>
    <cellStyle name="Percent 16 9 19" xfId="24526" xr:uid="{14052E3B-DDA4-49FD-A81B-5748A9F016F8}"/>
    <cellStyle name="Percent 16 9 2" xfId="7937" xr:uid="{00000000-0005-0000-0000-0000151F0000}"/>
    <cellStyle name="Percent 16 9 2 2" xfId="24528" xr:uid="{198DEBE4-B831-4BE1-A94B-1A2C081B5293}"/>
    <cellStyle name="Percent 16 9 2 3" xfId="24529" xr:uid="{5AE959A5-3594-4A0A-9801-3FBA418B4186}"/>
    <cellStyle name="Percent 16 9 2 4" xfId="24530" xr:uid="{487488EB-DE52-47AE-9970-FC45F83BCE7E}"/>
    <cellStyle name="Percent 16 9 2 5" xfId="24531" xr:uid="{A1E0AAA8-CB5B-46D1-AC18-6425BD36A9C0}"/>
    <cellStyle name="Percent 16 9 2 6" xfId="24527" xr:uid="{DC9B369F-B5BF-4D1D-B221-ABAAA7321C77}"/>
    <cellStyle name="Percent 16 9 20" xfId="24532" xr:uid="{0379F90C-F420-4334-8864-5FACA7354085}"/>
    <cellStyle name="Percent 16 9 21" xfId="24533" xr:uid="{C26B146D-6464-4CD2-8282-A791333990C6}"/>
    <cellStyle name="Percent 16 9 22" xfId="24484" xr:uid="{0B78D861-AEF4-4BC6-BD21-5762E1DFB6A1}"/>
    <cellStyle name="Percent 16 9 3" xfId="7938" xr:uid="{00000000-0005-0000-0000-0000161F0000}"/>
    <cellStyle name="Percent 16 9 3 2" xfId="24535" xr:uid="{AC435061-6F4C-4F2D-B2E3-CAD1D9160B0A}"/>
    <cellStyle name="Percent 16 9 3 3" xfId="24536" xr:uid="{2BD8C0E0-9312-46E6-B31D-6539B8486F16}"/>
    <cellStyle name="Percent 16 9 3 4" xfId="24537" xr:uid="{449991C3-DC35-4FD0-AC08-3A56185EFA5F}"/>
    <cellStyle name="Percent 16 9 3 5" xfId="24538" xr:uid="{600E9C73-A223-4504-9A18-209AC5678CCC}"/>
    <cellStyle name="Percent 16 9 3 6" xfId="24534" xr:uid="{1E65167B-8493-4635-8815-1E5D8F0AB67E}"/>
    <cellStyle name="Percent 16 9 4" xfId="7939" xr:uid="{00000000-0005-0000-0000-0000171F0000}"/>
    <cellStyle name="Percent 16 9 4 2" xfId="24540" xr:uid="{690B500A-0A33-4BCB-81F7-4F0AA3097C8E}"/>
    <cellStyle name="Percent 16 9 4 3" xfId="24541" xr:uid="{E695444E-A7A0-4C40-ABCA-2AD4FBB7973E}"/>
    <cellStyle name="Percent 16 9 4 4" xfId="24542" xr:uid="{222A0748-C751-4E52-9635-689231B8DC63}"/>
    <cellStyle name="Percent 16 9 4 5" xfId="24543" xr:uid="{77263973-67B6-475D-A2F5-F239AB32F3FC}"/>
    <cellStyle name="Percent 16 9 4 6" xfId="24539" xr:uid="{F3919014-D566-48AB-9412-73C69AA29A8C}"/>
    <cellStyle name="Percent 16 9 5" xfId="7940" xr:uid="{00000000-0005-0000-0000-0000181F0000}"/>
    <cellStyle name="Percent 16 9 5 2" xfId="24545" xr:uid="{358DD0E7-B4EE-4353-B7BC-9E89FD0F2C20}"/>
    <cellStyle name="Percent 16 9 5 3" xfId="24546" xr:uid="{FEA1CFC0-045B-4E28-9DC5-B48540C3C370}"/>
    <cellStyle name="Percent 16 9 5 4" xfId="24547" xr:uid="{31C8BBD4-87DE-4DA7-B6B8-834558311455}"/>
    <cellStyle name="Percent 16 9 5 5" xfId="24548" xr:uid="{988D40FC-2DCD-47C6-A653-C12A149D6F4A}"/>
    <cellStyle name="Percent 16 9 5 6" xfId="24544" xr:uid="{1BF32581-BCD3-4B56-9CD4-DFE2E28D0764}"/>
    <cellStyle name="Percent 16 9 6" xfId="7941" xr:uid="{00000000-0005-0000-0000-0000191F0000}"/>
    <cellStyle name="Percent 16 9 6 2" xfId="24550" xr:uid="{230277F7-EFE0-41F7-822C-2B2D8D26F9B8}"/>
    <cellStyle name="Percent 16 9 6 3" xfId="24551" xr:uid="{77411E38-1F8D-43D7-A783-BC87527E957B}"/>
    <cellStyle name="Percent 16 9 6 4" xfId="24552" xr:uid="{23B0992F-3E55-4BA0-9231-C93E21F6E284}"/>
    <cellStyle name="Percent 16 9 6 5" xfId="24553" xr:uid="{E90FCDC6-272A-471B-B2F6-4E0DDCC6D71C}"/>
    <cellStyle name="Percent 16 9 6 6" xfId="24549" xr:uid="{A9AA4B8F-E474-4871-9F59-8A1668B4E114}"/>
    <cellStyle name="Percent 16 9 7" xfId="7942" xr:uid="{00000000-0005-0000-0000-00001A1F0000}"/>
    <cellStyle name="Percent 16 9 7 2" xfId="24555" xr:uid="{1048CD5F-F234-457E-A8A7-F21BDC6E05C2}"/>
    <cellStyle name="Percent 16 9 7 3" xfId="24556" xr:uid="{648274FC-DB64-44E7-BF25-75BF6DF9F84B}"/>
    <cellStyle name="Percent 16 9 7 4" xfId="24557" xr:uid="{19E2D40D-7CDA-4670-AA80-573C2C414EF9}"/>
    <cellStyle name="Percent 16 9 7 5" xfId="24558" xr:uid="{014565C2-1CA6-4F00-8B37-F50E863EDF99}"/>
    <cellStyle name="Percent 16 9 7 6" xfId="24554" xr:uid="{2DADD093-7A6F-4168-A099-EDA1A6C1DD01}"/>
    <cellStyle name="Percent 16 9 8" xfId="7943" xr:uid="{00000000-0005-0000-0000-00001B1F0000}"/>
    <cellStyle name="Percent 16 9 8 2" xfId="24560" xr:uid="{C74C062B-E962-430F-AC5E-7F552BBEFBEB}"/>
    <cellStyle name="Percent 16 9 8 3" xfId="24561" xr:uid="{684D3330-9A0D-449F-8467-BB4EE440E9D2}"/>
    <cellStyle name="Percent 16 9 8 4" xfId="24562" xr:uid="{C941E730-0919-4B95-91DA-4B43F96D077F}"/>
    <cellStyle name="Percent 16 9 8 5" xfId="24563" xr:uid="{30F7D5A2-04A2-4268-8ED5-F2753DA5C207}"/>
    <cellStyle name="Percent 16 9 8 6" xfId="24559" xr:uid="{176FFDD9-9E5E-4E7E-8FD7-A1652D7680EF}"/>
    <cellStyle name="Percent 16 9 9" xfId="7944" xr:uid="{00000000-0005-0000-0000-00001C1F0000}"/>
    <cellStyle name="Percent 16 9 9 2" xfId="24565" xr:uid="{567BA17C-FB18-4F5D-8A80-5266B11B8DA1}"/>
    <cellStyle name="Percent 16 9 9 3" xfId="24566" xr:uid="{99AFD939-5D62-44F7-9632-32C63265B097}"/>
    <cellStyle name="Percent 16 9 9 4" xfId="24567" xr:uid="{35402549-779E-4D0D-8AB8-F69D201F2654}"/>
    <cellStyle name="Percent 16 9 9 5" xfId="24568" xr:uid="{31E50813-2214-4878-BCA4-B03AAC104584}"/>
    <cellStyle name="Percent 16 9 9 6" xfId="24564" xr:uid="{67F3F277-F258-4EFF-8D7B-C201074A665B}"/>
    <cellStyle name="Percent 17" xfId="7945" xr:uid="{00000000-0005-0000-0000-00001D1F0000}"/>
    <cellStyle name="Percent 17 10" xfId="14111" xr:uid="{00000000-0005-0000-0000-000000100000}"/>
    <cellStyle name="Percent 17 10 2" xfId="24571" xr:uid="{BDE34762-8B6E-49EA-B028-B5610B06F5DC}"/>
    <cellStyle name="Percent 17 10 3" xfId="24572" xr:uid="{507ED8B9-8137-4A3B-B98F-97986588D3C3}"/>
    <cellStyle name="Percent 17 10 4" xfId="24570" xr:uid="{7657B9BF-596E-474E-8D59-518EE8F5E79D}"/>
    <cellStyle name="Percent 17 11" xfId="24573" xr:uid="{8C0794A8-025A-4EFA-A4F9-F51E207EC10D}"/>
    <cellStyle name="Percent 17 12" xfId="24574" xr:uid="{BD7E8233-4261-4C8B-8D9F-00F66AB154CA}"/>
    <cellStyle name="Percent 17 13" xfId="24575" xr:uid="{1066FC4E-88B6-448D-9DF7-8675A95F34F8}"/>
    <cellStyle name="Percent 17 14" xfId="24569" xr:uid="{0DF58A42-01AA-46AD-B236-5CAD204E94D7}"/>
    <cellStyle name="Percent 17 2" xfId="14112" xr:uid="{00000000-0005-0000-0000-000001100000}"/>
    <cellStyle name="Percent 17 2 2" xfId="14113" xr:uid="{00000000-0005-0000-0000-000002100000}"/>
    <cellStyle name="Percent 17 2 2 2" xfId="24577" xr:uid="{1C590440-2A06-4E13-8697-3728BC29530D}"/>
    <cellStyle name="Percent 17 2 3" xfId="24578" xr:uid="{AEE6EE94-9D89-4019-883B-6F43265E8148}"/>
    <cellStyle name="Percent 17 2 4" xfId="24579" xr:uid="{884E0534-5DDD-4960-BEF5-B5C1B2BBC0E7}"/>
    <cellStyle name="Percent 17 2 5" xfId="24580" xr:uid="{1136EDF9-7281-408E-A970-CC0CEEE8A9C9}"/>
    <cellStyle name="Percent 17 2 6" xfId="24581" xr:uid="{315CC95B-D686-4C83-93B3-FB062ABD1F7A}"/>
    <cellStyle name="Percent 17 2 7" xfId="24576" xr:uid="{28274ECF-A64F-4A09-AD21-C30523D5DF8C}"/>
    <cellStyle name="Percent 17 3" xfId="14114" xr:uid="{00000000-0005-0000-0000-000003100000}"/>
    <cellStyle name="Percent 17 3 2" xfId="24583" xr:uid="{BCC17D63-4380-4C39-B9E6-52C7BC565C64}"/>
    <cellStyle name="Percent 17 3 3" xfId="24584" xr:uid="{01BA1643-B914-41B2-ACA5-547B08479ED4}"/>
    <cellStyle name="Percent 17 3 4" xfId="24585" xr:uid="{E3774A25-248B-4FAC-8CDC-691174A1D2AD}"/>
    <cellStyle name="Percent 17 3 5" xfId="24586" xr:uid="{38668740-2241-494A-BF09-BA102924E01E}"/>
    <cellStyle name="Percent 17 3 6" xfId="24582" xr:uid="{D143E7DB-797D-473D-9EC6-10852BC7370C}"/>
    <cellStyle name="Percent 17 4" xfId="14115" xr:uid="{00000000-0005-0000-0000-000004100000}"/>
    <cellStyle name="Percent 17 4 2" xfId="24588" xr:uid="{07B3B455-4C53-4D22-AA6B-16E0BF048AAF}"/>
    <cellStyle name="Percent 17 4 3" xfId="24589" xr:uid="{3A74BBF0-A848-440F-8324-2ECFBBE19711}"/>
    <cellStyle name="Percent 17 4 4" xfId="24590" xr:uid="{2BE5BDA2-1D6A-46B3-875A-A86560094BC8}"/>
    <cellStyle name="Percent 17 4 5" xfId="24591" xr:uid="{7197151C-6E7F-4FB3-8526-D56E8F686601}"/>
    <cellStyle name="Percent 17 4 6" xfId="24587" xr:uid="{CDB3F3A7-D515-465D-9869-0BC92912053A}"/>
    <cellStyle name="Percent 17 5" xfId="14116" xr:uid="{00000000-0005-0000-0000-000005100000}"/>
    <cellStyle name="Percent 17 5 2" xfId="24593" xr:uid="{7EFAA80D-5256-4695-9A2C-21CA8DE83571}"/>
    <cellStyle name="Percent 17 5 3" xfId="24594" xr:uid="{E79C69CA-6FB8-4331-9802-E7477B45E297}"/>
    <cellStyle name="Percent 17 5 4" xfId="24595" xr:uid="{6A1EB66E-5E05-4676-AFFF-3C1F5E1F6D66}"/>
    <cellStyle name="Percent 17 5 5" xfId="24596" xr:uid="{FD0CCDBB-A19F-44BD-BDA5-E8CA75E24F24}"/>
    <cellStyle name="Percent 17 5 6" xfId="24592" xr:uid="{4216C68F-9F94-4CBB-8650-193720BC40D0}"/>
    <cellStyle name="Percent 17 6" xfId="14117" xr:uid="{00000000-0005-0000-0000-000006100000}"/>
    <cellStyle name="Percent 17 6 2" xfId="24598" xr:uid="{EF13EF3F-FB9E-4AD8-A185-E689F95D2682}"/>
    <cellStyle name="Percent 17 6 3" xfId="24599" xr:uid="{EB3AA2C3-817B-49F7-BF33-B5809CD8C813}"/>
    <cellStyle name="Percent 17 6 4" xfId="24600" xr:uid="{FA78CEBD-EEA9-4F53-80D5-E89E8FD8BD85}"/>
    <cellStyle name="Percent 17 6 5" xfId="24601" xr:uid="{5D7DC0D6-D7C0-481D-9F79-26B5286D359F}"/>
    <cellStyle name="Percent 17 6 6" xfId="24597" xr:uid="{45D3F58E-FFFD-4C3D-9879-56C504CDE439}"/>
    <cellStyle name="Percent 17 7" xfId="14118" xr:uid="{00000000-0005-0000-0000-000007100000}"/>
    <cellStyle name="Percent 17 7 2" xfId="14119" xr:uid="{00000000-0005-0000-0000-000008100000}"/>
    <cellStyle name="Percent 17 7 2 2" xfId="24604" xr:uid="{9CAF074F-F53A-4CD8-96A8-A7808D3024B5}"/>
    <cellStyle name="Percent 17 7 2 3" xfId="24605" xr:uid="{2BEA4087-1572-41B5-A39A-D127145793CB}"/>
    <cellStyle name="Percent 17 7 2 4" xfId="24606" xr:uid="{CB1692E6-8AAC-42DF-9E3F-DFEF578D0057}"/>
    <cellStyle name="Percent 17 7 2 5" xfId="24607" xr:uid="{1F2BD00D-9884-4B8F-BE1B-103655CCEC95}"/>
    <cellStyle name="Percent 17 7 2 6" xfId="24603" xr:uid="{8BB65197-75CB-45C2-BA25-3204C5EEC8DE}"/>
    <cellStyle name="Percent 17 7 3" xfId="14120" xr:uid="{00000000-0005-0000-0000-000009100000}"/>
    <cellStyle name="Percent 17 7 3 2" xfId="24609" xr:uid="{35A82792-ADCD-458E-B9A8-0EF734141D2F}"/>
    <cellStyle name="Percent 17 7 3 3" xfId="24610" xr:uid="{AF0DF71A-F790-495D-B795-58E5ABC61ABA}"/>
    <cellStyle name="Percent 17 7 3 4" xfId="24611" xr:uid="{D10D3D55-135E-44BA-A613-C1697302DFFD}"/>
    <cellStyle name="Percent 17 7 3 5" xfId="24612" xr:uid="{2C46180C-B8CB-490A-9335-5CBB57B01FB3}"/>
    <cellStyle name="Percent 17 7 3 6" xfId="24608" xr:uid="{E30FC622-1859-4A01-8165-BF0DDB0DEF24}"/>
    <cellStyle name="Percent 17 7 4" xfId="24613" xr:uid="{DE06152D-D402-4D26-8D40-A8EAD8F2E980}"/>
    <cellStyle name="Percent 17 7 5" xfId="24614" xr:uid="{CE8F6140-0C81-4233-943F-E7CE562CC291}"/>
    <cellStyle name="Percent 17 7 6" xfId="24615" xr:uid="{ABB1B51A-4E7C-4E87-BD54-4B5D57DE0349}"/>
    <cellStyle name="Percent 17 7 7" xfId="24616" xr:uid="{BDEC73BC-5FEF-4AC6-98E9-43333A0B5D1B}"/>
    <cellStyle name="Percent 17 7 8" xfId="24602" xr:uid="{155AE177-7141-4805-8339-64CAB6839A96}"/>
    <cellStyle name="Percent 17 8" xfId="14121" xr:uid="{00000000-0005-0000-0000-00000A100000}"/>
    <cellStyle name="Percent 17 8 2" xfId="14122" xr:uid="{00000000-0005-0000-0000-00000B100000}"/>
    <cellStyle name="Percent 17 8 2 2" xfId="24619" xr:uid="{E2AAB37C-1E74-4E1D-81D9-DCE07DFF32ED}"/>
    <cellStyle name="Percent 17 8 2 3" xfId="24620" xr:uid="{55BAC917-F51B-477C-9DC2-D5EEC9046B95}"/>
    <cellStyle name="Percent 17 8 2 4" xfId="24621" xr:uid="{FEFF6392-D488-404F-B1EC-B771C8F41A95}"/>
    <cellStyle name="Percent 17 8 2 5" xfId="24622" xr:uid="{5C20BF49-66F6-40E0-8102-7889F86560FE}"/>
    <cellStyle name="Percent 17 8 2 6" xfId="24618" xr:uid="{F2B28D76-69F0-4502-8640-875E8EDE17C5}"/>
    <cellStyle name="Percent 17 8 3" xfId="24623" xr:uid="{CB4BE4AE-677E-4827-AD4D-3ABF52B04DB0}"/>
    <cellStyle name="Percent 17 8 4" xfId="24624" xr:uid="{60B2CE8B-6D00-4C91-8A7D-384148C5A89A}"/>
    <cellStyle name="Percent 17 8 5" xfId="24625" xr:uid="{7F0E1441-A738-434A-B5D5-14C041CD6B81}"/>
    <cellStyle name="Percent 17 8 6" xfId="24626" xr:uid="{AD5AD63A-3523-4D13-A4F7-814058E1C11E}"/>
    <cellStyle name="Percent 17 8 7" xfId="24617" xr:uid="{79B7B32C-498F-489B-A029-D692BAF67DE1}"/>
    <cellStyle name="Percent 17 9" xfId="14123" xr:uid="{00000000-0005-0000-0000-00000C100000}"/>
    <cellStyle name="Percent 17 9 10" xfId="24627" xr:uid="{394986E7-D800-4BE3-8F78-CEF60B2F8AA7}"/>
    <cellStyle name="Percent 17 9 2" xfId="24628" xr:uid="{1D3F2F8A-2634-4962-A134-CEB4E79D6398}"/>
    <cellStyle name="Percent 17 9 3" xfId="24629" xr:uid="{62D52A34-6492-426B-83ED-5848BC7892AF}"/>
    <cellStyle name="Percent 17 9 4" xfId="24630" xr:uid="{08E45FB2-B307-432E-A12E-D1C38ADEB2E9}"/>
    <cellStyle name="Percent 17 9 5" xfId="24631" xr:uid="{73075632-3003-4FB8-8AF9-C1B906AF0D8B}"/>
    <cellStyle name="Percent 17 9 6" xfId="24632" xr:uid="{1486314C-0245-4D3A-B4C0-554840FD3737}"/>
    <cellStyle name="Percent 17 9 7" xfId="24633" xr:uid="{ECA9B604-6AE7-4500-9336-48B2D5AEA948}"/>
    <cellStyle name="Percent 17 9 8" xfId="24634" xr:uid="{EF8DB7C3-6381-43CD-9DDF-744CC6AEEC3A}"/>
    <cellStyle name="Percent 17 9 9" xfId="24635" xr:uid="{1D1D7ADE-8C17-4021-8203-FE74441178AD}"/>
    <cellStyle name="Percent 18" xfId="8770" xr:uid="{00000000-0005-0000-0000-00001E1F0000}"/>
    <cellStyle name="Percent 18 2" xfId="11706" xr:uid="{00000000-0005-0000-0000-0000EB2D0000}"/>
    <cellStyle name="Percent 18 2 2" xfId="24638" xr:uid="{1F05DD6C-E99D-4694-BFB4-04558B1C5AE5}"/>
    <cellStyle name="Percent 18 2 3" xfId="24639" xr:uid="{10A00FB2-43BE-4CE2-8294-AD158C898A8A}"/>
    <cellStyle name="Percent 18 2 4" xfId="24637" xr:uid="{138E14EF-38D3-4812-B6CE-798073938B4D}"/>
    <cellStyle name="Percent 18 3" xfId="11705" xr:uid="{00000000-0005-0000-0000-0000EA2D0000}"/>
    <cellStyle name="Percent 18 3 2" xfId="24640" xr:uid="{EFDA5FB1-FE48-4D6B-897B-07B467921064}"/>
    <cellStyle name="Percent 18 4" xfId="24641" xr:uid="{73F171BA-928B-45D5-8878-03FAC470383E}"/>
    <cellStyle name="Percent 18 5" xfId="24642" xr:uid="{932F152D-3E24-46FF-B9B0-0877F54819F6}"/>
    <cellStyle name="Percent 18 6" xfId="24643" xr:uid="{B10D4400-698A-48FD-BD93-6876454B2022}"/>
    <cellStyle name="Percent 18 7" xfId="24644" xr:uid="{7C333B86-B28F-46D6-AB96-B1E24C10EBAD}"/>
    <cellStyle name="Percent 18 8" xfId="24636" xr:uid="{DA02D28C-46BA-4AD7-A0BF-BBF0C764291B}"/>
    <cellStyle name="Percent 19" xfId="11707" xr:uid="{00000000-0005-0000-0000-0000EC2D0000}"/>
    <cellStyle name="Percent 19 2" xfId="24646" xr:uid="{0B9E3D3F-FFA3-4646-837C-61724C28F8C6}"/>
    <cellStyle name="Percent 19 2 2" xfId="24647" xr:uid="{F1DEDE08-7778-4372-88B2-5341EB507E98}"/>
    <cellStyle name="Percent 19 2 3" xfId="24648" xr:uid="{20C71A95-66A9-4C57-A3E2-D2AD3F75D467}"/>
    <cellStyle name="Percent 19 2 4" xfId="24649" xr:uid="{1BDE6F2E-9CE3-4D8F-8683-0470C53A4ACB}"/>
    <cellStyle name="Percent 19 2 5" xfId="24650" xr:uid="{F94FA324-15CA-4621-9C72-C3B158638ED6}"/>
    <cellStyle name="Percent 19 3" xfId="24651" xr:uid="{D8F40B0D-8064-4E40-BF00-640A0B9493CF}"/>
    <cellStyle name="Percent 19 4" xfId="24652" xr:uid="{CBAF23F9-7469-4013-90EA-760515D2C44A}"/>
    <cellStyle name="Percent 19 5" xfId="24653" xr:uid="{DF5380EF-D647-4B6D-AD1A-9524030FAB95}"/>
    <cellStyle name="Percent 19 6" xfId="24654" xr:uid="{D3F3A018-2EDF-4C77-AE7C-890F072846BF}"/>
    <cellStyle name="Percent 19 7" xfId="24645" xr:uid="{2BAAFB05-23E5-49E4-A800-DB859653C849}"/>
    <cellStyle name="Percent 2" xfId="97" xr:uid="{00000000-0005-0000-0000-00001F1F0000}"/>
    <cellStyle name="Percent 2 10" xfId="7946" xr:uid="{00000000-0005-0000-0000-0000201F0000}"/>
    <cellStyle name="Percent 2 10 10" xfId="24656" xr:uid="{C461E87E-4339-4A58-BFD7-48DF0B62C08F}"/>
    <cellStyle name="Percent 2 10 11" xfId="24657" xr:uid="{9C3E93D5-10AB-4362-8C82-345A1CDEE264}"/>
    <cellStyle name="Percent 2 10 12" xfId="24658" xr:uid="{878E1B57-CEFE-4957-98DA-0C42DEA8C8C0}"/>
    <cellStyle name="Percent 2 10 13" xfId="24655" xr:uid="{8D38D4A5-877A-4671-8851-29DB7FB16670}"/>
    <cellStyle name="Percent 2 10 2" xfId="7947" xr:uid="{00000000-0005-0000-0000-0000211F0000}"/>
    <cellStyle name="Percent 2 10 2 2" xfId="24660" xr:uid="{59EC75BC-2501-4682-8F25-21CEBA7B4E05}"/>
    <cellStyle name="Percent 2 10 2 3" xfId="24661" xr:uid="{DB057159-1213-428E-9AD6-F9BACEB5752D}"/>
    <cellStyle name="Percent 2 10 2 4" xfId="24662" xr:uid="{FBA9D2F5-5C0A-408B-8C5B-70993216B3CD}"/>
    <cellStyle name="Percent 2 10 2 5" xfId="24663" xr:uid="{59227CAF-254B-4B2F-89B2-D6F141B6457A}"/>
    <cellStyle name="Percent 2 10 2 6" xfId="24659" xr:uid="{F61D75DC-E149-46EF-87E2-497B213CC112}"/>
    <cellStyle name="Percent 2 10 3" xfId="7948" xr:uid="{00000000-0005-0000-0000-0000221F0000}"/>
    <cellStyle name="Percent 2 10 3 2" xfId="24665" xr:uid="{12512477-09DD-4764-BCE1-B35D73B8E0B7}"/>
    <cellStyle name="Percent 2 10 3 3" xfId="24666" xr:uid="{BED3471E-21F8-4799-9E56-5D4225B479E1}"/>
    <cellStyle name="Percent 2 10 3 4" xfId="24667" xr:uid="{505FB79F-99FF-45A9-BD78-51EF14B311FC}"/>
    <cellStyle name="Percent 2 10 3 5" xfId="24668" xr:uid="{CA3CC2EE-DBCD-4CC2-92CE-56ED269F4334}"/>
    <cellStyle name="Percent 2 10 3 6" xfId="24664" xr:uid="{3F636DA7-7CA3-4513-8F11-1432247259FD}"/>
    <cellStyle name="Percent 2 10 4" xfId="7949" xr:uid="{00000000-0005-0000-0000-0000231F0000}"/>
    <cellStyle name="Percent 2 10 4 2" xfId="24670" xr:uid="{328FC856-0D06-4764-9915-8D2010E3C717}"/>
    <cellStyle name="Percent 2 10 4 3" xfId="24671" xr:uid="{75676E5D-6F04-40D3-B282-C6737762FB32}"/>
    <cellStyle name="Percent 2 10 4 4" xfId="24672" xr:uid="{DB99A24C-9726-4E79-8E82-1D9944966AAF}"/>
    <cellStyle name="Percent 2 10 4 5" xfId="24673" xr:uid="{05C197BD-5DDB-4319-A44E-51989A2D49C9}"/>
    <cellStyle name="Percent 2 10 4 6" xfId="24669" xr:uid="{9911363A-4DFC-4AF5-9D1E-5BABF3A47FE1}"/>
    <cellStyle name="Percent 2 10 5" xfId="7950" xr:uid="{00000000-0005-0000-0000-0000241F0000}"/>
    <cellStyle name="Percent 2 10 5 2" xfId="24675" xr:uid="{4ED31133-6600-4A68-874B-D4FC3951CD5D}"/>
    <cellStyle name="Percent 2 10 5 3" xfId="24676" xr:uid="{A5BA2155-A0A1-43F8-9548-BFED9FFBFB53}"/>
    <cellStyle name="Percent 2 10 5 4" xfId="24677" xr:uid="{D8B4A432-02E6-4EF9-B77A-DBBFB9314676}"/>
    <cellStyle name="Percent 2 10 5 5" xfId="24678" xr:uid="{F5220B7E-C960-4557-BB6A-71B6F74F7DE3}"/>
    <cellStyle name="Percent 2 10 5 6" xfId="24674" xr:uid="{56E526E9-6D88-46DF-9F58-3C82AABC5206}"/>
    <cellStyle name="Percent 2 10 6" xfId="7951" xr:uid="{00000000-0005-0000-0000-0000251F0000}"/>
    <cellStyle name="Percent 2 10 6 2" xfId="24680" xr:uid="{058FF870-B303-4F8F-8864-E214FDE17A46}"/>
    <cellStyle name="Percent 2 10 6 3" xfId="24681" xr:uid="{62F5C49B-2191-47A9-A41B-DFF8B715590F}"/>
    <cellStyle name="Percent 2 10 6 4" xfId="24682" xr:uid="{A6B241C8-7AD1-45F0-BFDC-6F575BFC4128}"/>
    <cellStyle name="Percent 2 10 6 5" xfId="24683" xr:uid="{E29F4A56-0BF3-412D-AC0A-0EAC992BFB73}"/>
    <cellStyle name="Percent 2 10 6 6" xfId="24679" xr:uid="{65DF1B34-E2B1-4E74-A13B-040C3FAA1FBB}"/>
    <cellStyle name="Percent 2 10 7" xfId="7952" xr:uid="{00000000-0005-0000-0000-0000261F0000}"/>
    <cellStyle name="Percent 2 10 7 2" xfId="24685" xr:uid="{B1E90BAA-DC02-4F2E-84B7-75FA5555BA8E}"/>
    <cellStyle name="Percent 2 10 7 3" xfId="24686" xr:uid="{492ACF36-C542-435D-92D5-8E28CF47B9CB}"/>
    <cellStyle name="Percent 2 10 7 4" xfId="24687" xr:uid="{F60445F6-1487-4115-AD76-D68A614C38E1}"/>
    <cellStyle name="Percent 2 10 7 5" xfId="24688" xr:uid="{6A816AE6-B6B7-48CA-AA2D-B760A8BD4270}"/>
    <cellStyle name="Percent 2 10 7 6" xfId="24684" xr:uid="{60B28515-ACA6-4569-AF1F-C1B522878DD5}"/>
    <cellStyle name="Percent 2 10 8" xfId="7953" xr:uid="{00000000-0005-0000-0000-0000271F0000}"/>
    <cellStyle name="Percent 2 10 8 2" xfId="24690" xr:uid="{D3CFF7D6-A711-4F2E-BAFF-F32ACCCC19FA}"/>
    <cellStyle name="Percent 2 10 8 3" xfId="24691" xr:uid="{D3103C3B-F6B6-472C-9F7A-7AB492B4F82A}"/>
    <cellStyle name="Percent 2 10 8 4" xfId="24692" xr:uid="{5EDEFB13-7A17-44AA-B0DC-D357F8EB0407}"/>
    <cellStyle name="Percent 2 10 8 5" xfId="24693" xr:uid="{7C413526-1131-4499-8942-F5AE2F6EE3D5}"/>
    <cellStyle name="Percent 2 10 8 6" xfId="24689" xr:uid="{BC485F82-D193-47B3-B2A8-37AC6080FA58}"/>
    <cellStyle name="Percent 2 10 9" xfId="24694" xr:uid="{B0B63E7C-CCA8-4DF1-B049-D27EF15D6FFE}"/>
    <cellStyle name="Percent 2 11" xfId="7954" xr:uid="{00000000-0005-0000-0000-0000281F0000}"/>
    <cellStyle name="Percent 2 11 10" xfId="24696" xr:uid="{58817D74-1310-4305-91C5-40E4FA965ED2}"/>
    <cellStyle name="Percent 2 11 11" xfId="24697" xr:uid="{15EC2BB4-8B0F-4ED2-A45B-654A25490ACE}"/>
    <cellStyle name="Percent 2 11 12" xfId="24698" xr:uid="{1558BD25-FA09-40E5-B1B0-B4BD0CF174E3}"/>
    <cellStyle name="Percent 2 11 13" xfId="24695" xr:uid="{D07FFBE0-768C-4B28-A0EE-ED339B83635A}"/>
    <cellStyle name="Percent 2 11 2" xfId="7955" xr:uid="{00000000-0005-0000-0000-0000291F0000}"/>
    <cellStyle name="Percent 2 11 2 2" xfId="24700" xr:uid="{E9E97863-F7A6-49AE-960B-66E85DB26011}"/>
    <cellStyle name="Percent 2 11 2 3" xfId="24701" xr:uid="{015546B4-E9F9-4B72-A8CF-4D8F7C45C26F}"/>
    <cellStyle name="Percent 2 11 2 4" xfId="24702" xr:uid="{DC57523B-02FB-466F-9FA5-80FFFD39DC75}"/>
    <cellStyle name="Percent 2 11 2 5" xfId="24703" xr:uid="{2F7C94F7-5B7A-410E-8908-226E9C81924C}"/>
    <cellStyle name="Percent 2 11 2 6" xfId="24699" xr:uid="{F474840E-6899-47DF-9628-9F40C2085807}"/>
    <cellStyle name="Percent 2 11 3" xfId="7956" xr:uid="{00000000-0005-0000-0000-00002A1F0000}"/>
    <cellStyle name="Percent 2 11 3 2" xfId="24705" xr:uid="{6CD66438-A284-44F6-B5A9-208CA26749AA}"/>
    <cellStyle name="Percent 2 11 3 3" xfId="24706" xr:uid="{901115AA-6C09-40A0-9640-44F248662B7A}"/>
    <cellStyle name="Percent 2 11 3 4" xfId="24707" xr:uid="{CC679CEC-6DB9-4B0E-9ED5-7476DC2336D3}"/>
    <cellStyle name="Percent 2 11 3 5" xfId="24708" xr:uid="{94A2D759-27A5-4AEE-A967-AFC346F3D0FD}"/>
    <cellStyle name="Percent 2 11 3 6" xfId="24704" xr:uid="{DD21F319-85A0-471B-8B6A-C219D5425527}"/>
    <cellStyle name="Percent 2 11 4" xfId="7957" xr:uid="{00000000-0005-0000-0000-00002B1F0000}"/>
    <cellStyle name="Percent 2 11 4 2" xfId="24710" xr:uid="{FEA3D0A9-6C9B-4900-BD8F-B68CAF0BB4A1}"/>
    <cellStyle name="Percent 2 11 4 3" xfId="24711" xr:uid="{8409CB4B-F5CD-4DCE-9EB2-0AE2FE4AB586}"/>
    <cellStyle name="Percent 2 11 4 4" xfId="24712" xr:uid="{FF047E92-C8D4-492B-8F39-FEFFD6BC4ED8}"/>
    <cellStyle name="Percent 2 11 4 5" xfId="24713" xr:uid="{FC51AFA9-496B-4CD6-8F9D-E5E6BE1C99A1}"/>
    <cellStyle name="Percent 2 11 4 6" xfId="24709" xr:uid="{D46C0275-347C-47E0-95A9-7C6106269610}"/>
    <cellStyle name="Percent 2 11 5" xfId="7958" xr:uid="{00000000-0005-0000-0000-00002C1F0000}"/>
    <cellStyle name="Percent 2 11 5 2" xfId="24715" xr:uid="{5F79D89A-E6B7-456F-BD80-01AE5D6AFA08}"/>
    <cellStyle name="Percent 2 11 5 3" xfId="24716" xr:uid="{EA5747F6-FD04-47DD-87DF-1808F3A692B9}"/>
    <cellStyle name="Percent 2 11 5 4" xfId="24717" xr:uid="{1053F7B8-1FC6-4481-A885-C03D3F239A39}"/>
    <cellStyle name="Percent 2 11 5 5" xfId="24718" xr:uid="{B98E2057-22C0-45B1-A95B-1D486EEF5B52}"/>
    <cellStyle name="Percent 2 11 5 6" xfId="24714" xr:uid="{0EC740FC-92F8-443E-A24F-463B3B0021BA}"/>
    <cellStyle name="Percent 2 11 6" xfId="7959" xr:uid="{00000000-0005-0000-0000-00002D1F0000}"/>
    <cellStyle name="Percent 2 11 6 2" xfId="24720" xr:uid="{2D64356A-3E9C-46B1-B522-D466C4ED5DBA}"/>
    <cellStyle name="Percent 2 11 6 3" xfId="24721" xr:uid="{07DE4857-6FE1-4360-A819-C9811F52CB90}"/>
    <cellStyle name="Percent 2 11 6 4" xfId="24722" xr:uid="{7D71F52A-424F-4B3C-97E0-077EA323CC90}"/>
    <cellStyle name="Percent 2 11 6 5" xfId="24723" xr:uid="{08C70288-A058-45E1-979F-A8B90386B75A}"/>
    <cellStyle name="Percent 2 11 6 6" xfId="24719" xr:uid="{C7CA1C22-B0F2-4E33-A36E-A0D370D8F024}"/>
    <cellStyle name="Percent 2 11 7" xfId="7960" xr:uid="{00000000-0005-0000-0000-00002E1F0000}"/>
    <cellStyle name="Percent 2 11 7 2" xfId="24725" xr:uid="{BBED71CE-5FBD-466F-9E9A-708AFE8F77BE}"/>
    <cellStyle name="Percent 2 11 7 3" xfId="24726" xr:uid="{4A69D42B-ADED-4312-8429-36F602F4027E}"/>
    <cellStyle name="Percent 2 11 7 4" xfId="24727" xr:uid="{4917B449-7B38-4965-80B9-527D24F98DB4}"/>
    <cellStyle name="Percent 2 11 7 5" xfId="24728" xr:uid="{2B61E83A-2C0C-48F2-A1AE-403D3915D914}"/>
    <cellStyle name="Percent 2 11 7 6" xfId="24724" xr:uid="{A41E6AB6-504A-46CE-89A1-CFD519CB99CE}"/>
    <cellStyle name="Percent 2 11 8" xfId="7961" xr:uid="{00000000-0005-0000-0000-00002F1F0000}"/>
    <cellStyle name="Percent 2 11 8 2" xfId="24730" xr:uid="{3B60EDF6-C9D9-4574-8EDA-5844B90C2541}"/>
    <cellStyle name="Percent 2 11 8 3" xfId="24731" xr:uid="{1B303D57-5F66-4768-82EF-72AD17CA25DD}"/>
    <cellStyle name="Percent 2 11 8 4" xfId="24732" xr:uid="{2027D695-BC4A-4AD4-B555-1C5E887355D0}"/>
    <cellStyle name="Percent 2 11 8 5" xfId="24733" xr:uid="{00E8A754-6346-4107-B4AB-76DABC13C63E}"/>
    <cellStyle name="Percent 2 11 8 6" xfId="24729" xr:uid="{002C0ABA-19B2-44A7-9599-D8BDB69B958C}"/>
    <cellStyle name="Percent 2 11 9" xfId="24734" xr:uid="{971B5ADB-A890-4923-B789-462E6C389E54}"/>
    <cellStyle name="Percent 2 12" xfId="7962" xr:uid="{00000000-0005-0000-0000-0000301F0000}"/>
    <cellStyle name="Percent 2 12 2" xfId="24736" xr:uid="{7C580E0B-02C1-452B-BDA9-C9ECC440F4E5}"/>
    <cellStyle name="Percent 2 12 3" xfId="24737" xr:uid="{86B62D23-F45A-472C-BCCD-4284FB456B41}"/>
    <cellStyle name="Percent 2 12 4" xfId="24738" xr:uid="{FD6CBBDB-7F99-4BA6-8A8F-21D7F8AE655D}"/>
    <cellStyle name="Percent 2 12 5" xfId="24739" xr:uid="{35B1D164-0D07-41CD-A532-2E5D16DFFB5B}"/>
    <cellStyle name="Percent 2 12 6" xfId="24735" xr:uid="{AC38B65A-4566-4369-A62B-A8F1568694CD}"/>
    <cellStyle name="Percent 2 13" xfId="7963" xr:uid="{00000000-0005-0000-0000-0000311F0000}"/>
    <cellStyle name="Percent 2 13 2" xfId="24741" xr:uid="{5C522F8D-1C9A-4A3F-B9DE-F6DFBEC17CAB}"/>
    <cellStyle name="Percent 2 13 3" xfId="24742" xr:uid="{15C5D0A9-2B46-4652-902D-180B744AF0F5}"/>
    <cellStyle name="Percent 2 13 4" xfId="24743" xr:uid="{D18DA606-52B5-4FDE-A6D6-902C38F16837}"/>
    <cellStyle name="Percent 2 13 5" xfId="24744" xr:uid="{2F6EA1CC-F392-4013-B8E4-E9E97AB59F4C}"/>
    <cellStyle name="Percent 2 13 6" xfId="24740" xr:uid="{053F576C-7C4A-40B2-8431-BAC1F2B7CA01}"/>
    <cellStyle name="Percent 2 14" xfId="7964" xr:uid="{00000000-0005-0000-0000-0000321F0000}"/>
    <cellStyle name="Percent 2 14 2" xfId="24746" xr:uid="{0DE1AFD0-3D86-448E-BFE5-2499A634CA84}"/>
    <cellStyle name="Percent 2 14 3" xfId="24747" xr:uid="{9E221266-0A07-4A4E-AAA9-C07F8708262C}"/>
    <cellStyle name="Percent 2 14 4" xfId="24748" xr:uid="{C1FBACAD-EFED-4A34-8EE4-85EC80E65681}"/>
    <cellStyle name="Percent 2 14 5" xfId="24749" xr:uid="{07F6FB49-92CB-4838-8B2B-96D4AC78A8F8}"/>
    <cellStyle name="Percent 2 14 6" xfId="24745" xr:uid="{0CB91313-A0CB-45C0-BA68-B48F1E5F5B23}"/>
    <cellStyle name="Percent 2 15" xfId="7965" xr:uid="{00000000-0005-0000-0000-0000331F0000}"/>
    <cellStyle name="Percent 2 15 2" xfId="24751" xr:uid="{D7F8C3EC-D6BA-4132-830B-BE7774BFE250}"/>
    <cellStyle name="Percent 2 15 3" xfId="24752" xr:uid="{158B758E-0B66-4177-8FCE-8EE2D2CACE29}"/>
    <cellStyle name="Percent 2 15 4" xfId="24753" xr:uid="{93D0D00D-1357-48D9-8999-3D534B634364}"/>
    <cellStyle name="Percent 2 15 5" xfId="24754" xr:uid="{AACAA6E7-229F-4681-87F9-181C7C7CD5A4}"/>
    <cellStyle name="Percent 2 15 6" xfId="24750" xr:uid="{4BBA34D3-58DA-4B4A-9E18-DE1D43DBEC68}"/>
    <cellStyle name="Percent 2 16" xfId="7966" xr:uid="{00000000-0005-0000-0000-0000341F0000}"/>
    <cellStyle name="Percent 2 16 2" xfId="24756" xr:uid="{F11D3649-301E-4600-B38C-5B3ACB640F37}"/>
    <cellStyle name="Percent 2 16 3" xfId="24757" xr:uid="{C2BA9B55-11C1-4ACF-BDF8-E099F9F87C3F}"/>
    <cellStyle name="Percent 2 16 4" xfId="24758" xr:uid="{23EB9CE4-2625-4CA4-BB54-DB9BE909A3A9}"/>
    <cellStyle name="Percent 2 16 5" xfId="24759" xr:uid="{59585E2C-8DB5-4A8D-BDFA-5CA4CAA8B733}"/>
    <cellStyle name="Percent 2 16 6" xfId="24755" xr:uid="{8526D494-1549-4909-B055-E0E1575A718E}"/>
    <cellStyle name="Percent 2 17" xfId="7967" xr:uid="{00000000-0005-0000-0000-0000351F0000}"/>
    <cellStyle name="Percent 2 17 2" xfId="24761" xr:uid="{4924C9A2-A1F4-4432-9290-B86C7A5330BC}"/>
    <cellStyle name="Percent 2 17 3" xfId="24762" xr:uid="{C8F695B7-90CD-49DE-B9E4-C16909624B54}"/>
    <cellStyle name="Percent 2 17 4" xfId="24763" xr:uid="{B5107F47-FF39-4572-8A00-5CB623F990F9}"/>
    <cellStyle name="Percent 2 17 5" xfId="24764" xr:uid="{8B2860E1-D760-4106-B51D-FE06AD672BB0}"/>
    <cellStyle name="Percent 2 17 6" xfId="24760" xr:uid="{9B3160BC-1292-40A5-A666-306A19DCA5F2}"/>
    <cellStyle name="Percent 2 18" xfId="7968" xr:uid="{00000000-0005-0000-0000-0000361F0000}"/>
    <cellStyle name="Percent 2 18 2" xfId="24766" xr:uid="{B9D0584E-A089-47CB-9866-03B1AD0F4811}"/>
    <cellStyle name="Percent 2 18 3" xfId="24767" xr:uid="{5EC4CCEA-C952-4AC6-9E61-16DFA92CCE98}"/>
    <cellStyle name="Percent 2 18 4" xfId="24768" xr:uid="{F2499C09-5AD0-4A98-B3CD-4C4399E71508}"/>
    <cellStyle name="Percent 2 18 5" xfId="24769" xr:uid="{E62FB2CC-C139-4D71-9DE1-720164583D35}"/>
    <cellStyle name="Percent 2 18 6" xfId="24765" xr:uid="{5B2F6237-1400-48C7-AB46-5FB3B986138C}"/>
    <cellStyle name="Percent 2 19" xfId="7969" xr:uid="{00000000-0005-0000-0000-0000371F0000}"/>
    <cellStyle name="Percent 2 19 2" xfId="11708" xr:uid="{00000000-0005-0000-0000-0000ED2D0000}"/>
    <cellStyle name="Percent 2 19 2 2" xfId="24772" xr:uid="{48785556-1E44-4167-B311-47DC344C3663}"/>
    <cellStyle name="Percent 2 19 2 3" xfId="24771" xr:uid="{4EC1F45E-EB49-4DDE-A4EE-14C2701E310C}"/>
    <cellStyle name="Percent 2 19 3" xfId="24773" xr:uid="{BDD191EF-95AA-4E5B-B2F4-7C823D1133FC}"/>
    <cellStyle name="Percent 2 19 4" xfId="24774" xr:uid="{8B970B18-841A-4B37-9CFB-C39E39A42FF7}"/>
    <cellStyle name="Percent 2 19 5" xfId="24775" xr:uid="{15CB85B8-49F0-45E0-9B4B-707718E3C862}"/>
    <cellStyle name="Percent 2 19 6" xfId="24776" xr:uid="{94CFDE79-E353-4A48-B62B-49DE66D66550}"/>
    <cellStyle name="Percent 2 19 7" xfId="24770" xr:uid="{42FD3B7E-3BCC-4D15-9BE8-623FF3A4F504}"/>
    <cellStyle name="Percent 2 2" xfId="3356" xr:uid="{00000000-0005-0000-0000-0000381F0000}"/>
    <cellStyle name="Percent 2 2 10" xfId="9391" xr:uid="{00000000-0005-0000-0000-0000391F0000}"/>
    <cellStyle name="Percent 2 2 10 2" xfId="24777" xr:uid="{8511FFB3-1913-4D35-ABE3-2BDEBB6E3613}"/>
    <cellStyle name="Percent 2 2 11" xfId="24778" xr:uid="{7CEB8FED-3FE3-4D7C-9AD3-01DF77DB755B}"/>
    <cellStyle name="Percent 2 2 12" xfId="24779" xr:uid="{8E74F69D-E06F-43E0-B967-C785F97E328D}"/>
    <cellStyle name="Percent 2 2 13" xfId="24780" xr:uid="{51ECCA9F-A69A-4CFC-B0FC-35D903ABE75A}"/>
    <cellStyle name="Percent 2 2 2" xfId="4929" xr:uid="{00000000-0005-0000-0000-00003A1F0000}"/>
    <cellStyle name="Percent 2 2 2 2" xfId="6161" xr:uid="{00000000-0005-0000-0000-00003B1F0000}"/>
    <cellStyle name="Percent 2 2 2 2 2" xfId="24781" xr:uid="{30C8B633-B06A-4557-BB50-7F93DE011401}"/>
    <cellStyle name="Percent 2 2 2 3" xfId="7970" xr:uid="{00000000-0005-0000-0000-00003C1F0000}"/>
    <cellStyle name="Percent 2 2 2 3 2" xfId="24782" xr:uid="{3A2B8547-684E-4A8D-861F-5853C47E9044}"/>
    <cellStyle name="Percent 2 2 2 4" xfId="5637" xr:uid="{00000000-0005-0000-0000-00003D1F0000}"/>
    <cellStyle name="Percent 2 2 2 5" xfId="24783" xr:uid="{11E57EC7-AF34-4AAD-9067-18533607A866}"/>
    <cellStyle name="Percent 2 2 3" xfId="5452" xr:uid="{00000000-0005-0000-0000-00003E1F0000}"/>
    <cellStyle name="Percent 2 2 3 2" xfId="5453" xr:uid="{00000000-0005-0000-0000-00003F1F0000}"/>
    <cellStyle name="Percent 2 2 3 2 2" xfId="6163" xr:uid="{00000000-0005-0000-0000-0000401F0000}"/>
    <cellStyle name="Percent 2 2 3 2 2 2" xfId="24784" xr:uid="{8DDC68E5-CA61-4800-B492-6A9CC239A8E9}"/>
    <cellStyle name="Percent 2 2 3 2 3" xfId="5639" xr:uid="{00000000-0005-0000-0000-0000411F0000}"/>
    <cellStyle name="Percent 2 2 3 2 4" xfId="10911" xr:uid="{00000000-0005-0000-0000-00007D200000}"/>
    <cellStyle name="Percent 2 2 3 2 4 2" xfId="24785" xr:uid="{C32277D5-85C8-4873-AB86-F2D394D14BE1}"/>
    <cellStyle name="Percent 2 2 3 2 5" xfId="24786" xr:uid="{BE433A9F-EDCD-468E-906A-599FA9CAAAB1}"/>
    <cellStyle name="Percent 2 2 3 3" xfId="5454" xr:uid="{00000000-0005-0000-0000-0000421F0000}"/>
    <cellStyle name="Percent 2 2 3 3 2" xfId="6164" xr:uid="{00000000-0005-0000-0000-0000431F0000}"/>
    <cellStyle name="Percent 2 2 3 3 2 2" xfId="24787" xr:uid="{41CDB906-DE1A-4B0B-90D3-E45DA3AA1BC5}"/>
    <cellStyle name="Percent 2 2 3 3 3" xfId="5640" xr:uid="{00000000-0005-0000-0000-0000441F0000}"/>
    <cellStyle name="Percent 2 2 3 3 4" xfId="10912" xr:uid="{00000000-0005-0000-0000-000081200000}"/>
    <cellStyle name="Percent 2 2 3 3 4 2" xfId="24788" xr:uid="{81BD4762-6AC8-4CE1-B487-117F9A4A9073}"/>
    <cellStyle name="Percent 2 2 3 3 5" xfId="24789" xr:uid="{FBF45162-2618-48A3-AC3E-07BF49EB1196}"/>
    <cellStyle name="Percent 2 2 3 4" xfId="6162" xr:uid="{00000000-0005-0000-0000-0000451F0000}"/>
    <cellStyle name="Percent 2 2 3 4 2" xfId="24791" xr:uid="{9B998E20-96A4-4DAB-A77F-DE93FB5A21C0}"/>
    <cellStyle name="Percent 2 2 3 4 2 2" xfId="24792" xr:uid="{65B22A9F-4D9F-4720-BFEA-3751CA15F11A}"/>
    <cellStyle name="Percent 2 2 3 4 2 3" xfId="24793" xr:uid="{7277ED62-0AB2-4DB2-9568-148083A8B035}"/>
    <cellStyle name="Percent 2 2 3 4 2 4" xfId="24794" xr:uid="{71F9A2FD-FD0A-4B40-B3F6-8053C15A496C}"/>
    <cellStyle name="Percent 2 2 3 4 2 5" xfId="24795" xr:uid="{A08C13B5-5950-44FA-B38B-8B4AAD6B5300}"/>
    <cellStyle name="Percent 2 2 3 4 3" xfId="24796" xr:uid="{02FEDF6C-2F03-4C2A-8A97-E8A2FD3B3F2F}"/>
    <cellStyle name="Percent 2 2 3 4 4" xfId="24797" xr:uid="{46375216-2348-411C-8609-3F914058C6CC}"/>
    <cellStyle name="Percent 2 2 3 4 5" xfId="24798" xr:uid="{CA811C4A-04D7-4525-B095-778B6D8CBC7D}"/>
    <cellStyle name="Percent 2 2 3 4 6" xfId="24799" xr:uid="{9468EC46-C57C-4708-A8EE-5DDDF4AD1AF6}"/>
    <cellStyle name="Percent 2 2 3 4 7" xfId="24790" xr:uid="{E0AD37F4-F4D5-423D-845E-7DBB35E3E5A7}"/>
    <cellStyle name="Percent 2 2 3 5" xfId="7971" xr:uid="{00000000-0005-0000-0000-0000461F0000}"/>
    <cellStyle name="Percent 2 2 3 5 2" xfId="24800" xr:uid="{71BA088D-63C8-4A44-94E8-A85853F2451B}"/>
    <cellStyle name="Percent 2 2 3 6" xfId="5638" xr:uid="{00000000-0005-0000-0000-0000471F0000}"/>
    <cellStyle name="Percent 2 2 3 7" xfId="24801" xr:uid="{464437A1-E89C-49FC-BEBE-FC9223FBE0AB}"/>
    <cellStyle name="Percent 2 2 3 8" xfId="24802" xr:uid="{A6E125D9-10F4-484C-A69A-71FD0EB29865}"/>
    <cellStyle name="Percent 2 2 4" xfId="5455" xr:uid="{00000000-0005-0000-0000-0000481F0000}"/>
    <cellStyle name="Percent 2 2 4 2" xfId="6165" xr:uid="{00000000-0005-0000-0000-0000491F0000}"/>
    <cellStyle name="Percent 2 2 4 2 2" xfId="24804" xr:uid="{14735140-D20D-4544-8E2A-59379519EA80}"/>
    <cellStyle name="Percent 2 2 4 2 3" xfId="24805" xr:uid="{415DD4F2-CFAD-4AC4-9089-507CF8E1E962}"/>
    <cellStyle name="Percent 2 2 4 2 4" xfId="24806" xr:uid="{72396A1F-A371-4A21-9F8C-DE20EAD860EF}"/>
    <cellStyle name="Percent 2 2 4 2 5" xfId="24807" xr:uid="{0D64889A-6A7D-4361-A427-9EAF28D076AF}"/>
    <cellStyle name="Percent 2 2 4 2 6" xfId="24803" xr:uid="{E90C4A4A-3ECD-45E7-8C4D-CA3A7239124B}"/>
    <cellStyle name="Percent 2 2 4 3" xfId="7972" xr:uid="{00000000-0005-0000-0000-00004A1F0000}"/>
    <cellStyle name="Percent 2 2 4 3 2" xfId="24809" xr:uid="{439B807E-5830-4DE2-B116-07FA14FDDE84}"/>
    <cellStyle name="Percent 2 2 4 3 3" xfId="24810" xr:uid="{936F300E-1B34-4594-B255-85F4DC1505D5}"/>
    <cellStyle name="Percent 2 2 4 3 4" xfId="24811" xr:uid="{C326306F-9296-41A4-8CCC-77D50DA6FE5B}"/>
    <cellStyle name="Percent 2 2 4 3 5" xfId="24812" xr:uid="{10484B6F-A506-426D-A4A4-3E0DC7C52F90}"/>
    <cellStyle name="Percent 2 2 4 3 6" xfId="24808" xr:uid="{1C14DCB7-06C6-4AAD-8F6E-3E17E0171C81}"/>
    <cellStyle name="Percent 2 2 4 4" xfId="5641" xr:uid="{00000000-0005-0000-0000-00004B1F0000}"/>
    <cellStyle name="Percent 2 2 4 5" xfId="10913" xr:uid="{00000000-0005-0000-0000-000089200000}"/>
    <cellStyle name="Percent 2 2 4 5 2" xfId="24813" xr:uid="{847065C1-C6E6-498D-8BDD-C3A77C5A36C5}"/>
    <cellStyle name="Percent 2 2 4 6" xfId="24814" xr:uid="{EDA24C9B-5770-4F29-AD55-B451B3389B20}"/>
    <cellStyle name="Percent 2 2 4 7" xfId="24815" xr:uid="{8012BCDF-8D37-4E50-9D3B-1CB558905823}"/>
    <cellStyle name="Percent 2 2 4 8" xfId="24816" xr:uid="{52F0A58A-654E-4C35-B24B-55B79684422E}"/>
    <cellStyle name="Percent 2 2 5" xfId="4704" xr:uid="{00000000-0005-0000-0000-00004C1F0000}"/>
    <cellStyle name="Percent 2 2 5 2" xfId="7973" xr:uid="{00000000-0005-0000-0000-00004D1F0000}"/>
    <cellStyle name="Percent 2 2 5 2 2" xfId="24817" xr:uid="{FAEE0A32-F5DC-4DCD-903B-2568D9B9767C}"/>
    <cellStyle name="Percent 2 2 5 3" xfId="5642" xr:uid="{00000000-0005-0000-0000-00004E1F0000}"/>
    <cellStyle name="Percent 2 2 5 4" xfId="10553" xr:uid="{00000000-0005-0000-0000-00008D200000}"/>
    <cellStyle name="Percent 2 2 5 4 2" xfId="24818" xr:uid="{C32BE8E8-8FD3-4324-B9CF-F9824FC2DDC7}"/>
    <cellStyle name="Percent 2 2 5 5" xfId="24819" xr:uid="{EDA732BD-E096-4ECC-817A-76D11D143CA2}"/>
    <cellStyle name="Percent 2 2 6" xfId="6160" xr:uid="{00000000-0005-0000-0000-00004F1F0000}"/>
    <cellStyle name="Percent 2 2 6 2" xfId="7974" xr:uid="{00000000-0005-0000-0000-0000501F0000}"/>
    <cellStyle name="Percent 2 2 6 2 2" xfId="24822" xr:uid="{C3ED8E36-7D01-4F73-95C7-1C6EC3464189}"/>
    <cellStyle name="Percent 2 2 6 2 3" xfId="24823" xr:uid="{8251CEA7-372B-4C20-B114-D8F45FFB8B89}"/>
    <cellStyle name="Percent 2 2 6 2 4" xfId="24824" xr:uid="{BB43902E-26C2-46B6-89E6-FA206356871C}"/>
    <cellStyle name="Percent 2 2 6 2 5" xfId="24825" xr:uid="{AE091309-1FF4-4942-8559-3E7A7E83F10D}"/>
    <cellStyle name="Percent 2 2 6 2 6" xfId="24821" xr:uid="{2D2C684F-1FED-4CE5-B05C-DC4B127AEA61}"/>
    <cellStyle name="Percent 2 2 6 3" xfId="24826" xr:uid="{33139901-E1EF-4EA1-8A84-BC6879A28777}"/>
    <cellStyle name="Percent 2 2 6 3 2" xfId="24827" xr:uid="{66F0E4CA-BE5B-44A5-942B-6C1983B0BBA7}"/>
    <cellStyle name="Percent 2 2 6 3 3" xfId="24828" xr:uid="{42BAD954-4FA9-4120-A5CB-3A1436435C5A}"/>
    <cellStyle name="Percent 2 2 6 3 4" xfId="24829" xr:uid="{71BA1297-415F-4828-8A09-161495D19600}"/>
    <cellStyle name="Percent 2 2 6 3 5" xfId="24830" xr:uid="{0BBE4CC8-EFB7-4D5B-8A8B-5D73E5432F8E}"/>
    <cellStyle name="Percent 2 2 6 4" xfId="24831" xr:uid="{B90692B1-27E2-48A7-91DE-896CC2BA24CC}"/>
    <cellStyle name="Percent 2 2 6 5" xfId="24832" xr:uid="{1BAF00D3-F11C-4608-853A-1B1C0B52CA8A}"/>
    <cellStyle name="Percent 2 2 6 6" xfId="24833" xr:uid="{5729AD67-9E2A-4E62-AF2D-1B9FFCC0F407}"/>
    <cellStyle name="Percent 2 2 6 7" xfId="24834" xr:uid="{279CCFBD-B95D-48A8-B0AE-5645C4802B67}"/>
    <cellStyle name="Percent 2 2 6 8" xfId="24835" xr:uid="{C346C3D1-2C83-4B5C-A050-2EAC6144452E}"/>
    <cellStyle name="Percent 2 2 6 9" xfId="24820" xr:uid="{80F94CD0-B884-4146-A9E3-237D639F1E25}"/>
    <cellStyle name="Percent 2 2 7" xfId="6402" xr:uid="{00000000-0005-0000-0000-0000511F0000}"/>
    <cellStyle name="Percent 2 2 7 2" xfId="24837" xr:uid="{D893DF36-AA60-45B8-8085-C65E9FF96F65}"/>
    <cellStyle name="Percent 2 2 7 2 2" xfId="24838" xr:uid="{EF4633C2-CB7A-4D80-94F9-96E2ECB0B9A0}"/>
    <cellStyle name="Percent 2 2 7 2 3" xfId="24839" xr:uid="{89639584-589F-4312-AAE4-888BCA83E65F}"/>
    <cellStyle name="Percent 2 2 7 2 4" xfId="24840" xr:uid="{AA9765DA-E7CB-4942-9A85-BAB4A8FBBF72}"/>
    <cellStyle name="Percent 2 2 7 2 5" xfId="24841" xr:uid="{D08BD7A2-FC5B-458B-AEF3-3745D28B1525}"/>
    <cellStyle name="Percent 2 2 7 3" xfId="24842" xr:uid="{A2E63ECA-C0D4-4D8D-AA90-82F1812256A4}"/>
    <cellStyle name="Percent 2 2 7 3 2" xfId="24843" xr:uid="{90789D47-82F1-493F-8946-645197611F42}"/>
    <cellStyle name="Percent 2 2 7 3 3" xfId="24844" xr:uid="{B0EEB097-D049-46B1-B1BD-5E3ADBD76918}"/>
    <cellStyle name="Percent 2 2 7 3 4" xfId="24845" xr:uid="{1FFE20A1-E991-4061-BE49-4B9DFB16F6A7}"/>
    <cellStyle name="Percent 2 2 7 3 5" xfId="24846" xr:uid="{B7DD9F92-55D6-4738-9404-562EF936BF52}"/>
    <cellStyle name="Percent 2 2 7 4" xfId="24847" xr:uid="{417E1649-FA77-45C0-B221-4369CCCE6095}"/>
    <cellStyle name="Percent 2 2 7 5" xfId="24848" xr:uid="{3907A15D-74CA-4BD2-9EA7-8E544F25A40B}"/>
    <cellStyle name="Percent 2 2 7 6" xfId="24849" xr:uid="{0F0C8BA9-EC6B-46D1-AE77-CC60B77199C0}"/>
    <cellStyle name="Percent 2 2 7 7" xfId="24850" xr:uid="{BAE42623-A56D-4681-9B89-86E763A5C25F}"/>
    <cellStyle name="Percent 2 2 7 8" xfId="24851" xr:uid="{C0BCFBEB-F4D0-427C-A89D-6AAE17D79751}"/>
    <cellStyle name="Percent 2 2 7 9" xfId="24836" xr:uid="{941E8B76-4D9E-453D-93B9-E7D970C08DF9}"/>
    <cellStyle name="Percent 2 2 8" xfId="7975" xr:uid="{00000000-0005-0000-0000-0000521F0000}"/>
    <cellStyle name="Percent 2 2 8 2" xfId="24853" xr:uid="{E7148302-BDDF-4D07-90F5-7E079EE5AD76}"/>
    <cellStyle name="Percent 2 2 8 3" xfId="24854" xr:uid="{6D3535C1-4AC5-474B-8AA3-9C4397BE844E}"/>
    <cellStyle name="Percent 2 2 8 4" xfId="24855" xr:uid="{DC4B0CEF-55AC-4572-B540-49DAF3DC4742}"/>
    <cellStyle name="Percent 2 2 8 5" xfId="24856" xr:uid="{9EED1F83-E0A2-45B4-BFC5-2B7AD64AFE08}"/>
    <cellStyle name="Percent 2 2 8 6" xfId="24852" xr:uid="{B0AC2C39-7CE6-492F-AA9A-3ECC134EE0FF}"/>
    <cellStyle name="Percent 2 2 9" xfId="5636" xr:uid="{00000000-0005-0000-0000-0000531F0000}"/>
    <cellStyle name="Percent 2 2 9 2" xfId="11709" xr:uid="{00000000-0005-0000-0000-0000EE2D0000}"/>
    <cellStyle name="Percent 2 2 9 2 2" xfId="24857" xr:uid="{F5F6D1E5-078F-413B-B8D3-4B9D9FDE96B5}"/>
    <cellStyle name="Percent 2 2 9 3" xfId="24858" xr:uid="{4FAEF963-015A-4A6E-ABC9-F5960FF8FE70}"/>
    <cellStyle name="Percent 2 2 9 4" xfId="24859" xr:uid="{E7AEB525-E89B-45EE-AD2F-C1B9AFDE4A30}"/>
    <cellStyle name="Percent 2 2 9 5" xfId="24860" xr:uid="{73A304FA-E8D3-4D50-9796-D48EC84533F5}"/>
    <cellStyle name="Percent 2 20" xfId="5635" xr:uid="{00000000-0005-0000-0000-0000541F0000}"/>
    <cellStyle name="Percent 2 20 2" xfId="14125" xr:uid="{00000000-0005-0000-0000-000030100000}"/>
    <cellStyle name="Percent 2 20 2 2" xfId="24862" xr:uid="{6A84BD86-DA16-4112-80AA-8F5ACB9D0333}"/>
    <cellStyle name="Percent 2 20 2 3" xfId="24863" xr:uid="{8EC55388-8284-454F-A8AF-BAF939F8747C}"/>
    <cellStyle name="Percent 2 20 2 4" xfId="24864" xr:uid="{F858E9D5-D1D0-4235-8451-1427BB27A2E0}"/>
    <cellStyle name="Percent 2 20 2 5" xfId="24861" xr:uid="{88DCFB03-AD3B-40DA-89F5-45D4153A6661}"/>
    <cellStyle name="Percent 2 20 3" xfId="14124" xr:uid="{00000000-0005-0000-0000-00002F100000}"/>
    <cellStyle name="Percent 2 20 3 2" xfId="24865" xr:uid="{67991635-99EA-4358-B7C8-2905D9A8B442}"/>
    <cellStyle name="Percent 2 20 4" xfId="24866" xr:uid="{514CA0F2-D801-4323-8222-5250AE1A99E2}"/>
    <cellStyle name="Percent 2 20 5" xfId="24867" xr:uid="{596A7E3A-19D0-470A-B12E-07E3E6B4F313}"/>
    <cellStyle name="Percent 2 20 6" xfId="24868" xr:uid="{FAF5F0A6-78CF-41D9-9116-347207E723DD}"/>
    <cellStyle name="Percent 2 21" xfId="14126" xr:uid="{00000000-0005-0000-0000-000031100000}"/>
    <cellStyle name="Percent 2 21 2" xfId="24870" xr:uid="{85F51A35-9C5F-4101-8368-AFC87A8AAEB8}"/>
    <cellStyle name="Percent 2 21 3" xfId="24871" xr:uid="{AC2B4519-8051-4EE3-9062-8CA85D08904D}"/>
    <cellStyle name="Percent 2 21 4" xfId="24872" xr:uid="{43ACC487-76CE-49AF-B18B-663C1995710F}"/>
    <cellStyle name="Percent 2 21 5" xfId="24873" xr:uid="{60F51D7B-5C66-438F-BE36-26E1D9234EA0}"/>
    <cellStyle name="Percent 2 21 6" xfId="24869" xr:uid="{64442B76-788F-4E03-8D5B-E57F7EA91BF3}"/>
    <cellStyle name="Percent 2 22" xfId="14127" xr:uid="{00000000-0005-0000-0000-000032100000}"/>
    <cellStyle name="Percent 2 22 2" xfId="24875" xr:uid="{BB5A04C3-B7E1-4E70-A8B1-89A5E6C3A93F}"/>
    <cellStyle name="Percent 2 22 3" xfId="24876" xr:uid="{281B6269-D95E-4701-A787-05410D445832}"/>
    <cellStyle name="Percent 2 22 4" xfId="24877" xr:uid="{71B1508E-AAEB-4C38-AB91-E464D35E8A16}"/>
    <cellStyle name="Percent 2 22 5" xfId="24878" xr:uid="{FD3D1892-3FCA-4412-AFAE-E09840D04BD3}"/>
    <cellStyle name="Percent 2 22 6" xfId="24874" xr:uid="{57F7D703-F434-4008-AD02-449D2F2472A1}"/>
    <cellStyle name="Percent 2 23" xfId="14128" xr:uid="{00000000-0005-0000-0000-000033100000}"/>
    <cellStyle name="Percent 2 23 2" xfId="24880" xr:uid="{768BC0DF-4913-4D35-8506-AF6A68BDF3F2}"/>
    <cellStyle name="Percent 2 23 3" xfId="24881" xr:uid="{01243617-DB0C-4B80-93D8-5E138FC958F6}"/>
    <cellStyle name="Percent 2 23 4" xfId="24882" xr:uid="{5D286863-1680-4733-A36C-6DAFC164A969}"/>
    <cellStyle name="Percent 2 23 5" xfId="24883" xr:uid="{49A56AAF-5E06-4AEF-9737-B1EC77DC90C0}"/>
    <cellStyle name="Percent 2 23 6" xfId="24879" xr:uid="{204389A5-A52E-4629-911D-73DA4D8748D6}"/>
    <cellStyle name="Percent 2 24" xfId="14129" xr:uid="{00000000-0005-0000-0000-000034100000}"/>
    <cellStyle name="Percent 2 24 2" xfId="24885" xr:uid="{1CB2BE64-D019-423C-849A-91408DE42826}"/>
    <cellStyle name="Percent 2 24 3" xfId="24886" xr:uid="{A985C28F-B843-4400-A9EE-D1DA11CACCE4}"/>
    <cellStyle name="Percent 2 24 4" xfId="24887" xr:uid="{0D0FE676-1255-4DF4-B4E7-184B8CF5642F}"/>
    <cellStyle name="Percent 2 24 5" xfId="24888" xr:uid="{5ECF7C85-300A-438C-94B2-438D91935E57}"/>
    <cellStyle name="Percent 2 24 6" xfId="24884" xr:uid="{F4E6AC4F-662C-4C19-9E8D-3BBBC826849B}"/>
    <cellStyle name="Percent 2 25" xfId="14130" xr:uid="{00000000-0005-0000-0000-000035100000}"/>
    <cellStyle name="Percent 2 25 2" xfId="24890" xr:uid="{C92B7321-F561-4C86-A290-847A869A30F8}"/>
    <cellStyle name="Percent 2 25 3" xfId="24891" xr:uid="{2366E4FA-7D2E-4707-B243-DA475737C387}"/>
    <cellStyle name="Percent 2 25 4" xfId="24892" xr:uid="{2E0B4242-7426-4FA6-8DAA-37E2CCC64A2A}"/>
    <cellStyle name="Percent 2 25 5" xfId="24893" xr:uid="{F1321A66-1ED8-4C27-AC47-87CB2B39A748}"/>
    <cellStyle name="Percent 2 25 6" xfId="24889" xr:uid="{8103EC30-A543-4DA2-95FE-AA72D9D596AC}"/>
    <cellStyle name="Percent 2 26" xfId="14131" xr:uid="{00000000-0005-0000-0000-000036100000}"/>
    <cellStyle name="Percent 2 26 2" xfId="24895" xr:uid="{A4AAC720-E440-4987-BB54-9715A1948427}"/>
    <cellStyle name="Percent 2 26 3" xfId="24896" xr:uid="{2C65F094-3ED7-4A86-BD18-BEA240917E4E}"/>
    <cellStyle name="Percent 2 26 4" xfId="24897" xr:uid="{4E6DBD09-F221-4D1F-BEB1-6F33A1D9145E}"/>
    <cellStyle name="Percent 2 26 5" xfId="24898" xr:uid="{B3C09330-AA39-4DD1-81F1-B61AB24DABF2}"/>
    <cellStyle name="Percent 2 26 6" xfId="24894" xr:uid="{AD5E4A8C-71F2-447E-895C-E5461A57C98D}"/>
    <cellStyle name="Percent 2 27" xfId="14132" xr:uid="{00000000-0005-0000-0000-000037100000}"/>
    <cellStyle name="Percent 2 27 2" xfId="24900" xr:uid="{2B146723-8D8D-49FC-AF10-12414FD68068}"/>
    <cellStyle name="Percent 2 27 3" xfId="24901" xr:uid="{CF54EBA1-782E-432A-B92E-F0782C651EF6}"/>
    <cellStyle name="Percent 2 27 4" xfId="24902" xr:uid="{C5945255-FA6B-40D4-8F68-167565FC708F}"/>
    <cellStyle name="Percent 2 27 5" xfId="24903" xr:uid="{EC472129-1238-4BE5-B1BA-77190FA2793D}"/>
    <cellStyle name="Percent 2 27 6" xfId="24899" xr:uid="{4B4F4DD6-5982-425E-8172-596CE6C91D30}"/>
    <cellStyle name="Percent 2 28" xfId="14133" xr:uid="{00000000-0005-0000-0000-000038100000}"/>
    <cellStyle name="Percent 2 28 2" xfId="24905" xr:uid="{67F0097C-BCC0-4C24-8AA8-95CE7AC4FE08}"/>
    <cellStyle name="Percent 2 28 3" xfId="24906" xr:uid="{DF21A4F8-0B0C-48DA-B803-5F289626FDD3}"/>
    <cellStyle name="Percent 2 28 4" xfId="24907" xr:uid="{FA2B06DE-2155-4992-8AA5-48B44495F314}"/>
    <cellStyle name="Percent 2 28 5" xfId="24908" xr:uid="{CF0708EA-90E5-4EDC-BED6-EF49FFE76546}"/>
    <cellStyle name="Percent 2 28 6" xfId="24904" xr:uid="{1600EAA9-7B65-4680-9305-DDF9C9E73B54}"/>
    <cellStyle name="Percent 2 29" xfId="14134" xr:uid="{00000000-0005-0000-0000-000039100000}"/>
    <cellStyle name="Percent 2 29 2" xfId="24910" xr:uid="{3A1DFF94-5972-47FF-9DCC-900940B632D6}"/>
    <cellStyle name="Percent 2 29 3" xfId="24911" xr:uid="{40A3B7C3-A38A-4E39-A0B4-957F010A80C1}"/>
    <cellStyle name="Percent 2 29 4" xfId="24912" xr:uid="{D335FDC9-E448-4D9E-974D-9E4EE6C8B4A6}"/>
    <cellStyle name="Percent 2 29 5" xfId="24913" xr:uid="{2420DA83-1F08-4E55-A0F8-07530D2A25D0}"/>
    <cellStyle name="Percent 2 29 6" xfId="24909" xr:uid="{C9C9FCE6-021E-4137-9D2C-8CA09E7867DB}"/>
    <cellStyle name="Percent 2 3" xfId="3357" xr:uid="{00000000-0005-0000-0000-0000551F0000}"/>
    <cellStyle name="Percent 2 3 10" xfId="5643" xr:uid="{00000000-0005-0000-0000-0000561F0000}"/>
    <cellStyle name="Percent 2 3 10 2" xfId="14135" xr:uid="{00000000-0005-0000-0000-00003B100000}"/>
    <cellStyle name="Percent 2 3 10 2 2" xfId="24914" xr:uid="{0B493EE1-93C0-4BFA-9CB2-6D463EE9CDFB}"/>
    <cellStyle name="Percent 2 3 10 3" xfId="24915" xr:uid="{2EB04B3F-A1D3-4666-9D43-18ED0063EE0A}"/>
    <cellStyle name="Percent 2 3 10 4" xfId="24916" xr:uid="{FAD07B87-B019-4779-980D-6E24E90DA8B8}"/>
    <cellStyle name="Percent 2 3 10 5" xfId="24917" xr:uid="{5F549110-C468-4F4B-8F0A-90B8FA32DDD7}"/>
    <cellStyle name="Percent 2 3 11" xfId="14136" xr:uid="{00000000-0005-0000-0000-00003C100000}"/>
    <cellStyle name="Percent 2 3 11 2" xfId="24919" xr:uid="{D03FA8D9-0195-491A-8DD8-BA96A1C574ED}"/>
    <cellStyle name="Percent 2 3 11 3" xfId="24920" xr:uid="{F6514518-4A21-4E4B-AA67-25F515E37F46}"/>
    <cellStyle name="Percent 2 3 11 4" xfId="24921" xr:uid="{010413C1-47FA-49B8-9DD1-9E62D08EB962}"/>
    <cellStyle name="Percent 2 3 11 5" xfId="24922" xr:uid="{A251416C-FE96-43D7-9B99-65158E8DAAB3}"/>
    <cellStyle name="Percent 2 3 11 6" xfId="24918" xr:uid="{9E8B72BA-6B9A-432A-B70A-7A1A5440F2E0}"/>
    <cellStyle name="Percent 2 3 12" xfId="14137" xr:uid="{00000000-0005-0000-0000-00003D100000}"/>
    <cellStyle name="Percent 2 3 12 2" xfId="24924" xr:uid="{80A6F158-DC5D-43C0-BBF8-CE9098D6A089}"/>
    <cellStyle name="Percent 2 3 12 3" xfId="24925" xr:uid="{B42D6C18-D5F3-4250-969B-33D3F49A6930}"/>
    <cellStyle name="Percent 2 3 12 4" xfId="24926" xr:uid="{297211B9-950E-44A2-82D7-A4BECA02C93D}"/>
    <cellStyle name="Percent 2 3 12 5" xfId="24927" xr:uid="{2F989D10-8EC2-4A35-AB02-FD5227934ABE}"/>
    <cellStyle name="Percent 2 3 12 6" xfId="24923" xr:uid="{9CC9A72C-E27D-43D0-87F2-8156D09A9B6B}"/>
    <cellStyle name="Percent 2 3 13" xfId="14138" xr:uid="{00000000-0005-0000-0000-00003E100000}"/>
    <cellStyle name="Percent 2 3 13 2" xfId="24929" xr:uid="{830BC03E-EBCA-489E-96E1-E8B6CA24A66D}"/>
    <cellStyle name="Percent 2 3 13 3" xfId="24930" xr:uid="{415F3A4C-C25A-4D82-8574-931D55CE61D9}"/>
    <cellStyle name="Percent 2 3 13 4" xfId="24931" xr:uid="{0FC68CC3-DD74-4A7D-9FEF-A4D9F0EC4749}"/>
    <cellStyle name="Percent 2 3 13 5" xfId="24932" xr:uid="{019986C0-0DF6-497F-9ADF-E3B4B2080E1D}"/>
    <cellStyle name="Percent 2 3 13 6" xfId="24928" xr:uid="{814578F7-AC83-4460-8B62-BB98568592CF}"/>
    <cellStyle name="Percent 2 3 14" xfId="14139" xr:uid="{00000000-0005-0000-0000-00003F100000}"/>
    <cellStyle name="Percent 2 3 14 2" xfId="24934" xr:uid="{16EAF45A-F2D4-4D31-A842-D454C1AD2BC9}"/>
    <cellStyle name="Percent 2 3 14 3" xfId="24935" xr:uid="{29602583-4170-4853-B211-AC8504A9C787}"/>
    <cellStyle name="Percent 2 3 14 4" xfId="24936" xr:uid="{B1411781-4BEB-491E-80EF-98E8A9A3D4B6}"/>
    <cellStyle name="Percent 2 3 14 5" xfId="24937" xr:uid="{2618E9B2-58E9-4493-9E9C-A77E95B9D6E1}"/>
    <cellStyle name="Percent 2 3 14 6" xfId="24933" xr:uid="{94C34960-90DA-4B6D-B050-017D3E480AFE}"/>
    <cellStyle name="Percent 2 3 15" xfId="14140" xr:uid="{00000000-0005-0000-0000-000040100000}"/>
    <cellStyle name="Percent 2 3 15 2" xfId="24939" xr:uid="{E312324A-E373-406D-A92A-8C987AB0E55E}"/>
    <cellStyle name="Percent 2 3 15 3" xfId="24940" xr:uid="{D93DB574-AA5B-4152-8DA6-5BED3FD8E2CE}"/>
    <cellStyle name="Percent 2 3 15 4" xfId="24941" xr:uid="{B970EE84-CEAE-4878-A3B8-991B23EB1351}"/>
    <cellStyle name="Percent 2 3 15 5" xfId="24942" xr:uid="{AE8AC49D-20DE-47EE-8018-7B677A78C179}"/>
    <cellStyle name="Percent 2 3 15 6" xfId="24938" xr:uid="{79989140-B76D-406E-8F15-E5CC4C606984}"/>
    <cellStyle name="Percent 2 3 16" xfId="24943" xr:uid="{8EC65016-1750-4F3D-8031-056671024FA0}"/>
    <cellStyle name="Percent 2 3 16 2" xfId="24944" xr:uid="{E32213BE-0CAE-4282-91BF-F13AEDB25DEA}"/>
    <cellStyle name="Percent 2 3 16 3" xfId="24945" xr:uid="{33623878-4144-4B67-8180-A869F6486D1C}"/>
    <cellStyle name="Percent 2 3 16 4" xfId="24946" xr:uid="{4AD9F91A-DF5A-4714-85CE-57FC02B8858D}"/>
    <cellStyle name="Percent 2 3 16 5" xfId="24947" xr:uid="{BE27896D-490B-48BD-B014-B5D55A29BD1F}"/>
    <cellStyle name="Percent 2 3 17" xfId="24948" xr:uid="{1D6844A9-47B0-4C9F-AF52-0B85813C1B30}"/>
    <cellStyle name="Percent 2 3 18" xfId="24949" xr:uid="{8AFE24C9-986A-42CE-9D0C-60F3149BF914}"/>
    <cellStyle name="Percent 2 3 19" xfId="24950" xr:uid="{9BE26A0D-D209-4E5B-83DD-183800DF85F4}"/>
    <cellStyle name="Percent 2 3 2" xfId="4706" xr:uid="{00000000-0005-0000-0000-0000571F0000}"/>
    <cellStyle name="Percent 2 3 2 2" xfId="4707" xr:uid="{00000000-0005-0000-0000-0000581F0000}"/>
    <cellStyle name="Percent 2 3 2 2 2" xfId="5456" xr:uid="{00000000-0005-0000-0000-0000591F0000}"/>
    <cellStyle name="Percent 2 3 2 2 2 2" xfId="6168" xr:uid="{00000000-0005-0000-0000-00005A1F0000}"/>
    <cellStyle name="Percent 2 3 2 2 2 3" xfId="10914" xr:uid="{00000000-0005-0000-0000-00009A200000}"/>
    <cellStyle name="Percent 2 3 2 2 3" xfId="5645" xr:uid="{00000000-0005-0000-0000-00005B1F0000}"/>
    <cellStyle name="Percent 2 3 2 3" xfId="5097" xr:uid="{00000000-0005-0000-0000-00005C1F0000}"/>
    <cellStyle name="Percent 2 3 2 3 2" xfId="6169" xr:uid="{00000000-0005-0000-0000-00005D1F0000}"/>
    <cellStyle name="Percent 2 3 2 3 3" xfId="5646" xr:uid="{00000000-0005-0000-0000-00005E1F0000}"/>
    <cellStyle name="Percent 2 3 2 3 4" xfId="10613" xr:uid="{00000000-0005-0000-0000-00009F200000}"/>
    <cellStyle name="Percent 2 3 2 4" xfId="5531" xr:uid="{00000000-0005-0000-0000-00005F1F0000}"/>
    <cellStyle name="Percent 2 3 2 4 2" xfId="5647" xr:uid="{00000000-0005-0000-0000-0000601F0000}"/>
    <cellStyle name="Percent 2 3 2 5" xfId="6167" xr:uid="{00000000-0005-0000-0000-0000611F0000}"/>
    <cellStyle name="Percent 2 3 2 5 2" xfId="24951" xr:uid="{DE8C3EDE-7C19-49C3-9AB6-3FCF2C8EC7F6}"/>
    <cellStyle name="Percent 2 3 2 6" xfId="7977" xr:uid="{00000000-0005-0000-0000-0000621F0000}"/>
    <cellStyle name="Percent 2 3 2 7" xfId="5644" xr:uid="{00000000-0005-0000-0000-0000631F0000}"/>
    <cellStyle name="Percent 2 3 20" xfId="24952" xr:uid="{5013ADB8-34EB-41E7-B6AB-EC674FC9CB73}"/>
    <cellStyle name="Percent 2 3 3" xfId="4708" xr:uid="{00000000-0005-0000-0000-0000641F0000}"/>
    <cellStyle name="Percent 2 3 3 2" xfId="5098" xr:uid="{00000000-0005-0000-0000-0000651F0000}"/>
    <cellStyle name="Percent 2 3 3 2 2" xfId="6171" xr:uid="{00000000-0005-0000-0000-0000661F0000}"/>
    <cellStyle name="Percent 2 3 3 2 2 2" xfId="24953" xr:uid="{42C4EA9F-9EA0-42A4-A0F1-0F0947A852F4}"/>
    <cellStyle name="Percent 2 3 3 2 3" xfId="5649" xr:uid="{00000000-0005-0000-0000-0000671F0000}"/>
    <cellStyle name="Percent 2 3 3 2 4" xfId="10614" xr:uid="{00000000-0005-0000-0000-0000A9200000}"/>
    <cellStyle name="Percent 2 3 3 2 4 2" xfId="24954" xr:uid="{8265742F-56CF-4379-8102-5FDC429CA922}"/>
    <cellStyle name="Percent 2 3 3 2 5" xfId="24955" xr:uid="{4FBBC1CA-72ED-4581-A96E-C4E5670BBCB3}"/>
    <cellStyle name="Percent 2 3 3 3" xfId="5457" xr:uid="{00000000-0005-0000-0000-0000681F0000}"/>
    <cellStyle name="Percent 2 3 3 3 2" xfId="5458" xr:uid="{00000000-0005-0000-0000-0000691F0000}"/>
    <cellStyle name="Percent 2 3 3 3 2 2" xfId="6173" xr:uid="{00000000-0005-0000-0000-00006A1F0000}"/>
    <cellStyle name="Percent 2 3 3 3 2 2 2" xfId="24956" xr:uid="{FFC2E425-D1FE-41A9-BF8A-5EF5B3B8645A}"/>
    <cellStyle name="Percent 2 3 3 3 2 3" xfId="5651" xr:uid="{00000000-0005-0000-0000-00006B1F0000}"/>
    <cellStyle name="Percent 2 3 3 3 2 4" xfId="10916" xr:uid="{00000000-0005-0000-0000-0000AE200000}"/>
    <cellStyle name="Percent 2 3 3 3 2 4 2" xfId="24957" xr:uid="{A212344C-D86E-4CBA-B141-36DAEBCAF0E5}"/>
    <cellStyle name="Percent 2 3 3 3 2 5" xfId="24958" xr:uid="{4FD144BF-EB07-4D26-8F3F-0C4C88275288}"/>
    <cellStyle name="Percent 2 3 3 3 3" xfId="5459" xr:uid="{00000000-0005-0000-0000-00006C1F0000}"/>
    <cellStyle name="Percent 2 3 3 3 3 2" xfId="6174" xr:uid="{00000000-0005-0000-0000-00006D1F0000}"/>
    <cellStyle name="Percent 2 3 3 3 3 2 2" xfId="24959" xr:uid="{B2357434-445E-4382-95DE-3BE644F140B8}"/>
    <cellStyle name="Percent 2 3 3 3 3 3" xfId="5652" xr:uid="{00000000-0005-0000-0000-00006E1F0000}"/>
    <cellStyle name="Percent 2 3 3 3 3 4" xfId="10917" xr:uid="{00000000-0005-0000-0000-0000B2200000}"/>
    <cellStyle name="Percent 2 3 3 3 3 4 2" xfId="24960" xr:uid="{957AE0B6-B623-4AB6-94E7-51F08E874EB4}"/>
    <cellStyle name="Percent 2 3 3 3 3 5" xfId="24961" xr:uid="{B71D335A-2C51-483F-80BE-84DED4A649F1}"/>
    <cellStyle name="Percent 2 3 3 3 4" xfId="6172" xr:uid="{00000000-0005-0000-0000-00006F1F0000}"/>
    <cellStyle name="Percent 2 3 3 3 4 2" xfId="24963" xr:uid="{FAB516C8-7409-492B-A7C2-028E33CEB266}"/>
    <cellStyle name="Percent 2 3 3 3 4 2 2" xfId="24964" xr:uid="{6B299804-18E1-44C4-B181-003F8A415473}"/>
    <cellStyle name="Percent 2 3 3 3 4 2 3" xfId="24965" xr:uid="{20D098D6-B711-4E33-9B8C-CEB14F06330A}"/>
    <cellStyle name="Percent 2 3 3 3 4 2 4" xfId="24966" xr:uid="{A1E110D2-551F-4E88-827E-4FA4A8142793}"/>
    <cellStyle name="Percent 2 3 3 3 4 2 5" xfId="24967" xr:uid="{E219BCC2-09B4-4203-A8E2-E764315068AC}"/>
    <cellStyle name="Percent 2 3 3 3 4 3" xfId="24968" xr:uid="{B1CD1087-6E03-4F34-AA08-A4DD64AFA46C}"/>
    <cellStyle name="Percent 2 3 3 3 4 4" xfId="24969" xr:uid="{0D309B25-19EC-4EAB-AA54-CE111B231372}"/>
    <cellStyle name="Percent 2 3 3 3 4 5" xfId="24970" xr:uid="{23BEC645-F3D2-4D01-9A43-DA7F02A4CDB5}"/>
    <cellStyle name="Percent 2 3 3 3 4 6" xfId="24971" xr:uid="{9E16A2E9-9AAD-4A55-87DC-94121F903056}"/>
    <cellStyle name="Percent 2 3 3 3 4 7" xfId="24962" xr:uid="{D48BB258-7F0C-49A9-9B0F-8BDFB9EA1059}"/>
    <cellStyle name="Percent 2 3 3 3 5" xfId="5650" xr:uid="{00000000-0005-0000-0000-0000701F0000}"/>
    <cellStyle name="Percent 2 3 3 3 6" xfId="10915" xr:uid="{00000000-0005-0000-0000-0000B5200000}"/>
    <cellStyle name="Percent 2 3 3 3 6 2" xfId="24972" xr:uid="{3C22CB8D-A353-4601-A7F8-A991E2C69D27}"/>
    <cellStyle name="Percent 2 3 3 3 7" xfId="24973" xr:uid="{D37AE4FA-39A7-4A43-A333-8A96E2B578AC}"/>
    <cellStyle name="Percent 2 3 3 3 8" xfId="24974" xr:uid="{11F06017-3B79-4186-8A28-9EC6C774B033}"/>
    <cellStyle name="Percent 2 3 3 4" xfId="5532" xr:uid="{00000000-0005-0000-0000-0000711F0000}"/>
    <cellStyle name="Percent 2 3 3 4 2" xfId="5653" xr:uid="{00000000-0005-0000-0000-0000721F0000}"/>
    <cellStyle name="Percent 2 3 3 5" xfId="6170" xr:uid="{00000000-0005-0000-0000-0000731F0000}"/>
    <cellStyle name="Percent 2 3 3 5 2" xfId="24975" xr:uid="{4C1A1FEF-4D09-4867-BAE9-0E56FE4DC936}"/>
    <cellStyle name="Percent 2 3 3 6" xfId="7978" xr:uid="{00000000-0005-0000-0000-0000741F0000}"/>
    <cellStyle name="Percent 2 3 3 6 2" xfId="24976" xr:uid="{6ACCCD06-EB57-4619-A61F-A7C2166164F8}"/>
    <cellStyle name="Percent 2 3 3 7" xfId="5648" xr:uid="{00000000-0005-0000-0000-0000751F0000}"/>
    <cellStyle name="Percent 2 3 4" xfId="4709" xr:uid="{00000000-0005-0000-0000-0000761F0000}"/>
    <cellStyle name="Percent 2 3 4 2" xfId="5460" xr:uid="{00000000-0005-0000-0000-0000771F0000}"/>
    <cellStyle name="Percent 2 3 4 2 2" xfId="6175" xr:uid="{00000000-0005-0000-0000-0000781F0000}"/>
    <cellStyle name="Percent 2 3 4 2 3" xfId="10918" xr:uid="{00000000-0005-0000-0000-0000BE200000}"/>
    <cellStyle name="Percent 2 3 4 2 4" xfId="24977" xr:uid="{962CF086-825A-4AAF-8F58-73A5991D6585}"/>
    <cellStyle name="Percent 2 3 4 3" xfId="7979" xr:uid="{00000000-0005-0000-0000-0000791F0000}"/>
    <cellStyle name="Percent 2 3 4 3 2" xfId="24978" xr:uid="{C33742C2-51AB-493D-886B-F8900E5F9D39}"/>
    <cellStyle name="Percent 2 3 4 4" xfId="5654" xr:uid="{00000000-0005-0000-0000-00007A1F0000}"/>
    <cellStyle name="Percent 2 3 4 5" xfId="24979" xr:uid="{0CE0E88E-D79F-44DC-9707-D19211E8831C}"/>
    <cellStyle name="Percent 2 3 5" xfId="4930" xr:uid="{00000000-0005-0000-0000-00007B1F0000}"/>
    <cellStyle name="Percent 2 3 5 2" xfId="6176" xr:uid="{00000000-0005-0000-0000-00007C1F0000}"/>
    <cellStyle name="Percent 2 3 5 2 2" xfId="24981" xr:uid="{6B59A2EA-ECFF-4D60-8800-2EC6A36F9687}"/>
    <cellStyle name="Percent 2 3 5 2 3" xfId="24982" xr:uid="{E1EB7F05-BC33-4879-B72E-CAF8CAE85CD8}"/>
    <cellStyle name="Percent 2 3 5 2 4" xfId="24983" xr:uid="{2C451F25-7E82-4558-9AFC-DD0E5A5E5C79}"/>
    <cellStyle name="Percent 2 3 5 2 5" xfId="24984" xr:uid="{D2D77472-4D75-45AC-88FF-E367760B7104}"/>
    <cellStyle name="Percent 2 3 5 2 6" xfId="24980" xr:uid="{9D3BD9F2-2398-4BC9-AE57-E6DB7F9F698A}"/>
    <cellStyle name="Percent 2 3 5 3" xfId="7980" xr:uid="{00000000-0005-0000-0000-00007D1F0000}"/>
    <cellStyle name="Percent 2 3 5 3 2" xfId="24985" xr:uid="{C815A180-2101-4586-B992-640108626A42}"/>
    <cellStyle name="Percent 2 3 5 4" xfId="5655" xr:uid="{00000000-0005-0000-0000-00007E1F0000}"/>
    <cellStyle name="Percent 2 3 5 5" xfId="10577" xr:uid="{00000000-0005-0000-0000-0000C5200000}"/>
    <cellStyle name="Percent 2 3 5 5 2" xfId="24986" xr:uid="{3687CA62-3877-436A-8D82-707CD346741F}"/>
    <cellStyle name="Percent 2 3 5 6" xfId="24987" xr:uid="{EBCC89F9-51A5-40BA-998C-D6CC3E713F97}"/>
    <cellStyle name="Percent 2 3 6" xfId="4705" xr:uid="{00000000-0005-0000-0000-00007F1F0000}"/>
    <cellStyle name="Percent 2 3 6 2" xfId="7981" xr:uid="{00000000-0005-0000-0000-0000801F0000}"/>
    <cellStyle name="Percent 2 3 6 2 2" xfId="24988" xr:uid="{635C6EE0-FB62-4C3E-B31C-ECFDE9BF00CC}"/>
    <cellStyle name="Percent 2 3 6 3" xfId="5656" xr:uid="{00000000-0005-0000-0000-0000811F0000}"/>
    <cellStyle name="Percent 2 3 6 4" xfId="8885" xr:uid="{00000000-0005-0000-0000-0000821F0000}"/>
    <cellStyle name="Percent 2 3 6 4 2" xfId="10554" xr:uid="{00000000-0005-0000-0000-0000C9200000}"/>
    <cellStyle name="Percent 2 3 6 4 3" xfId="24989" xr:uid="{6BA0249C-B2A6-435F-8A78-A362BF574DC6}"/>
    <cellStyle name="Percent 2 3 6 5" xfId="24990" xr:uid="{45CFC69F-57F3-42B9-A013-B87207719C83}"/>
    <cellStyle name="Percent 2 3 7" xfId="6166" xr:uid="{00000000-0005-0000-0000-0000831F0000}"/>
    <cellStyle name="Percent 2 3 7 2" xfId="7982" xr:uid="{00000000-0005-0000-0000-0000841F0000}"/>
    <cellStyle name="Percent 2 3 7 2 2" xfId="24992" xr:uid="{43DF1ADA-A61C-4B94-A09F-B16A45E86952}"/>
    <cellStyle name="Percent 2 3 7 3" xfId="24993" xr:uid="{9484945A-1C14-4D44-95BE-F2BE44CAA232}"/>
    <cellStyle name="Percent 2 3 7 4" xfId="24994" xr:uid="{3C7CF0A5-E95C-49BF-98A3-B92CB33B3466}"/>
    <cellStyle name="Percent 2 3 7 5" xfId="24995" xr:uid="{C04F53A3-B325-4AA5-A372-52978F52A731}"/>
    <cellStyle name="Percent 2 3 7 6" xfId="24991" xr:uid="{472DF292-296D-4F7C-8CFD-313B1C8382DF}"/>
    <cellStyle name="Percent 2 3 8" xfId="7983" xr:uid="{00000000-0005-0000-0000-0000851F0000}"/>
    <cellStyle name="Percent 2 3 8 2" xfId="24997" xr:uid="{342400AF-7A6D-4722-BF86-0F5840A0C2EF}"/>
    <cellStyle name="Percent 2 3 8 3" xfId="24998" xr:uid="{1B2C77AF-9FCD-4C54-A845-7A8EE6AFF4BB}"/>
    <cellStyle name="Percent 2 3 8 4" xfId="24999" xr:uid="{F9246F5E-EBDD-456D-B519-B39860FDE31D}"/>
    <cellStyle name="Percent 2 3 8 5" xfId="25000" xr:uid="{30623787-AC98-48B2-B5B0-0C88FC8AC239}"/>
    <cellStyle name="Percent 2 3 8 6" xfId="24996" xr:uid="{C1C1A370-020E-4EBB-8330-C82617460707}"/>
    <cellStyle name="Percent 2 3 9" xfId="7976" xr:uid="{00000000-0005-0000-0000-0000861F0000}"/>
    <cellStyle name="Percent 2 3 9 2" xfId="25002" xr:uid="{BE0A4585-ED25-4E5F-8A38-9F9B3A103588}"/>
    <cellStyle name="Percent 2 3 9 3" xfId="25003" xr:uid="{04D31BD5-B22F-4110-A10D-0CD437875E21}"/>
    <cellStyle name="Percent 2 3 9 4" xfId="25004" xr:uid="{6AD0CA59-96CA-417B-906D-A7D019C9B4EE}"/>
    <cellStyle name="Percent 2 3 9 5" xfId="25005" xr:uid="{A290B4A1-EDB2-44C5-803E-4AAFAA5948C8}"/>
    <cellStyle name="Percent 2 3 9 6" xfId="25001" xr:uid="{F3A4418E-A93A-4600-8532-E26EAA6A3AEB}"/>
    <cellStyle name="Percent 2 30" xfId="14141" xr:uid="{00000000-0005-0000-0000-000049100000}"/>
    <cellStyle name="Percent 2 30 2" xfId="25007" xr:uid="{5BB35F5D-3F67-467F-A98A-667997223A2D}"/>
    <cellStyle name="Percent 2 30 3" xfId="25008" xr:uid="{D2733442-D4B6-44B6-ACE7-85AD8A0BFE94}"/>
    <cellStyle name="Percent 2 30 4" xfId="25009" xr:uid="{97808B99-4C8C-46B6-9A5D-A933767A1F43}"/>
    <cellStyle name="Percent 2 30 5" xfId="25010" xr:uid="{DC591FB6-19E1-41CF-9C19-D95ED5F83437}"/>
    <cellStyle name="Percent 2 30 6" xfId="25006" xr:uid="{042936E1-313B-4889-85AC-2CCBDF5BC225}"/>
    <cellStyle name="Percent 2 31" xfId="14142" xr:uid="{00000000-0005-0000-0000-00004A100000}"/>
    <cellStyle name="Percent 2 31 2" xfId="25012" xr:uid="{575DE6FF-5E6F-40E4-A7D5-ECF7C398946B}"/>
    <cellStyle name="Percent 2 31 3" xfId="25013" xr:uid="{ED1E8473-5E7B-4EAB-8490-A234FD88D81F}"/>
    <cellStyle name="Percent 2 31 4" xfId="25014" xr:uid="{5F77F919-22B1-4C7F-9CC9-0E4C32563104}"/>
    <cellStyle name="Percent 2 31 5" xfId="25015" xr:uid="{9CBA0E66-07F4-4171-BFA9-7AAF6A160D2A}"/>
    <cellStyle name="Percent 2 31 6" xfId="25011" xr:uid="{31C2561B-1B6F-4B41-B296-5A1BD0238BE1}"/>
    <cellStyle name="Percent 2 32" xfId="14143" xr:uid="{00000000-0005-0000-0000-00004B100000}"/>
    <cellStyle name="Percent 2 32 2" xfId="25017" xr:uid="{12E1C2EB-65F4-4767-906D-8302E98386EC}"/>
    <cellStyle name="Percent 2 32 3" xfId="25018" xr:uid="{0BE70106-961C-444F-BCCA-49C84C952373}"/>
    <cellStyle name="Percent 2 32 4" xfId="25019" xr:uid="{B1F529CB-B26B-4AAA-9461-2B054FC5252B}"/>
    <cellStyle name="Percent 2 32 5" xfId="25020" xr:uid="{3168CB3E-C4E3-43F7-9767-F1D8970301A3}"/>
    <cellStyle name="Percent 2 32 6" xfId="25016" xr:uid="{B272A64E-D49E-4A36-8AC6-76CE3BC7723D}"/>
    <cellStyle name="Percent 2 33" xfId="14144" xr:uid="{00000000-0005-0000-0000-00004C100000}"/>
    <cellStyle name="Percent 2 33 2" xfId="25022" xr:uid="{FD4B2910-F1B1-41FA-9BB3-E5B0218D31BD}"/>
    <cellStyle name="Percent 2 33 3" xfId="25023" xr:uid="{580ABD0C-F31A-4B18-B414-029A0B60E4D5}"/>
    <cellStyle name="Percent 2 33 4" xfId="25024" xr:uid="{C8EB93C6-2D39-4FAF-98A9-FAC51551B813}"/>
    <cellStyle name="Percent 2 33 5" xfId="25025" xr:uid="{62E020FC-C789-4B00-B025-57216A9088E0}"/>
    <cellStyle name="Percent 2 33 6" xfId="25021" xr:uid="{A0782E25-CC29-4DB7-9E34-0DD487A6EF9B}"/>
    <cellStyle name="Percent 2 34" xfId="14145" xr:uid="{00000000-0005-0000-0000-00004D100000}"/>
    <cellStyle name="Percent 2 34 2" xfId="25027" xr:uid="{B5A3A744-BDD3-4D50-993D-5302A6ECBBA4}"/>
    <cellStyle name="Percent 2 34 3" xfId="25028" xr:uid="{F3C42724-7A84-4B8C-BB70-D2D7B7C96DCE}"/>
    <cellStyle name="Percent 2 34 4" xfId="25029" xr:uid="{2B12721F-3D66-451B-BCA6-6874C0DF52B8}"/>
    <cellStyle name="Percent 2 34 5" xfId="25030" xr:uid="{7ECA91D8-5A8C-42AD-A7B7-36FADCA41622}"/>
    <cellStyle name="Percent 2 34 6" xfId="25026" xr:uid="{89CB38F8-5B96-4A84-982B-C90E5EB5437B}"/>
    <cellStyle name="Percent 2 35" xfId="14146" xr:uid="{00000000-0005-0000-0000-00004E100000}"/>
    <cellStyle name="Percent 2 35 2" xfId="25032" xr:uid="{DC252CBA-3028-48C9-87D0-48C61E8B3454}"/>
    <cellStyle name="Percent 2 35 3" xfId="25033" xr:uid="{7449153A-29D8-4385-9162-B2665A82C813}"/>
    <cellStyle name="Percent 2 35 4" xfId="25034" xr:uid="{A8F5EF8C-0365-47D3-8621-848D44FF590C}"/>
    <cellStyle name="Percent 2 35 5" xfId="25035" xr:uid="{04062889-7CD3-479B-BB73-A9895E67BEB7}"/>
    <cellStyle name="Percent 2 35 6" xfId="25031" xr:uid="{D203FEF7-2C5B-4D30-8D51-6AFC4EEB1AF7}"/>
    <cellStyle name="Percent 2 36" xfId="14147" xr:uid="{00000000-0005-0000-0000-00004F100000}"/>
    <cellStyle name="Percent 2 36 2" xfId="25037" xr:uid="{D77753F6-DE7A-45D7-8E6C-29A6605C9109}"/>
    <cellStyle name="Percent 2 36 3" xfId="25038" xr:uid="{5F76EA19-CD9D-4482-81F4-A65DD0B7705E}"/>
    <cellStyle name="Percent 2 36 4" xfId="25039" xr:uid="{0A5F67B2-AF04-4ABA-9419-4B8214824B33}"/>
    <cellStyle name="Percent 2 36 5" xfId="25040" xr:uid="{801BF85D-2AE5-4882-99F4-D3A37C931E9F}"/>
    <cellStyle name="Percent 2 36 6" xfId="25036" xr:uid="{99CD391E-D8AC-4158-9FA2-EC94264949D8}"/>
    <cellStyle name="Percent 2 37" xfId="14148" xr:uid="{00000000-0005-0000-0000-000050100000}"/>
    <cellStyle name="Percent 2 37 2" xfId="25042" xr:uid="{E2135542-1699-446B-92AE-0404F89149C0}"/>
    <cellStyle name="Percent 2 37 3" xfId="25043" xr:uid="{37BAC6BE-64BE-4DDE-A978-A13762DDCE55}"/>
    <cellStyle name="Percent 2 37 4" xfId="25044" xr:uid="{511E59C1-8D41-4BB4-A5C7-ABC4B9D4E4E5}"/>
    <cellStyle name="Percent 2 37 5" xfId="25045" xr:uid="{3B4C18E7-7624-4F06-B303-53AF58D3BBD4}"/>
    <cellStyle name="Percent 2 37 6" xfId="25041" xr:uid="{CAAA1D3A-CCC9-4E06-AC8E-6699BAF6DD3B}"/>
    <cellStyle name="Percent 2 38" xfId="14149" xr:uid="{00000000-0005-0000-0000-000051100000}"/>
    <cellStyle name="Percent 2 38 2" xfId="25047" xr:uid="{8FE453DB-6B6F-46FC-9E89-D9E72B9AE0F7}"/>
    <cellStyle name="Percent 2 38 3" xfId="25048" xr:uid="{BA7F2760-2F89-4E47-9D88-A7371C0FDF6A}"/>
    <cellStyle name="Percent 2 38 4" xfId="25049" xr:uid="{515E6E8B-80E7-4EB2-B76E-CF215094892D}"/>
    <cellStyle name="Percent 2 38 5" xfId="25050" xr:uid="{E15FD5A9-3D27-4906-BEAA-C70A8144FD09}"/>
    <cellStyle name="Percent 2 38 6" xfId="25046" xr:uid="{85D62EE8-EBB6-47A6-80CE-69A30C5A88FE}"/>
    <cellStyle name="Percent 2 39" xfId="14150" xr:uid="{00000000-0005-0000-0000-000052100000}"/>
    <cellStyle name="Percent 2 39 2" xfId="25052" xr:uid="{DB7D6392-478D-4142-B5F4-35868E964C6F}"/>
    <cellStyle name="Percent 2 39 3" xfId="25053" xr:uid="{7FDFC810-598D-4B55-BA7A-B75B7EA8EF66}"/>
    <cellStyle name="Percent 2 39 4" xfId="25054" xr:uid="{69161700-A4CD-4488-92F0-A64642075FC3}"/>
    <cellStyle name="Percent 2 39 5" xfId="25055" xr:uid="{A777B841-5515-4FBB-808F-AC2394570474}"/>
    <cellStyle name="Percent 2 39 6" xfId="25051" xr:uid="{6B98549D-E0A0-495C-9E4A-A0B4036E3633}"/>
    <cellStyle name="Percent 2 4" xfId="3358" xr:uid="{00000000-0005-0000-0000-0000871F0000}"/>
    <cellStyle name="Percent 2 4 10" xfId="5657" xr:uid="{00000000-0005-0000-0000-0000881F0000}"/>
    <cellStyle name="Percent 2 4 10 2" xfId="14151" xr:uid="{00000000-0005-0000-0000-000054100000}"/>
    <cellStyle name="Percent 2 4 10 2 2" xfId="25056" xr:uid="{F4E74A89-6F65-4ECA-8887-4F972BB4503E}"/>
    <cellStyle name="Percent 2 4 10 3" xfId="25057" xr:uid="{0D7273D1-51B2-4EC1-A0E8-088292F85C21}"/>
    <cellStyle name="Percent 2 4 10 4" xfId="25058" xr:uid="{F249E087-9475-4214-89ED-C69957F994D7}"/>
    <cellStyle name="Percent 2 4 10 5" xfId="25059" xr:uid="{F62ABF8F-3B2D-4ABF-8433-22A6E9EF8F4F}"/>
    <cellStyle name="Percent 2 4 11" xfId="10438" xr:uid="{00000000-0005-0000-0000-0000D0200000}"/>
    <cellStyle name="Percent 2 4 11 2" xfId="14152" xr:uid="{00000000-0005-0000-0000-000055100000}"/>
    <cellStyle name="Percent 2 4 11 2 2" xfId="25061" xr:uid="{4588800C-3173-4DCF-9BF5-9E038E481341}"/>
    <cellStyle name="Percent 2 4 11 3" xfId="25062" xr:uid="{A76496F7-BEC5-453F-AF9D-C97EB37EAB7F}"/>
    <cellStyle name="Percent 2 4 11 4" xfId="25063" xr:uid="{0BE2CA88-6F12-4F4C-9983-0C5CADE3A937}"/>
    <cellStyle name="Percent 2 4 11 5" xfId="25064" xr:uid="{1495785D-FE1B-44C4-9A5A-BABFB8D9E072}"/>
    <cellStyle name="Percent 2 4 11 6" xfId="25060" xr:uid="{E02983A3-1767-4201-A5A1-BD9E6B7AADD4}"/>
    <cellStyle name="Percent 2 4 12" xfId="14153" xr:uid="{00000000-0005-0000-0000-000056100000}"/>
    <cellStyle name="Percent 2 4 12 2" xfId="25066" xr:uid="{31F0E2FE-BD3A-444C-8188-4A75AAC5E108}"/>
    <cellStyle name="Percent 2 4 12 3" xfId="25067" xr:uid="{B3B9B4BB-366B-41CD-817B-92AA4B440AB7}"/>
    <cellStyle name="Percent 2 4 12 4" xfId="25068" xr:uid="{9B727BE4-5320-46FF-910B-315D304698B5}"/>
    <cellStyle name="Percent 2 4 12 5" xfId="25069" xr:uid="{4C5763B5-8C0B-4917-BEE9-8D1A6ACD426F}"/>
    <cellStyle name="Percent 2 4 12 6" xfId="25065" xr:uid="{1C1E1D17-BBC1-4E7E-BAC8-81D499793EB3}"/>
    <cellStyle name="Percent 2 4 13" xfId="14154" xr:uid="{00000000-0005-0000-0000-000057100000}"/>
    <cellStyle name="Percent 2 4 13 2" xfId="25071" xr:uid="{AE9ADB42-59A1-494C-AC6F-3F068C2D0F0D}"/>
    <cellStyle name="Percent 2 4 13 3" xfId="25072" xr:uid="{EBDE5512-126A-42AC-9559-7A7B3AF65743}"/>
    <cellStyle name="Percent 2 4 13 4" xfId="25073" xr:uid="{88B813D0-69D3-42B4-AA86-44EFF1BA3E47}"/>
    <cellStyle name="Percent 2 4 13 5" xfId="25074" xr:uid="{1D0A1A6F-8F10-49EF-949B-0FCF788E5E8D}"/>
    <cellStyle name="Percent 2 4 13 6" xfId="25070" xr:uid="{4A61A096-44B9-411B-B3D3-777E94CBC9D3}"/>
    <cellStyle name="Percent 2 4 14" xfId="14155" xr:uid="{00000000-0005-0000-0000-000058100000}"/>
    <cellStyle name="Percent 2 4 14 2" xfId="25076" xr:uid="{4520D5A6-1336-42E9-B1F8-A1E04A356EA2}"/>
    <cellStyle name="Percent 2 4 14 3" xfId="25077" xr:uid="{5D94855A-31F9-49CD-AA77-185CDCF9FD51}"/>
    <cellStyle name="Percent 2 4 14 4" xfId="25078" xr:uid="{02A992AD-D528-48B9-B2E2-4E32AD76CA5C}"/>
    <cellStyle name="Percent 2 4 14 5" xfId="25079" xr:uid="{A060F2A7-4034-4299-A4B1-A77BBEBB8C1D}"/>
    <cellStyle name="Percent 2 4 14 6" xfId="25075" xr:uid="{298DDA25-BFE4-4F03-9FF0-B2744A2079CF}"/>
    <cellStyle name="Percent 2 4 15" xfId="14156" xr:uid="{00000000-0005-0000-0000-000059100000}"/>
    <cellStyle name="Percent 2 4 15 2" xfId="25081" xr:uid="{3AF3CD90-6D87-4C5D-B3FC-91E35B30C8EB}"/>
    <cellStyle name="Percent 2 4 15 3" xfId="25082" xr:uid="{D0635C56-E90D-4729-9ADA-6F884C2D126B}"/>
    <cellStyle name="Percent 2 4 15 4" xfId="25083" xr:uid="{39145482-C3D0-4624-978D-41E9CA264450}"/>
    <cellStyle name="Percent 2 4 15 5" xfId="25084" xr:uid="{3253726A-52C4-471E-9FAD-CC57826BE6CA}"/>
    <cellStyle name="Percent 2 4 15 6" xfId="25080" xr:uid="{A70AA298-15C6-4681-9FF7-FB6B7DEBF817}"/>
    <cellStyle name="Percent 2 4 16" xfId="25085" xr:uid="{43E8FD55-7D8C-476E-A1C9-6DBC1AB8FE9C}"/>
    <cellStyle name="Percent 2 4 16 2" xfId="25086" xr:uid="{3266539F-74CB-4593-A695-D4C52201D168}"/>
    <cellStyle name="Percent 2 4 16 3" xfId="25087" xr:uid="{F1EB8B45-95AE-4CAA-85A1-C011CFFFC6E7}"/>
    <cellStyle name="Percent 2 4 16 4" xfId="25088" xr:uid="{93791DCF-F163-4EE2-8D10-60B0AB2AFA75}"/>
    <cellStyle name="Percent 2 4 16 5" xfId="25089" xr:uid="{A2EA05BE-388E-4848-A0E8-6994967A5E71}"/>
    <cellStyle name="Percent 2 4 17" xfId="25090" xr:uid="{7FD8B859-3BAD-413E-82B7-634198ABF7EB}"/>
    <cellStyle name="Percent 2 4 17 2" xfId="25091" xr:uid="{469D767D-32BB-4234-82D2-719473F50134}"/>
    <cellStyle name="Percent 2 4 17 3" xfId="25092" xr:uid="{FA7FA0C5-8E43-4692-B537-D2A7F91EA62B}"/>
    <cellStyle name="Percent 2 4 17 4" xfId="25093" xr:uid="{B9F0DA60-EA0E-4315-8E45-656E99591013}"/>
    <cellStyle name="Percent 2 4 17 5" xfId="25094" xr:uid="{093CF7D4-5E2D-46E2-82BF-51E02AA9213F}"/>
    <cellStyle name="Percent 2 4 18" xfId="25095" xr:uid="{9F31EECA-47ED-493B-B17C-1B13C39FCD2D}"/>
    <cellStyle name="Percent 2 4 19" xfId="25096" xr:uid="{6E33AA8E-C9B8-4CDF-846C-B8682BF91B67}"/>
    <cellStyle name="Percent 2 4 2" xfId="3359" xr:uid="{00000000-0005-0000-0000-0000891F0000}"/>
    <cellStyle name="Percent 2 4 2 2" xfId="3705" xr:uid="{00000000-0005-0000-0000-00008A1F0000}"/>
    <cellStyle name="Percent 2 4 2 2 2" xfId="6177" xr:uid="{00000000-0005-0000-0000-00008B1F0000}"/>
    <cellStyle name="Percent 2 4 2 2 3" xfId="10483" xr:uid="{00000000-0005-0000-0000-0000D4200000}"/>
    <cellStyle name="Percent 2 4 2 2 4" xfId="25097" xr:uid="{F28C860B-BF53-4214-B3C3-01FFF7E97FEA}"/>
    <cellStyle name="Percent 2 4 2 3" xfId="4711" xr:uid="{00000000-0005-0000-0000-00008C1F0000}"/>
    <cellStyle name="Percent 2 4 2 3 2" xfId="7985" xr:uid="{00000000-0005-0000-0000-00008D1F0000}"/>
    <cellStyle name="Percent 2 4 2 3 3" xfId="10555" xr:uid="{00000000-0005-0000-0000-0000D7200000}"/>
    <cellStyle name="Percent 2 4 2 3 4" xfId="25098" xr:uid="{51447007-E751-4532-A633-E7CD53233412}"/>
    <cellStyle name="Percent 2 4 2 4" xfId="5658" xr:uid="{00000000-0005-0000-0000-00008E1F0000}"/>
    <cellStyle name="Percent 2 4 2 5" xfId="10439" xr:uid="{00000000-0005-0000-0000-0000D9200000}"/>
    <cellStyle name="Percent 2 4 2 5 2" xfId="25099" xr:uid="{5366B9A2-F556-46D7-B0D1-6F6D0CEEE602}"/>
    <cellStyle name="Percent 2 4 20" xfId="25100" xr:uid="{1EC9B2A1-F3BA-4B03-9576-9543B281026B}"/>
    <cellStyle name="Percent 2 4 21" xfId="25101" xr:uid="{10216F92-03B6-4E5D-ACEA-811E1B3DAFCC}"/>
    <cellStyle name="Percent 2 4 22" xfId="25102" xr:uid="{8AEB9451-C68B-4A52-8D9E-012E6BD4C50E}"/>
    <cellStyle name="Percent 2 4 3" xfId="3667" xr:uid="{00000000-0005-0000-0000-00008F1F0000}"/>
    <cellStyle name="Percent 2 4 3 2" xfId="4931" xr:uid="{00000000-0005-0000-0000-0000901F0000}"/>
    <cellStyle name="Percent 2 4 3 2 2" xfId="7986" xr:uid="{00000000-0005-0000-0000-0000911F0000}"/>
    <cellStyle name="Percent 2 4 3 2 3" xfId="10578" xr:uid="{00000000-0005-0000-0000-0000DD200000}"/>
    <cellStyle name="Percent 2 4 3 2 4" xfId="25103" xr:uid="{3AB3EF07-A4D7-4A98-B81A-0C28ADF77156}"/>
    <cellStyle name="Percent 2 4 3 3" xfId="5659" xr:uid="{00000000-0005-0000-0000-0000921F0000}"/>
    <cellStyle name="Percent 2 4 3 4" xfId="10468" xr:uid="{00000000-0005-0000-0000-0000DF200000}"/>
    <cellStyle name="Percent 2 4 3 4 2" xfId="25104" xr:uid="{E42E2F4D-292C-4A59-B5E7-75C4F598112B}"/>
    <cellStyle name="Percent 2 4 3 5" xfId="25105" xr:uid="{A6287138-BF66-4F5E-9F88-0855C04E43DE}"/>
    <cellStyle name="Percent 2 4 4" xfId="4710" xr:uid="{00000000-0005-0000-0000-0000931F0000}"/>
    <cellStyle name="Percent 2 4 4 2" xfId="7987" xr:uid="{00000000-0005-0000-0000-0000941F0000}"/>
    <cellStyle name="Percent 2 4 4 2 2" xfId="25107" xr:uid="{DD645035-A217-4103-BB11-52B08139C1BF}"/>
    <cellStyle name="Percent 2 4 4 3" xfId="25108" xr:uid="{6180C171-3860-42BB-8028-889C4D7217E8}"/>
    <cellStyle name="Percent 2 4 4 4" xfId="25109" xr:uid="{81B217E2-A9B2-4AF1-B763-D31D417BB6AC}"/>
    <cellStyle name="Percent 2 4 4 5" xfId="25110" xr:uid="{D2578EB1-198B-4665-BB54-670037F40B3F}"/>
    <cellStyle name="Percent 2 4 4 6" xfId="25106" xr:uid="{34F6A5E0-7E11-446C-87BF-CC2FEC1F5E26}"/>
    <cellStyle name="Percent 2 4 5" xfId="7988" xr:uid="{00000000-0005-0000-0000-0000951F0000}"/>
    <cellStyle name="Percent 2 4 5 2" xfId="25112" xr:uid="{F84D837D-388F-4E12-BE2A-1DE0FF6EA695}"/>
    <cellStyle name="Percent 2 4 5 3" xfId="25113" xr:uid="{DF6E29BD-DD21-4A48-8611-AA4179499B9E}"/>
    <cellStyle name="Percent 2 4 5 4" xfId="25114" xr:uid="{94DE12AD-12FC-4624-A553-44CC7351EE9A}"/>
    <cellStyle name="Percent 2 4 5 5" xfId="25115" xr:uid="{1EFADCD7-1B67-477B-B2E7-98F7A124E954}"/>
    <cellStyle name="Percent 2 4 5 6" xfId="25111" xr:uid="{851DD120-625A-4CBF-8BB8-D39B26DE5857}"/>
    <cellStyle name="Percent 2 4 6" xfId="7989" xr:uid="{00000000-0005-0000-0000-0000961F0000}"/>
    <cellStyle name="Percent 2 4 6 2" xfId="25117" xr:uid="{CE363F99-70CA-4B40-83F5-182595BB9E03}"/>
    <cellStyle name="Percent 2 4 6 3" xfId="25118" xr:uid="{80AC6B66-8B60-48D9-90F2-35ECDD94C50A}"/>
    <cellStyle name="Percent 2 4 6 4" xfId="25119" xr:uid="{5AF04538-63FD-49F2-AC93-FC96119C7B39}"/>
    <cellStyle name="Percent 2 4 6 5" xfId="25120" xr:uid="{31B996BC-B137-46B7-839B-2BF862FD3BAE}"/>
    <cellStyle name="Percent 2 4 6 6" xfId="25116" xr:uid="{C3313429-F99D-48B2-AEB6-AA3AD7B2B035}"/>
    <cellStyle name="Percent 2 4 7" xfId="7990" xr:uid="{00000000-0005-0000-0000-0000971F0000}"/>
    <cellStyle name="Percent 2 4 7 2" xfId="25122" xr:uid="{1299478F-F834-4FEE-9AAE-4F673F8FF907}"/>
    <cellStyle name="Percent 2 4 7 3" xfId="25123" xr:uid="{9A9E7D94-22C6-4EE7-B01B-99CC07556823}"/>
    <cellStyle name="Percent 2 4 7 4" xfId="25124" xr:uid="{28C74B1F-AAAE-4914-9970-50C39080A964}"/>
    <cellStyle name="Percent 2 4 7 5" xfId="25125" xr:uid="{9EF9A99A-1BC8-468C-BBA3-44500871D63F}"/>
    <cellStyle name="Percent 2 4 7 6" xfId="25121" xr:uid="{7314039A-999C-494F-A2C2-563FEDDEA5D2}"/>
    <cellStyle name="Percent 2 4 8" xfId="7991" xr:uid="{00000000-0005-0000-0000-0000981F0000}"/>
    <cellStyle name="Percent 2 4 8 2" xfId="25127" xr:uid="{29A810A8-8ABC-43AF-8E29-930C73375F06}"/>
    <cellStyle name="Percent 2 4 8 3" xfId="25128" xr:uid="{7321504F-4558-43ED-AA8B-83496F089E59}"/>
    <cellStyle name="Percent 2 4 8 4" xfId="25129" xr:uid="{437D8F05-6E90-4FC2-B46F-9383E1A72C7C}"/>
    <cellStyle name="Percent 2 4 8 5" xfId="25130" xr:uid="{A07C66FF-4D98-41EC-B13D-9F0F2318B7A1}"/>
    <cellStyle name="Percent 2 4 8 6" xfId="25126" xr:uid="{C42BB88D-55EB-4E05-AA65-E757C82306CE}"/>
    <cellStyle name="Percent 2 4 9" xfId="7984" xr:uid="{00000000-0005-0000-0000-0000991F0000}"/>
    <cellStyle name="Percent 2 4 9 2" xfId="25132" xr:uid="{889A03AA-0614-4C1C-B1EA-E9ABC28B0866}"/>
    <cellStyle name="Percent 2 4 9 3" xfId="25133" xr:uid="{4E3A2C81-9A49-409B-82D7-3DB2D5B59A3F}"/>
    <cellStyle name="Percent 2 4 9 4" xfId="25134" xr:uid="{BC3B46DF-A684-4B19-A7D3-5A44AAA7C185}"/>
    <cellStyle name="Percent 2 4 9 5" xfId="25135" xr:uid="{DCA8DA01-B780-4C02-B76E-248EC0D3FD73}"/>
    <cellStyle name="Percent 2 4 9 6" xfId="25131" xr:uid="{F7620F30-FB89-40D0-B384-5C41274E2D89}"/>
    <cellStyle name="Percent 2 40" xfId="14157" xr:uid="{00000000-0005-0000-0000-000062100000}"/>
    <cellStyle name="Percent 2 40 2" xfId="25137" xr:uid="{3C4DDBDD-1C68-4714-8061-8EF5AC4E2223}"/>
    <cellStyle name="Percent 2 40 3" xfId="25138" xr:uid="{9A89C51A-1F20-4CFA-93A7-B270C25ECD92}"/>
    <cellStyle name="Percent 2 40 4" xfId="25139" xr:uid="{4531AE69-C11A-45E0-9FF4-43E372A0EF7D}"/>
    <cellStyle name="Percent 2 40 5" xfId="25140" xr:uid="{767654C9-3DC1-4BBA-88A5-D05CAD7D2C0D}"/>
    <cellStyle name="Percent 2 40 6" xfId="25136" xr:uid="{394B28A6-CA75-4650-885A-277A32B5E2C3}"/>
    <cellStyle name="Percent 2 41" xfId="14158" xr:uid="{00000000-0005-0000-0000-000063100000}"/>
    <cellStyle name="Percent 2 41 2" xfId="25142" xr:uid="{7FC71520-6D72-468C-905B-681B33C329B8}"/>
    <cellStyle name="Percent 2 41 3" xfId="25143" xr:uid="{C18469B6-48FB-413B-9468-D8515F8E8FE3}"/>
    <cellStyle name="Percent 2 41 4" xfId="25144" xr:uid="{0699D3AF-09C5-4627-A62E-C0B83E49C7A6}"/>
    <cellStyle name="Percent 2 41 5" xfId="25145" xr:uid="{17013932-BEC7-40A9-B33C-18EE5FEFB9F9}"/>
    <cellStyle name="Percent 2 41 6" xfId="25141" xr:uid="{F1A51B57-A618-4E37-9A3F-68A91705CEB5}"/>
    <cellStyle name="Percent 2 42" xfId="14159" xr:uid="{00000000-0005-0000-0000-000064100000}"/>
    <cellStyle name="Percent 2 42 2" xfId="25147" xr:uid="{8CDE14A2-EF1A-446F-9EEB-69EACB08D6B2}"/>
    <cellStyle name="Percent 2 42 3" xfId="25148" xr:uid="{330430FF-91EC-4FEC-A61D-6F90CD726130}"/>
    <cellStyle name="Percent 2 42 4" xfId="25149" xr:uid="{D43F4E99-08F6-484F-AEE4-831AA03DF015}"/>
    <cellStyle name="Percent 2 42 5" xfId="25150" xr:uid="{8F1B2000-157F-478A-9711-6F2FBABABBB8}"/>
    <cellStyle name="Percent 2 42 6" xfId="25146" xr:uid="{43698CE7-5137-46BA-B0A4-7CB3C08DD535}"/>
    <cellStyle name="Percent 2 43" xfId="14160" xr:uid="{00000000-0005-0000-0000-000065100000}"/>
    <cellStyle name="Percent 2 43 2" xfId="25152" xr:uid="{A05C4B3A-42E1-45B2-A1AD-FB51629038C5}"/>
    <cellStyle name="Percent 2 43 3" xfId="25153" xr:uid="{1A4DFB7C-4642-4B80-B616-A51C3DFEDFF8}"/>
    <cellStyle name="Percent 2 43 4" xfId="25154" xr:uid="{1B8D0BA7-4BE3-4F2D-BCE8-F02C4EF50E4C}"/>
    <cellStyle name="Percent 2 43 5" xfId="25155" xr:uid="{76FFD4FB-4A1C-4311-AE81-03E814136856}"/>
    <cellStyle name="Percent 2 43 6" xfId="25151" xr:uid="{C2E09C3A-AFA8-465D-BEA7-B95EEB6C9A08}"/>
    <cellStyle name="Percent 2 44" xfId="14161" xr:uid="{00000000-0005-0000-0000-000066100000}"/>
    <cellStyle name="Percent 2 44 2" xfId="25157" xr:uid="{8F677EB6-2CFE-4C87-9CA0-BCA827DB644C}"/>
    <cellStyle name="Percent 2 44 3" xfId="25158" xr:uid="{CF695B48-B6CF-4ECF-B090-F359D4C4180B}"/>
    <cellStyle name="Percent 2 44 4" xfId="25159" xr:uid="{EA71DDDB-BA90-4FF1-BEA2-088B4DE6AE29}"/>
    <cellStyle name="Percent 2 44 5" xfId="25160" xr:uid="{2E356829-2803-43FB-95AA-A4562578147D}"/>
    <cellStyle name="Percent 2 44 6" xfId="25156" xr:uid="{BCE16AE6-8F19-4B9E-96D9-A11A48B5D5E0}"/>
    <cellStyle name="Percent 2 45" xfId="14162" xr:uid="{00000000-0005-0000-0000-000067100000}"/>
    <cellStyle name="Percent 2 45 2" xfId="25162" xr:uid="{1A07C8B6-ACC7-4BF2-8741-A7766AC47705}"/>
    <cellStyle name="Percent 2 45 3" xfId="25163" xr:uid="{487BE930-A2A3-47B2-9625-F93B8BA15198}"/>
    <cellStyle name="Percent 2 45 4" xfId="25164" xr:uid="{4E90B44E-A2F1-4C2A-99D3-821F993E6D77}"/>
    <cellStyle name="Percent 2 45 5" xfId="25165" xr:uid="{5B882304-ECF3-4752-9A75-EF268E62BC8A}"/>
    <cellStyle name="Percent 2 45 6" xfId="25161" xr:uid="{EDF00771-48C8-4BCC-BC20-480AA1397755}"/>
    <cellStyle name="Percent 2 46" xfId="14163" xr:uid="{00000000-0005-0000-0000-000068100000}"/>
    <cellStyle name="Percent 2 46 2" xfId="25167" xr:uid="{6E07DD21-A151-4A5B-AAD8-C22FDEF4BF5A}"/>
    <cellStyle name="Percent 2 46 3" xfId="25168" xr:uid="{B8EC8DE6-8095-4207-8480-C420F030DB0D}"/>
    <cellStyle name="Percent 2 46 4" xfId="25169" xr:uid="{85F7A8C8-B6EF-4D66-9514-1A0CC380AC20}"/>
    <cellStyle name="Percent 2 46 5" xfId="25170" xr:uid="{DA96CC0C-CDA0-4524-B1F8-E05BE9772178}"/>
    <cellStyle name="Percent 2 46 6" xfId="25166" xr:uid="{122B408B-FFD2-4B51-9E3F-41F9AFDA61A0}"/>
    <cellStyle name="Percent 2 47" xfId="14164" xr:uid="{00000000-0005-0000-0000-000069100000}"/>
    <cellStyle name="Percent 2 47 2" xfId="25172" xr:uid="{EE7F760B-61BE-41AA-8224-29D2331D0937}"/>
    <cellStyle name="Percent 2 47 3" xfId="25173" xr:uid="{6C2C573D-57F5-4DAC-A0F7-E58A59452B77}"/>
    <cellStyle name="Percent 2 47 4" xfId="25174" xr:uid="{E123490B-E12E-4E14-921D-7ADE28535F9A}"/>
    <cellStyle name="Percent 2 47 5" xfId="25175" xr:uid="{6F657343-BF98-460A-8382-8A0357CB77BE}"/>
    <cellStyle name="Percent 2 47 6" xfId="25171" xr:uid="{03972A84-1157-4E9A-8F1F-0EB5C43E0B1A}"/>
    <cellStyle name="Percent 2 48" xfId="14165" xr:uid="{00000000-0005-0000-0000-00006A100000}"/>
    <cellStyle name="Percent 2 48 2" xfId="14166" xr:uid="{00000000-0005-0000-0000-00006B100000}"/>
    <cellStyle name="Percent 2 48 2 2" xfId="25178" xr:uid="{5C3D20A0-1EA4-4AF5-A332-87A79B80B39A}"/>
    <cellStyle name="Percent 2 48 2 3" xfId="25179" xr:uid="{BE3FD60E-3D81-4882-B0F4-326A355C13E6}"/>
    <cellStyle name="Percent 2 48 2 4" xfId="25180" xr:uid="{4B6D2620-4098-4866-8C76-04145C058057}"/>
    <cellStyle name="Percent 2 48 2 5" xfId="25181" xr:uid="{03370F3E-8DAA-4D1D-A5AA-2DBB82B772AC}"/>
    <cellStyle name="Percent 2 48 2 6" xfId="25177" xr:uid="{EB686A2A-045C-4236-949E-AF3AF6AD7526}"/>
    <cellStyle name="Percent 2 48 3" xfId="14167" xr:uid="{00000000-0005-0000-0000-00006C100000}"/>
    <cellStyle name="Percent 2 48 3 2" xfId="25182" xr:uid="{B7475669-C20E-4A5F-AE6D-574D0B0014D3}"/>
    <cellStyle name="Percent 2 48 4" xfId="25183" xr:uid="{471FB436-9FF0-429B-AC95-86F04B84ADB2}"/>
    <cellStyle name="Percent 2 48 5" xfId="25184" xr:uid="{B3D09ED6-2BA5-41DA-ADA8-91D8ED13C211}"/>
    <cellStyle name="Percent 2 48 6" xfId="25185" xr:uid="{11A3871E-FC8F-4BE3-B843-865DDA20D763}"/>
    <cellStyle name="Percent 2 48 7" xfId="25186" xr:uid="{477DA3DB-04AF-4A0C-9B28-8864B28B6DD1}"/>
    <cellStyle name="Percent 2 48 8" xfId="25176" xr:uid="{B5AC8F06-3383-41A3-A2EC-9BFA6DCDF143}"/>
    <cellStyle name="Percent 2 49" xfId="14168" xr:uid="{00000000-0005-0000-0000-00006D100000}"/>
    <cellStyle name="Percent 2 49 2" xfId="25188" xr:uid="{6610126D-02CF-4FB7-A7C5-0FCBB005A81E}"/>
    <cellStyle name="Percent 2 49 3" xfId="25189" xr:uid="{9C679229-C152-4074-BA6A-8283ECF030A4}"/>
    <cellStyle name="Percent 2 49 4" xfId="25190" xr:uid="{D66B99CB-31EF-4E7F-B52D-0F3AD91747E3}"/>
    <cellStyle name="Percent 2 49 5" xfId="25191" xr:uid="{B94723EA-BEBD-491E-B366-16A70B3812D2}"/>
    <cellStyle name="Percent 2 49 6" xfId="25192" xr:uid="{3D40FAA2-7B37-4AF3-8E54-8CFC52281518}"/>
    <cellStyle name="Percent 2 49 7" xfId="25187" xr:uid="{DF8F67B1-D45A-4FFE-8518-4D6D7E770A5A}"/>
    <cellStyle name="Percent 2 5" xfId="3360" xr:uid="{00000000-0005-0000-0000-00009A1F0000}"/>
    <cellStyle name="Percent 2 5 10" xfId="5660" xr:uid="{00000000-0005-0000-0000-00009B1F0000}"/>
    <cellStyle name="Percent 2 5 10 2" xfId="14169" xr:uid="{00000000-0005-0000-0000-00006F100000}"/>
    <cellStyle name="Percent 2 5 10 2 2" xfId="25193" xr:uid="{C985E8D6-156F-4559-843A-5145AD333296}"/>
    <cellStyle name="Percent 2 5 10 3" xfId="25194" xr:uid="{A1206464-10AA-446F-8B9A-9C0388EA5283}"/>
    <cellStyle name="Percent 2 5 10 4" xfId="25195" xr:uid="{2B8DFB7D-E873-45A2-B102-22AC5E7EFF76}"/>
    <cellStyle name="Percent 2 5 10 5" xfId="25196" xr:uid="{8B145BBD-195E-4D2D-A08C-C13FBB3182A2}"/>
    <cellStyle name="Percent 2 5 11" xfId="10440" xr:uid="{00000000-0005-0000-0000-0000E9200000}"/>
    <cellStyle name="Percent 2 5 11 2" xfId="14170" xr:uid="{00000000-0005-0000-0000-000070100000}"/>
    <cellStyle name="Percent 2 5 11 2 2" xfId="25198" xr:uid="{0B1EBF4B-BDD7-44BF-9850-C9F7D2EFEE05}"/>
    <cellStyle name="Percent 2 5 11 3" xfId="25199" xr:uid="{D6119DA6-DCE9-4C69-B55A-B3242E46D7D3}"/>
    <cellStyle name="Percent 2 5 11 4" xfId="25200" xr:uid="{B96B61C2-993F-4ABF-8867-6038FB67C628}"/>
    <cellStyle name="Percent 2 5 11 5" xfId="25201" xr:uid="{DD1CDE74-D1B9-45BB-955C-B9FEB10E8722}"/>
    <cellStyle name="Percent 2 5 11 6" xfId="25197" xr:uid="{BCDA73D8-403A-41A4-8B7E-D7EED2E9431F}"/>
    <cellStyle name="Percent 2 5 12" xfId="14171" xr:uid="{00000000-0005-0000-0000-000071100000}"/>
    <cellStyle name="Percent 2 5 12 2" xfId="25203" xr:uid="{AA3B30CB-9A07-497A-A8D8-A5C6837D653B}"/>
    <cellStyle name="Percent 2 5 12 3" xfId="25204" xr:uid="{DA93A369-C7B2-46B5-95E7-97C557C7A055}"/>
    <cellStyle name="Percent 2 5 12 4" xfId="25205" xr:uid="{3A04D7B1-0BBA-47CC-A933-B160AEBA7016}"/>
    <cellStyle name="Percent 2 5 12 5" xfId="25206" xr:uid="{C13DA3D0-CCEA-43BA-8BDD-A8AF06546BB9}"/>
    <cellStyle name="Percent 2 5 12 6" xfId="25202" xr:uid="{645FAAEC-DD13-413E-A102-2BABBA34ED5A}"/>
    <cellStyle name="Percent 2 5 13" xfId="14172" xr:uid="{00000000-0005-0000-0000-000072100000}"/>
    <cellStyle name="Percent 2 5 13 2" xfId="25208" xr:uid="{2088FEA5-FD29-467C-B49C-E38D95927D2D}"/>
    <cellStyle name="Percent 2 5 13 3" xfId="25209" xr:uid="{AA6C2CF7-41B1-4055-8296-8102565F9D75}"/>
    <cellStyle name="Percent 2 5 13 4" xfId="25210" xr:uid="{4428B530-6DC6-4A5E-ADC2-84E093853B40}"/>
    <cellStyle name="Percent 2 5 13 5" xfId="25211" xr:uid="{91948C11-DE1F-4C30-827E-FCC90E4DAC05}"/>
    <cellStyle name="Percent 2 5 13 6" xfId="25207" xr:uid="{45492BF3-E9AD-45F9-8025-15809CF0D911}"/>
    <cellStyle name="Percent 2 5 14" xfId="14173" xr:uid="{00000000-0005-0000-0000-000073100000}"/>
    <cellStyle name="Percent 2 5 14 2" xfId="25213" xr:uid="{8B3F5473-5886-4A4C-9AEF-6E405B6CE57F}"/>
    <cellStyle name="Percent 2 5 14 3" xfId="25214" xr:uid="{1A33EBE3-4A51-4AB6-8263-64EB4DAD244A}"/>
    <cellStyle name="Percent 2 5 14 4" xfId="25215" xr:uid="{CD8D4BCF-07B8-4B59-9BCF-2C66CD221E2C}"/>
    <cellStyle name="Percent 2 5 14 5" xfId="25216" xr:uid="{D1512B6D-E6ED-4908-B150-DA2CD8E4EF3C}"/>
    <cellStyle name="Percent 2 5 14 6" xfId="25212" xr:uid="{742994F8-6D4C-48FA-92C1-A8FD40F3D2C2}"/>
    <cellStyle name="Percent 2 5 15" xfId="14174" xr:uid="{00000000-0005-0000-0000-000074100000}"/>
    <cellStyle name="Percent 2 5 15 2" xfId="25218" xr:uid="{0BAFAFAE-AA37-4933-A7E0-823D579A5D16}"/>
    <cellStyle name="Percent 2 5 15 3" xfId="25219" xr:uid="{D6B8028C-90C1-4FB7-A1B7-78C795EB00A8}"/>
    <cellStyle name="Percent 2 5 15 4" xfId="25220" xr:uid="{F6081514-9234-4CB1-B618-C7564215F64A}"/>
    <cellStyle name="Percent 2 5 15 5" xfId="25221" xr:uid="{CC837384-C615-48C4-B501-A5DA029B1907}"/>
    <cellStyle name="Percent 2 5 15 6" xfId="25217" xr:uid="{C0037071-7AA8-4BFB-8322-D4C2A5612A69}"/>
    <cellStyle name="Percent 2 5 16" xfId="25222" xr:uid="{6A494958-FFF4-462E-A88A-566A7E1C3A7B}"/>
    <cellStyle name="Percent 2 5 17" xfId="25223" xr:uid="{47ED961E-14C9-43B8-A3DF-BDB2E8E4BF36}"/>
    <cellStyle name="Percent 2 5 18" xfId="25224" xr:uid="{344D966B-0073-4C5D-A4CB-F065F82AF258}"/>
    <cellStyle name="Percent 2 5 19" xfId="25225" xr:uid="{80EC0C96-4935-4428-9B76-3330500E545F}"/>
    <cellStyle name="Percent 2 5 2" xfId="3674" xr:uid="{00000000-0005-0000-0000-00009C1F0000}"/>
    <cellStyle name="Percent 2 5 2 2" xfId="5461" xr:uid="{00000000-0005-0000-0000-00009D1F0000}"/>
    <cellStyle name="Percent 2 5 2 2 2" xfId="6179" xr:uid="{00000000-0005-0000-0000-00009E1F0000}"/>
    <cellStyle name="Percent 2 5 2 2 3" xfId="10919" xr:uid="{00000000-0005-0000-0000-0000ED200000}"/>
    <cellStyle name="Percent 2 5 2 2 4" xfId="25226" xr:uid="{30AEC639-D95F-4186-8424-E96A7F2855A9}"/>
    <cellStyle name="Percent 2 5 2 3" xfId="4713" xr:uid="{00000000-0005-0000-0000-00009F1F0000}"/>
    <cellStyle name="Percent 2 5 2 3 2" xfId="7993" xr:uid="{00000000-0005-0000-0000-0000A01F0000}"/>
    <cellStyle name="Percent 2 5 2 3 3" xfId="10557" xr:uid="{00000000-0005-0000-0000-0000F0200000}"/>
    <cellStyle name="Percent 2 5 2 3 4" xfId="25227" xr:uid="{F0B76D8F-DD85-408D-8F37-B98508EA320F}"/>
    <cellStyle name="Percent 2 5 2 4" xfId="5661" xr:uid="{00000000-0005-0000-0000-0000A11F0000}"/>
    <cellStyle name="Percent 2 5 2 5" xfId="10472" xr:uid="{00000000-0005-0000-0000-0000F2200000}"/>
    <cellStyle name="Percent 2 5 2 5 2" xfId="25228" xr:uid="{436F6B43-A824-4AAF-9886-4DAA17B81D6A}"/>
    <cellStyle name="Percent 2 5 3" xfId="5099" xr:uid="{00000000-0005-0000-0000-0000A21F0000}"/>
    <cellStyle name="Percent 2 5 3 2" xfId="6180" xr:uid="{00000000-0005-0000-0000-0000A31F0000}"/>
    <cellStyle name="Percent 2 5 3 2 2" xfId="25229" xr:uid="{E84E64EA-526E-4C26-836C-5B48E4405A7F}"/>
    <cellStyle name="Percent 2 5 3 3" xfId="7994" xr:uid="{00000000-0005-0000-0000-0000A41F0000}"/>
    <cellStyle name="Percent 2 5 3 3 2" xfId="25230" xr:uid="{0745EB4B-7854-40B9-85D7-6953FC36171D}"/>
    <cellStyle name="Percent 2 5 3 4" xfId="5662" xr:uid="{00000000-0005-0000-0000-0000A51F0000}"/>
    <cellStyle name="Percent 2 5 3 5" xfId="10615" xr:uid="{00000000-0005-0000-0000-0000F7200000}"/>
    <cellStyle name="Percent 2 5 3 5 2" xfId="25231" xr:uid="{3F4E39C0-D823-4DD2-8E83-892A18A8FEBC}"/>
    <cellStyle name="Percent 2 5 4" xfId="4712" xr:uid="{00000000-0005-0000-0000-0000A61F0000}"/>
    <cellStyle name="Percent 2 5 4 2" xfId="7995" xr:uid="{00000000-0005-0000-0000-0000A71F0000}"/>
    <cellStyle name="Percent 2 5 4 2 2" xfId="25232" xr:uid="{AD46B720-0640-4A4F-8F05-3D843C852651}"/>
    <cellStyle name="Percent 2 5 4 3" xfId="5663" xr:uid="{00000000-0005-0000-0000-0000A81F0000}"/>
    <cellStyle name="Percent 2 5 4 4" xfId="8886" xr:uid="{00000000-0005-0000-0000-0000A91F0000}"/>
    <cellStyle name="Percent 2 5 4 4 2" xfId="10556" xr:uid="{00000000-0005-0000-0000-0000FB200000}"/>
    <cellStyle name="Percent 2 5 4 4 3" xfId="25233" xr:uid="{3FDDC13D-4597-49A1-B592-B3F0C3C077A8}"/>
    <cellStyle name="Percent 2 5 4 5" xfId="25234" xr:uid="{9936333B-47CD-41C3-A94A-98E5AA58AA04}"/>
    <cellStyle name="Percent 2 5 5" xfId="6178" xr:uid="{00000000-0005-0000-0000-0000AA1F0000}"/>
    <cellStyle name="Percent 2 5 5 2" xfId="7996" xr:uid="{00000000-0005-0000-0000-0000AB1F0000}"/>
    <cellStyle name="Percent 2 5 5 2 2" xfId="25236" xr:uid="{28B26F60-0A4C-4133-9F55-B57A0046AB0A}"/>
    <cellStyle name="Percent 2 5 5 3" xfId="25237" xr:uid="{0BCCF9B0-8198-474E-9D58-CB7CD92C7E38}"/>
    <cellStyle name="Percent 2 5 5 4" xfId="25238" xr:uid="{3301A7C0-DBAC-4F5C-88F1-BCCFE8B42B45}"/>
    <cellStyle name="Percent 2 5 5 5" xfId="25239" xr:uid="{64DB093B-7FC5-47D2-970A-9EA6DE45F2D9}"/>
    <cellStyle name="Percent 2 5 5 6" xfId="25235" xr:uid="{B4CB37F7-DEF1-464E-8CA8-74E81EF74DB9}"/>
    <cellStyle name="Percent 2 5 6" xfId="7997" xr:uid="{00000000-0005-0000-0000-0000AC1F0000}"/>
    <cellStyle name="Percent 2 5 6 2" xfId="25241" xr:uid="{C278AE7D-B99B-4832-BAC5-72B0B6D43E32}"/>
    <cellStyle name="Percent 2 5 6 3" xfId="25242" xr:uid="{4DB76F36-DF17-49F8-B32A-54F33E255AA6}"/>
    <cellStyle name="Percent 2 5 6 4" xfId="25243" xr:uid="{0A94A0CA-6F4E-44BA-9BBA-587B4740F2E3}"/>
    <cellStyle name="Percent 2 5 6 5" xfId="25244" xr:uid="{FD48705F-D8C2-4188-B0C0-F4399D17A47B}"/>
    <cellStyle name="Percent 2 5 6 6" xfId="25240" xr:uid="{C1FC6884-9583-4D26-AD61-08F41A030133}"/>
    <cellStyle name="Percent 2 5 7" xfId="7998" xr:uid="{00000000-0005-0000-0000-0000AD1F0000}"/>
    <cellStyle name="Percent 2 5 7 2" xfId="25246" xr:uid="{F38AF300-2B67-48E8-9440-E8BA85FE2E6C}"/>
    <cellStyle name="Percent 2 5 7 3" xfId="25247" xr:uid="{06AEBAA0-DA50-4639-BEB4-8503031F4460}"/>
    <cellStyle name="Percent 2 5 7 4" xfId="25248" xr:uid="{BCA53213-1E00-4D84-A25A-7F21603A6A73}"/>
    <cellStyle name="Percent 2 5 7 5" xfId="25249" xr:uid="{B3C2D5C8-D41D-49B4-8759-5BC5D4186067}"/>
    <cellStyle name="Percent 2 5 7 6" xfId="25245" xr:uid="{B60D3136-7CE0-4FB5-B235-CFD205DC0641}"/>
    <cellStyle name="Percent 2 5 8" xfId="7999" xr:uid="{00000000-0005-0000-0000-0000AE1F0000}"/>
    <cellStyle name="Percent 2 5 8 2" xfId="25251" xr:uid="{C9C05F84-078E-4A67-A506-FAF8D04D2303}"/>
    <cellStyle name="Percent 2 5 8 3" xfId="25252" xr:uid="{CF894A74-01BD-4990-ADFC-819221172B20}"/>
    <cellStyle name="Percent 2 5 8 4" xfId="25253" xr:uid="{58227EC2-DB1B-4018-BC5C-DD043BD723F0}"/>
    <cellStyle name="Percent 2 5 8 5" xfId="25254" xr:uid="{DBDE75DB-B736-482E-811F-87BF3A52C181}"/>
    <cellStyle name="Percent 2 5 8 6" xfId="25250" xr:uid="{3F749E39-AC79-4C0E-8CD3-E0CF74468F11}"/>
    <cellStyle name="Percent 2 5 9" xfId="7992" xr:uid="{00000000-0005-0000-0000-0000AF1F0000}"/>
    <cellStyle name="Percent 2 5 9 2" xfId="25256" xr:uid="{B68749C4-12F8-40EB-97AA-52B9CD274703}"/>
    <cellStyle name="Percent 2 5 9 3" xfId="25257" xr:uid="{410D5405-A3EB-41B6-BE20-28C2362069D4}"/>
    <cellStyle name="Percent 2 5 9 4" xfId="25258" xr:uid="{2C0A1B59-452C-4CC1-87D0-4A7B1A053141}"/>
    <cellStyle name="Percent 2 5 9 5" xfId="25259" xr:uid="{E8A353A4-53A8-4972-B8B5-39B57A6A065D}"/>
    <cellStyle name="Percent 2 5 9 6" xfId="25255" xr:uid="{9D1BD452-3D7F-4FB4-8877-529B6C2AEC72}"/>
    <cellStyle name="Percent 2 50" xfId="25260" xr:uid="{0922236C-CD04-46AA-AAE0-86E9092A45B8}"/>
    <cellStyle name="Percent 2 6" xfId="4714" xr:uid="{00000000-0005-0000-0000-0000B01F0000}"/>
    <cellStyle name="Percent 2 6 10" xfId="5664" xr:uid="{00000000-0005-0000-0000-0000B11F0000}"/>
    <cellStyle name="Percent 2 6 10 2" xfId="14175" xr:uid="{00000000-0005-0000-0000-00007E100000}"/>
    <cellStyle name="Percent 2 6 10 2 2" xfId="25261" xr:uid="{0CA64079-5B1E-49CC-B17E-D34A11407D38}"/>
    <cellStyle name="Percent 2 6 10 3" xfId="25262" xr:uid="{83A81745-FEF3-4322-83E1-CECA269C60B3}"/>
    <cellStyle name="Percent 2 6 10 4" xfId="25263" xr:uid="{75DF6636-758C-44FC-83B7-8E56D37298D0}"/>
    <cellStyle name="Percent 2 6 10 5" xfId="25264" xr:uid="{A1F54B66-3A3D-46A5-8D01-CE73AED9D22F}"/>
    <cellStyle name="Percent 2 6 11" xfId="14176" xr:uid="{00000000-0005-0000-0000-00007F100000}"/>
    <cellStyle name="Percent 2 6 11 2" xfId="25266" xr:uid="{E929DECA-DC92-40DF-96FF-0D8D20B24917}"/>
    <cellStyle name="Percent 2 6 11 3" xfId="25267" xr:uid="{BED22099-2C11-4FE0-8FF5-3E3C15CB5DEE}"/>
    <cellStyle name="Percent 2 6 11 4" xfId="25268" xr:uid="{9D470DFC-A6EF-4116-A3DE-341FAF956B03}"/>
    <cellStyle name="Percent 2 6 11 5" xfId="25269" xr:uid="{6DD20B8A-354B-4D4B-ADA3-27D16F538585}"/>
    <cellStyle name="Percent 2 6 11 6" xfId="25265" xr:uid="{5CFB9A19-F3C3-4F5E-B515-76E57001C5F8}"/>
    <cellStyle name="Percent 2 6 12" xfId="14177" xr:uid="{00000000-0005-0000-0000-000080100000}"/>
    <cellStyle name="Percent 2 6 12 2" xfId="25271" xr:uid="{70697A16-6C26-4F68-B1B4-2343F2E8A1AE}"/>
    <cellStyle name="Percent 2 6 12 3" xfId="25272" xr:uid="{AD4E4196-1522-4F6C-9BEF-069EC7500B31}"/>
    <cellStyle name="Percent 2 6 12 4" xfId="25273" xr:uid="{EEFC192F-BA9C-49EE-A762-51778DF43FDF}"/>
    <cellStyle name="Percent 2 6 12 5" xfId="25274" xr:uid="{10A151EC-4926-4170-8FBC-AFAF5AA2AEDE}"/>
    <cellStyle name="Percent 2 6 12 6" xfId="25270" xr:uid="{60446026-2BD8-4043-8755-81527FA08980}"/>
    <cellStyle name="Percent 2 6 13" xfId="14178" xr:uid="{00000000-0005-0000-0000-000081100000}"/>
    <cellStyle name="Percent 2 6 13 2" xfId="25276" xr:uid="{25D6C988-2109-48B3-9FA7-D006414DA474}"/>
    <cellStyle name="Percent 2 6 13 3" xfId="25277" xr:uid="{638AE4E5-9357-4806-90BE-DF977E951426}"/>
    <cellStyle name="Percent 2 6 13 4" xfId="25278" xr:uid="{ED3E223A-64AD-4BD6-AD53-202C78ACE670}"/>
    <cellStyle name="Percent 2 6 13 5" xfId="25279" xr:uid="{4D71CFD7-C8EA-4AB1-949F-148126D8D9FF}"/>
    <cellStyle name="Percent 2 6 13 6" xfId="25275" xr:uid="{1F14E3C4-0EA8-4A40-A2EA-A732587028F5}"/>
    <cellStyle name="Percent 2 6 14" xfId="14179" xr:uid="{00000000-0005-0000-0000-000082100000}"/>
    <cellStyle name="Percent 2 6 14 2" xfId="25281" xr:uid="{9A6F66B2-7BA6-49F8-A77B-91B7C2FD6750}"/>
    <cellStyle name="Percent 2 6 14 3" xfId="25282" xr:uid="{FCE3D534-121D-4548-BC33-F0553548925F}"/>
    <cellStyle name="Percent 2 6 14 4" xfId="25283" xr:uid="{10227F24-C63B-4CB8-AC54-697852A229EB}"/>
    <cellStyle name="Percent 2 6 14 5" xfId="25284" xr:uid="{37E10C8A-D060-4140-84AB-FC4BE3171197}"/>
    <cellStyle name="Percent 2 6 14 6" xfId="25280" xr:uid="{34E1D373-9A8B-47DA-B105-37C09531BE70}"/>
    <cellStyle name="Percent 2 6 15" xfId="14180" xr:uid="{00000000-0005-0000-0000-000083100000}"/>
    <cellStyle name="Percent 2 6 15 2" xfId="25286" xr:uid="{FFA1AA44-F3FF-47FD-8749-62183F66D03D}"/>
    <cellStyle name="Percent 2 6 15 3" xfId="25287" xr:uid="{8E1C5671-7833-4C52-95D4-30703C94CFD5}"/>
    <cellStyle name="Percent 2 6 15 4" xfId="25288" xr:uid="{86A93C54-4B65-45D2-BC21-28FCD70C7287}"/>
    <cellStyle name="Percent 2 6 15 5" xfId="25289" xr:uid="{EAE6FDC1-0057-44EB-977B-E6C3377F6621}"/>
    <cellStyle name="Percent 2 6 15 6" xfId="25285" xr:uid="{216EC295-6A7D-4797-ABAD-9E50E578E1D1}"/>
    <cellStyle name="Percent 2 6 16" xfId="25290" xr:uid="{84763267-DECF-4CB9-B59C-F108F4D80D6E}"/>
    <cellStyle name="Percent 2 6 17" xfId="25291" xr:uid="{F457107C-6DB2-40F3-87CA-23ED22A771FD}"/>
    <cellStyle name="Percent 2 6 18" xfId="25292" xr:uid="{B262D99F-E85F-4293-80E7-3B6372C1D032}"/>
    <cellStyle name="Percent 2 6 19" xfId="25293" xr:uid="{43059953-BABE-456A-A567-D9FBC8E39B5F}"/>
    <cellStyle name="Percent 2 6 2" xfId="5100" xr:uid="{00000000-0005-0000-0000-0000B21F0000}"/>
    <cellStyle name="Percent 2 6 2 2" xfId="8001" xr:uid="{00000000-0005-0000-0000-0000B31F0000}"/>
    <cellStyle name="Percent 2 6 2 2 2" xfId="25294" xr:uid="{F87A4572-4858-4AB7-8EF6-6D398EEF28BF}"/>
    <cellStyle name="Percent 2 6 2 3" xfId="5665" xr:uid="{00000000-0005-0000-0000-0000B41F0000}"/>
    <cellStyle name="Percent 2 6 2 4" xfId="25295" xr:uid="{CB3A9D87-C8B8-442C-89A3-07066611C281}"/>
    <cellStyle name="Percent 2 6 2 5" xfId="25296" xr:uid="{C7B3FC6C-EC5F-4CFF-A328-D624C420DCE7}"/>
    <cellStyle name="Percent 2 6 3" xfId="5489" xr:uid="{00000000-0005-0000-0000-0000B51F0000}"/>
    <cellStyle name="Percent 2 6 3 2" xfId="8002" xr:uid="{00000000-0005-0000-0000-0000B61F0000}"/>
    <cellStyle name="Percent 2 6 3 2 2" xfId="25298" xr:uid="{47D3CF35-455E-4ABD-B3B5-C4F9A5B78202}"/>
    <cellStyle name="Percent 2 6 3 3" xfId="6181" xr:uid="{00000000-0005-0000-0000-0000B71F0000}"/>
    <cellStyle name="Percent 2 6 3 3 2" xfId="25299" xr:uid="{93CE0C1F-8C97-40B6-A4F5-7ADA58B54B50}"/>
    <cellStyle name="Percent 2 6 3 4" xfId="10939" xr:uid="{00000000-0005-0000-0000-00000A210000}"/>
    <cellStyle name="Percent 2 6 3 4 2" xfId="25300" xr:uid="{162E683D-E491-42CA-967F-757E671FB9E5}"/>
    <cellStyle name="Percent 2 6 3 5" xfId="25301" xr:uid="{1EA9CB02-6829-415F-8D74-DC83E9CE4DC0}"/>
    <cellStyle name="Percent 2 6 3 6" xfId="25297" xr:uid="{996F102C-C28D-4E19-8F69-7BE1059ED739}"/>
    <cellStyle name="Percent 2 6 4" xfId="8003" xr:uid="{00000000-0005-0000-0000-0000B81F0000}"/>
    <cellStyle name="Percent 2 6 4 2" xfId="25303" xr:uid="{2BEEE4D6-F0C2-4424-9204-F4253634C00B}"/>
    <cellStyle name="Percent 2 6 4 3" xfId="25304" xr:uid="{3DB44859-A194-428C-A80F-5EB4CCB2706A}"/>
    <cellStyle name="Percent 2 6 4 4" xfId="25305" xr:uid="{98CF41AA-6942-4C8D-8C10-F68E08CD1DE0}"/>
    <cellStyle name="Percent 2 6 4 5" xfId="25306" xr:uid="{239C98FD-DFA7-4F18-B49F-BFC9D4B84DFF}"/>
    <cellStyle name="Percent 2 6 4 6" xfId="25302" xr:uid="{CD9677DF-7B95-44DB-A40D-C33CE5DD0481}"/>
    <cellStyle name="Percent 2 6 5" xfId="8004" xr:uid="{00000000-0005-0000-0000-0000B91F0000}"/>
    <cellStyle name="Percent 2 6 5 2" xfId="25308" xr:uid="{2240FA3C-0E97-4F8F-A8FA-CE9AE216BD01}"/>
    <cellStyle name="Percent 2 6 5 3" xfId="25309" xr:uid="{56D8C171-150E-423D-8F6B-F3CFCA5C9CAE}"/>
    <cellStyle name="Percent 2 6 5 4" xfId="25310" xr:uid="{1F88343B-4FC7-49F5-9943-0E9EE6006E2F}"/>
    <cellStyle name="Percent 2 6 5 5" xfId="25311" xr:uid="{17AF65A0-3D93-41B8-AC21-FFEBC374CEC3}"/>
    <cellStyle name="Percent 2 6 5 6" xfId="25307" xr:uid="{FACF6D81-9F6A-4687-B734-E3CB792FB399}"/>
    <cellStyle name="Percent 2 6 6" xfId="8005" xr:uid="{00000000-0005-0000-0000-0000BA1F0000}"/>
    <cellStyle name="Percent 2 6 6 2" xfId="25313" xr:uid="{D6690493-2A83-4A30-AABC-90CC0C5735AA}"/>
    <cellStyle name="Percent 2 6 6 3" xfId="25314" xr:uid="{870C7570-509B-493E-94FA-78EE18F520BE}"/>
    <cellStyle name="Percent 2 6 6 4" xfId="25315" xr:uid="{D6509DB7-E060-4795-BAA2-03B441AB611A}"/>
    <cellStyle name="Percent 2 6 6 5" xfId="25316" xr:uid="{60101848-6B26-4C75-8D92-12984829F04E}"/>
    <cellStyle name="Percent 2 6 6 6" xfId="25312" xr:uid="{2D0025C5-A8B4-47AD-8E07-C7035EA1A6AD}"/>
    <cellStyle name="Percent 2 6 7" xfId="8006" xr:uid="{00000000-0005-0000-0000-0000BB1F0000}"/>
    <cellStyle name="Percent 2 6 7 2" xfId="25318" xr:uid="{717932B2-B534-4644-A27D-5F320AB91474}"/>
    <cellStyle name="Percent 2 6 7 3" xfId="25319" xr:uid="{1460D0AC-A5A6-43FB-B6AF-3A5DF9559EA9}"/>
    <cellStyle name="Percent 2 6 7 4" xfId="25320" xr:uid="{D9F38A24-13F4-4C7D-BC97-6C5852DF3E0A}"/>
    <cellStyle name="Percent 2 6 7 5" xfId="25321" xr:uid="{0006EB75-CA39-4DCD-9BD8-B7F9F52EFE72}"/>
    <cellStyle name="Percent 2 6 7 6" xfId="25317" xr:uid="{26D70E08-AECB-458F-9E5F-484F33219395}"/>
    <cellStyle name="Percent 2 6 8" xfId="8007" xr:uid="{00000000-0005-0000-0000-0000BC1F0000}"/>
    <cellStyle name="Percent 2 6 8 2" xfId="25323" xr:uid="{C06DB399-D4B9-480E-9C9E-06D3FDBBCE9A}"/>
    <cellStyle name="Percent 2 6 8 3" xfId="25324" xr:uid="{B4459A46-0807-414C-B5DC-B87B66470D55}"/>
    <cellStyle name="Percent 2 6 8 4" xfId="25325" xr:uid="{F16D6C2A-C3A3-46E0-9785-333B3A925A71}"/>
    <cellStyle name="Percent 2 6 8 5" xfId="25326" xr:uid="{44C26B3B-BDC5-4F1D-8F95-CEAF0013DC0C}"/>
    <cellStyle name="Percent 2 6 8 6" xfId="25322" xr:uid="{CAD1577A-DDFE-4FD1-ACDD-4FB1B824A6E3}"/>
    <cellStyle name="Percent 2 6 9" xfId="8000" xr:uid="{00000000-0005-0000-0000-0000BD1F0000}"/>
    <cellStyle name="Percent 2 6 9 2" xfId="25328" xr:uid="{76E5FE78-0D7D-4959-9DF3-B6BA2E78CCE6}"/>
    <cellStyle name="Percent 2 6 9 3" xfId="25329" xr:uid="{BC4AFA91-173D-40A6-911A-4E0C9807FA06}"/>
    <cellStyle name="Percent 2 6 9 4" xfId="25330" xr:uid="{8B44BE31-EC96-4729-A652-9E6E93A693A4}"/>
    <cellStyle name="Percent 2 6 9 5" xfId="25331" xr:uid="{F65B4DBC-7677-4105-B5F4-8371CFA7BDC1}"/>
    <cellStyle name="Percent 2 6 9 6" xfId="25327" xr:uid="{3D9D420B-5E38-4659-9446-D87435C224A2}"/>
    <cellStyle name="Percent 2 7" xfId="4928" xr:uid="{00000000-0005-0000-0000-0000BE1F0000}"/>
    <cellStyle name="Percent 2 7 10" xfId="5666" xr:uid="{00000000-0005-0000-0000-0000BF1F0000}"/>
    <cellStyle name="Percent 2 7 11" xfId="25332" xr:uid="{C36EE62B-42C2-48AE-B7BF-CA1FF3810DC3}"/>
    <cellStyle name="Percent 2 7 12" xfId="25333" xr:uid="{CFC18E3E-2BDC-42DD-ACFE-25CF17F7BE58}"/>
    <cellStyle name="Percent 2 7 2" xfId="8009" xr:uid="{00000000-0005-0000-0000-0000C01F0000}"/>
    <cellStyle name="Percent 2 7 2 2" xfId="25335" xr:uid="{B6F068DA-9129-4411-98FB-DADB55CA8682}"/>
    <cellStyle name="Percent 2 7 2 3" xfId="25336" xr:uid="{6A4081A1-EFD0-476A-B0B0-1BF66C741942}"/>
    <cellStyle name="Percent 2 7 2 4" xfId="25337" xr:uid="{8C6D67A0-2CF3-4D50-AD7E-B8C41F9A59E6}"/>
    <cellStyle name="Percent 2 7 2 5" xfId="25338" xr:uid="{2C0CDA9B-C04D-4C49-AEB5-066E5955B4D0}"/>
    <cellStyle name="Percent 2 7 2 6" xfId="25334" xr:uid="{26709B53-C086-48EB-9671-8968C3C32FC4}"/>
    <cellStyle name="Percent 2 7 3" xfId="8010" xr:uid="{00000000-0005-0000-0000-0000C11F0000}"/>
    <cellStyle name="Percent 2 7 3 2" xfId="25340" xr:uid="{49A7224C-E767-4522-89B4-5D20EB6262A5}"/>
    <cellStyle name="Percent 2 7 3 3" xfId="25341" xr:uid="{45CBCD5F-A9E6-4812-BFED-3A16937AF18D}"/>
    <cellStyle name="Percent 2 7 3 4" xfId="25342" xr:uid="{801943FE-83E0-4F6B-A6C7-0A135F58AA3D}"/>
    <cellStyle name="Percent 2 7 3 5" xfId="25343" xr:uid="{F645231F-EF30-43C3-B329-4612A6F15B82}"/>
    <cellStyle name="Percent 2 7 3 6" xfId="25339" xr:uid="{78427C70-3945-4BCC-9AD6-F2BB3BB93AE5}"/>
    <cellStyle name="Percent 2 7 4" xfId="8011" xr:uid="{00000000-0005-0000-0000-0000C21F0000}"/>
    <cellStyle name="Percent 2 7 4 2" xfId="25345" xr:uid="{26929A7E-4C28-4591-AFDE-81745107D503}"/>
    <cellStyle name="Percent 2 7 4 3" xfId="25346" xr:uid="{04989CAE-92FD-47C4-A015-1510789FDC80}"/>
    <cellStyle name="Percent 2 7 4 4" xfId="25347" xr:uid="{780F7BB0-8C66-4D1C-96CC-C3B7A111AB4D}"/>
    <cellStyle name="Percent 2 7 4 5" xfId="25348" xr:uid="{61E810BD-AF23-4185-BFF2-896CAC8E299F}"/>
    <cellStyle name="Percent 2 7 4 6" xfId="25344" xr:uid="{BD07EC0A-D0AE-490E-B3A4-B0D62DC633CD}"/>
    <cellStyle name="Percent 2 7 5" xfId="8012" xr:uid="{00000000-0005-0000-0000-0000C31F0000}"/>
    <cellStyle name="Percent 2 7 5 2" xfId="25350" xr:uid="{1B96B3BA-2968-49C6-8D30-0DBEF09313C3}"/>
    <cellStyle name="Percent 2 7 5 3" xfId="25351" xr:uid="{70BE9F34-C38E-428C-9301-800BC0003FDD}"/>
    <cellStyle name="Percent 2 7 5 4" xfId="25352" xr:uid="{A67EACC3-C21C-4C0D-8690-3A87F49F63D3}"/>
    <cellStyle name="Percent 2 7 5 5" xfId="25353" xr:uid="{164531EF-8045-4B35-9A49-F6D4B67F3E74}"/>
    <cellStyle name="Percent 2 7 5 6" xfId="25349" xr:uid="{A768273F-62B1-4E12-9917-98B8B2409D84}"/>
    <cellStyle name="Percent 2 7 6" xfId="8013" xr:uid="{00000000-0005-0000-0000-0000C41F0000}"/>
    <cellStyle name="Percent 2 7 6 2" xfId="25355" xr:uid="{5D151EA2-33E5-4185-8CDE-2C229D4B8460}"/>
    <cellStyle name="Percent 2 7 6 3" xfId="25356" xr:uid="{CA071EF0-EA72-4956-80F5-26A7719EBDD6}"/>
    <cellStyle name="Percent 2 7 6 4" xfId="25357" xr:uid="{4D400404-DAA1-4624-9857-56A4FE82C275}"/>
    <cellStyle name="Percent 2 7 6 5" xfId="25358" xr:uid="{1826A59C-1535-423C-9A53-014B5CAF7B48}"/>
    <cellStyle name="Percent 2 7 6 6" xfId="25354" xr:uid="{4438AFD6-725F-44DA-B777-A646FD4F6B83}"/>
    <cellStyle name="Percent 2 7 7" xfId="8014" xr:uid="{00000000-0005-0000-0000-0000C51F0000}"/>
    <cellStyle name="Percent 2 7 7 2" xfId="25360" xr:uid="{9EB069AA-522A-466B-896D-69B1C77A7535}"/>
    <cellStyle name="Percent 2 7 7 3" xfId="25361" xr:uid="{C26DC41A-573D-43A5-80ED-588214F5AC74}"/>
    <cellStyle name="Percent 2 7 7 4" xfId="25362" xr:uid="{7172DBA9-A57F-4FF7-A081-B08904D467A1}"/>
    <cellStyle name="Percent 2 7 7 5" xfId="25363" xr:uid="{F5159B20-E334-4739-91E8-2EA4DECA9FA6}"/>
    <cellStyle name="Percent 2 7 7 6" xfId="25359" xr:uid="{A344A6B1-E942-4B3A-8EEF-2D6A9B660B18}"/>
    <cellStyle name="Percent 2 7 8" xfId="8015" xr:uid="{00000000-0005-0000-0000-0000C61F0000}"/>
    <cellStyle name="Percent 2 7 8 2" xfId="25365" xr:uid="{5EC19F31-71F8-4756-9DE6-14EF7D18943B}"/>
    <cellStyle name="Percent 2 7 8 3" xfId="25366" xr:uid="{6F7546F8-B4DD-490C-A2AB-6B6285395F0F}"/>
    <cellStyle name="Percent 2 7 8 4" xfId="25367" xr:uid="{9330B8D7-621B-4417-9F23-7F3E449007CA}"/>
    <cellStyle name="Percent 2 7 8 5" xfId="25368" xr:uid="{27C1A88A-7D90-4325-B592-DAFE0E2F7805}"/>
    <cellStyle name="Percent 2 7 8 6" xfId="25364" xr:uid="{CB7C79E7-99FC-4369-92F0-7A23059635B2}"/>
    <cellStyle name="Percent 2 7 9" xfId="8008" xr:uid="{00000000-0005-0000-0000-0000C71F0000}"/>
    <cellStyle name="Percent 2 7 9 2" xfId="25369" xr:uid="{1730DF1A-9101-420E-9C97-026E59370783}"/>
    <cellStyle name="Percent 2 8" xfId="4703" xr:uid="{00000000-0005-0000-0000-0000C81F0000}"/>
    <cellStyle name="Percent 2 8 10" xfId="25371" xr:uid="{59A34580-7F3F-4BE8-8316-E46C4AB4990D}"/>
    <cellStyle name="Percent 2 8 11" xfId="25372" xr:uid="{9E20E902-BBA0-4E25-B6B4-BEB9EADA6666}"/>
    <cellStyle name="Percent 2 8 12" xfId="25373" xr:uid="{A8CD962B-EE55-4BEE-8F3E-51AFAF6C1562}"/>
    <cellStyle name="Percent 2 8 13" xfId="25370" xr:uid="{ACD12082-0D4C-4F3C-9E59-E1BC2391AC4E}"/>
    <cellStyle name="Percent 2 8 2" xfId="8017" xr:uid="{00000000-0005-0000-0000-0000C91F0000}"/>
    <cellStyle name="Percent 2 8 2 2" xfId="25375" xr:uid="{220BF59A-A92B-4040-9E09-933AB20A8476}"/>
    <cellStyle name="Percent 2 8 2 3" xfId="25376" xr:uid="{8A0ACA1D-CA5C-404A-A054-DA59CE2FA4A0}"/>
    <cellStyle name="Percent 2 8 2 4" xfId="25377" xr:uid="{B6CC9698-7858-4638-8609-62CB8FEB72A2}"/>
    <cellStyle name="Percent 2 8 2 5" xfId="25378" xr:uid="{9098DBB5-506B-4D84-AA32-08E6773361FD}"/>
    <cellStyle name="Percent 2 8 2 6" xfId="25374" xr:uid="{89063C87-747B-43A0-A57D-E6CF492DDBC0}"/>
    <cellStyle name="Percent 2 8 3" xfId="8018" xr:uid="{00000000-0005-0000-0000-0000CA1F0000}"/>
    <cellStyle name="Percent 2 8 3 2" xfId="25380" xr:uid="{BC40C68C-7356-4FC7-B453-0F2E4E525318}"/>
    <cellStyle name="Percent 2 8 3 3" xfId="25381" xr:uid="{FBFA3DF2-D598-46C0-8ABB-D327D6AA1F3F}"/>
    <cellStyle name="Percent 2 8 3 4" xfId="25382" xr:uid="{E44FDDAC-969A-4B83-81D7-7B4825B20973}"/>
    <cellStyle name="Percent 2 8 3 5" xfId="25383" xr:uid="{FE65155C-7F1F-4B21-8924-FDDC9FD241E9}"/>
    <cellStyle name="Percent 2 8 3 6" xfId="25379" xr:uid="{7E704FD8-AEA2-43CB-950C-F0415E0847FC}"/>
    <cellStyle name="Percent 2 8 4" xfId="8019" xr:uid="{00000000-0005-0000-0000-0000CB1F0000}"/>
    <cellStyle name="Percent 2 8 4 2" xfId="25385" xr:uid="{B5617D96-910C-422B-BB68-E674BD49DA80}"/>
    <cellStyle name="Percent 2 8 4 3" xfId="25386" xr:uid="{93206643-E0D6-4DBE-893E-898525465BF9}"/>
    <cellStyle name="Percent 2 8 4 4" xfId="25387" xr:uid="{B8ECD5AA-2677-4610-B994-E55BEC33986F}"/>
    <cellStyle name="Percent 2 8 4 5" xfId="25388" xr:uid="{9C04609C-A1CD-4BE9-A009-50BB0E64EA2E}"/>
    <cellStyle name="Percent 2 8 4 6" xfId="25384" xr:uid="{617CA7AF-1C0C-4725-B034-883F405C9063}"/>
    <cellStyle name="Percent 2 8 5" xfId="8020" xr:uid="{00000000-0005-0000-0000-0000CC1F0000}"/>
    <cellStyle name="Percent 2 8 5 2" xfId="25390" xr:uid="{3C4A4C60-526A-4036-BB5F-C9A2B3FBF543}"/>
    <cellStyle name="Percent 2 8 5 3" xfId="25391" xr:uid="{90227382-B03F-41BE-96D7-0B72547A5850}"/>
    <cellStyle name="Percent 2 8 5 4" xfId="25392" xr:uid="{13D94806-59DC-43C7-8F63-605B057676FA}"/>
    <cellStyle name="Percent 2 8 5 5" xfId="25393" xr:uid="{2DAF19D6-A969-4D36-A4B1-D6FBA16A14AC}"/>
    <cellStyle name="Percent 2 8 5 6" xfId="25389" xr:uid="{3FEA07DD-E7A6-4852-96EE-E445DC4794AF}"/>
    <cellStyle name="Percent 2 8 6" xfId="8021" xr:uid="{00000000-0005-0000-0000-0000CD1F0000}"/>
    <cellStyle name="Percent 2 8 6 2" xfId="25395" xr:uid="{DBEB67E2-38B7-4329-BCD1-9EEFA5012D14}"/>
    <cellStyle name="Percent 2 8 6 3" xfId="25396" xr:uid="{DF9EB9A4-4F7D-487F-A8AE-C937756FFC92}"/>
    <cellStyle name="Percent 2 8 6 4" xfId="25397" xr:uid="{D30933A1-2CA9-424A-AD81-85E38864C986}"/>
    <cellStyle name="Percent 2 8 6 5" xfId="25398" xr:uid="{AA44F061-8197-4C35-B897-9061DB34F47E}"/>
    <cellStyle name="Percent 2 8 6 6" xfId="25394" xr:uid="{F7254A7E-3115-4F2D-8749-AB3DADE1370D}"/>
    <cellStyle name="Percent 2 8 7" xfId="8022" xr:uid="{00000000-0005-0000-0000-0000CE1F0000}"/>
    <cellStyle name="Percent 2 8 7 2" xfId="25400" xr:uid="{96280B58-0996-42C3-B27E-1BAF327ECF97}"/>
    <cellStyle name="Percent 2 8 7 3" xfId="25401" xr:uid="{9B510CD0-8254-4234-AD45-74F7186638D4}"/>
    <cellStyle name="Percent 2 8 7 4" xfId="25402" xr:uid="{332A12D5-8B97-4542-88A7-C6AFC6973328}"/>
    <cellStyle name="Percent 2 8 7 5" xfId="25403" xr:uid="{CF8BCF0B-4A91-4692-A027-5406DDA159BB}"/>
    <cellStyle name="Percent 2 8 7 6" xfId="25399" xr:uid="{4223E87A-D9FF-439D-B45A-DBB135F27690}"/>
    <cellStyle name="Percent 2 8 8" xfId="8023" xr:uid="{00000000-0005-0000-0000-0000CF1F0000}"/>
    <cellStyle name="Percent 2 8 8 2" xfId="25405" xr:uid="{9EE979B2-2505-4255-98C2-E9A4077D3720}"/>
    <cellStyle name="Percent 2 8 8 3" xfId="25406" xr:uid="{FF953DF6-AC94-4832-8841-C97A1CD98B82}"/>
    <cellStyle name="Percent 2 8 8 4" xfId="25407" xr:uid="{B226228A-F326-43AF-947E-7943EA009967}"/>
    <cellStyle name="Percent 2 8 8 5" xfId="25408" xr:uid="{6E4DBA50-539E-4CB9-94CC-44B7122DBC52}"/>
    <cellStyle name="Percent 2 8 8 6" xfId="25404" xr:uid="{CF71DAB1-97F4-45EB-A369-472851001EE6}"/>
    <cellStyle name="Percent 2 8 9" xfId="8016" xr:uid="{00000000-0005-0000-0000-0000D01F0000}"/>
    <cellStyle name="Percent 2 8 9 2" xfId="25409" xr:uid="{C4859FB9-98E0-4347-BEFE-468F818592BE}"/>
    <cellStyle name="Percent 2 9" xfId="6401" xr:uid="{00000000-0005-0000-0000-0000D11F0000}"/>
    <cellStyle name="Percent 2 9 10" xfId="25411" xr:uid="{04528937-4DDB-4A33-A2E8-0EEB2D280D00}"/>
    <cellStyle name="Percent 2 9 11" xfId="25412" xr:uid="{1D4E859D-DAD2-4447-B2C5-921A4240FDCD}"/>
    <cellStyle name="Percent 2 9 12" xfId="25413" xr:uid="{9522E0FF-B77E-4DD1-A16D-60F4E244AEF6}"/>
    <cellStyle name="Percent 2 9 13" xfId="25410" xr:uid="{FFE41776-DF1B-4E99-863A-8CDB44C150B3}"/>
    <cellStyle name="Percent 2 9 2" xfId="8024" xr:uid="{00000000-0005-0000-0000-0000D21F0000}"/>
    <cellStyle name="Percent 2 9 2 2" xfId="25415" xr:uid="{F00F8AA2-B667-44B4-8FBB-E53F0FE69E04}"/>
    <cellStyle name="Percent 2 9 2 3" xfId="25416" xr:uid="{C9D33693-970A-4A4A-BF06-F0BD6B9ECC44}"/>
    <cellStyle name="Percent 2 9 2 4" xfId="25417" xr:uid="{F7AB0E8A-4FCF-4276-BE2B-7561E88E2B17}"/>
    <cellStyle name="Percent 2 9 2 5" xfId="25418" xr:uid="{4957F9D2-5CB4-4619-85D7-8F99A7A9A2AF}"/>
    <cellStyle name="Percent 2 9 2 6" xfId="25414" xr:uid="{D79CAAE6-9781-4D71-BC4D-7F1879DED09C}"/>
    <cellStyle name="Percent 2 9 3" xfId="8025" xr:uid="{00000000-0005-0000-0000-0000D31F0000}"/>
    <cellStyle name="Percent 2 9 3 2" xfId="25420" xr:uid="{2C805BA0-EC77-421D-8042-17C9553EAB9B}"/>
    <cellStyle name="Percent 2 9 3 3" xfId="25421" xr:uid="{33190205-D7AE-40BE-B564-987AFE63A325}"/>
    <cellStyle name="Percent 2 9 3 4" xfId="25422" xr:uid="{65E5C84F-EA7B-4777-94C6-E52E831AD57F}"/>
    <cellStyle name="Percent 2 9 3 5" xfId="25423" xr:uid="{BB65E0C8-76F9-4E8E-AF8B-8F52B6B739F9}"/>
    <cellStyle name="Percent 2 9 3 6" xfId="25419" xr:uid="{327745D1-5C8E-4903-9926-9020527DD934}"/>
    <cellStyle name="Percent 2 9 4" xfId="8026" xr:uid="{00000000-0005-0000-0000-0000D41F0000}"/>
    <cellStyle name="Percent 2 9 4 2" xfId="25425" xr:uid="{3726EF95-D980-4A8F-A82B-F72627F2CEDC}"/>
    <cellStyle name="Percent 2 9 4 3" xfId="25426" xr:uid="{F2D81F03-9968-47E1-BCB4-90DA3CB1DBEC}"/>
    <cellStyle name="Percent 2 9 4 4" xfId="25427" xr:uid="{E2BDF032-AC3E-46BB-9627-7504DBAE8B3B}"/>
    <cellStyle name="Percent 2 9 4 5" xfId="25428" xr:uid="{486EB9FF-7B45-4646-B19A-6FCB2C96A2D3}"/>
    <cellStyle name="Percent 2 9 4 6" xfId="25424" xr:uid="{A8D3C4FB-48C1-4143-88DA-D2324D8B49DD}"/>
    <cellStyle name="Percent 2 9 5" xfId="8027" xr:uid="{00000000-0005-0000-0000-0000D51F0000}"/>
    <cellStyle name="Percent 2 9 5 2" xfId="25430" xr:uid="{29F3C6FB-513D-4573-97B7-839A9065FA9E}"/>
    <cellStyle name="Percent 2 9 5 3" xfId="25431" xr:uid="{349D3C9B-3CD9-4E1E-867B-0F40CBD547DF}"/>
    <cellStyle name="Percent 2 9 5 4" xfId="25432" xr:uid="{D246140E-2A97-4153-9EE0-3CC4379935F9}"/>
    <cellStyle name="Percent 2 9 5 5" xfId="25433" xr:uid="{95AC8515-0D00-49DD-95C7-6C2B9FE3518E}"/>
    <cellStyle name="Percent 2 9 5 6" xfId="25429" xr:uid="{8600B5AB-AD2A-412C-92EE-B90604BF7D2E}"/>
    <cellStyle name="Percent 2 9 6" xfId="8028" xr:uid="{00000000-0005-0000-0000-0000D61F0000}"/>
    <cellStyle name="Percent 2 9 6 2" xfId="25435" xr:uid="{2368C2AD-2D8B-4447-82CB-439A50DBCB0B}"/>
    <cellStyle name="Percent 2 9 6 3" xfId="25436" xr:uid="{60ED58FD-8FD4-4918-9BD4-F3E395634A74}"/>
    <cellStyle name="Percent 2 9 6 4" xfId="25437" xr:uid="{5BFED1B0-495B-4DB6-9ED4-527713CC5F56}"/>
    <cellStyle name="Percent 2 9 6 5" xfId="25438" xr:uid="{94023386-85D6-4378-808A-A9EE2C30BDF5}"/>
    <cellStyle name="Percent 2 9 6 6" xfId="25434" xr:uid="{9C127237-F046-4F96-8A03-0DC589480F99}"/>
    <cellStyle name="Percent 2 9 7" xfId="8029" xr:uid="{00000000-0005-0000-0000-0000D71F0000}"/>
    <cellStyle name="Percent 2 9 7 2" xfId="25440" xr:uid="{28126FE3-7946-4F52-A86D-D9C2CE5443CE}"/>
    <cellStyle name="Percent 2 9 7 3" xfId="25441" xr:uid="{58B405A8-BCCA-4DC4-8FDB-4756507A64C1}"/>
    <cellStyle name="Percent 2 9 7 4" xfId="25442" xr:uid="{5FF4BDD1-7176-4852-933F-8D04AC8372BB}"/>
    <cellStyle name="Percent 2 9 7 5" xfId="25443" xr:uid="{B3ADACE1-A316-4FFE-9816-00D02BE5D95D}"/>
    <cellStyle name="Percent 2 9 7 6" xfId="25439" xr:uid="{23D26F3A-DF62-4518-8698-E3166A2C3C82}"/>
    <cellStyle name="Percent 2 9 8" xfId="8030" xr:uid="{00000000-0005-0000-0000-0000D81F0000}"/>
    <cellStyle name="Percent 2 9 8 2" xfId="25445" xr:uid="{F9E204BF-D7ED-4A9E-A92A-8E82625F500C}"/>
    <cellStyle name="Percent 2 9 8 3" xfId="25446" xr:uid="{6A9F42DA-91EC-4412-A8D9-7004ECCE18BC}"/>
    <cellStyle name="Percent 2 9 8 4" xfId="25447" xr:uid="{EB74653F-8057-46C8-A119-B0A056EF1BBE}"/>
    <cellStyle name="Percent 2 9 8 5" xfId="25448" xr:uid="{A4A0B525-CAD0-4373-8905-B5C8BEAC5B64}"/>
    <cellStyle name="Percent 2 9 8 6" xfId="25444" xr:uid="{908589D0-97A5-4B1F-975E-13C1DD07A2F9}"/>
    <cellStyle name="Percent 2 9 9" xfId="25449" xr:uid="{F12500FA-7D03-47D7-AC71-D90B04BF594F}"/>
    <cellStyle name="Percent 20" xfId="14181" xr:uid="{00000000-0005-0000-0000-0000A4100000}"/>
    <cellStyle name="Percent 20 10" xfId="25451" xr:uid="{B2849AFB-24B0-48AC-A216-C827601DAAAC}"/>
    <cellStyle name="Percent 20 11" xfId="25452" xr:uid="{3D8F4F95-1A0A-4D5C-B1A1-CF13265F9EB1}"/>
    <cellStyle name="Percent 20 12" xfId="25453" xr:uid="{BC4BBC75-AFC2-46A9-AF78-BC2621BEA1F1}"/>
    <cellStyle name="Percent 20 13" xfId="25450" xr:uid="{1ABEAE3F-37BF-4133-BB77-2A86C629A3A6}"/>
    <cellStyle name="Percent 20 2" xfId="14182" xr:uid="{00000000-0005-0000-0000-0000A5100000}"/>
    <cellStyle name="Percent 20 2 2" xfId="14183" xr:uid="{00000000-0005-0000-0000-0000A6100000}"/>
    <cellStyle name="Percent 20 2 2 2" xfId="25455" xr:uid="{08875DE1-8D3D-4218-9CB3-01BA39A8756D}"/>
    <cellStyle name="Percent 20 2 3" xfId="25456" xr:uid="{FB7A2373-9486-4FBF-94C0-FE5318D49FC9}"/>
    <cellStyle name="Percent 20 2 4" xfId="25457" xr:uid="{5F7CD799-8E81-4528-8FB5-84D58B3D3D01}"/>
    <cellStyle name="Percent 20 2 5" xfId="25458" xr:uid="{8945DB56-75D0-40BC-A4D7-82526CBD328D}"/>
    <cellStyle name="Percent 20 2 6" xfId="25459" xr:uid="{C376D0F3-128C-41FA-915B-C4B0628EB077}"/>
    <cellStyle name="Percent 20 2 7" xfId="25454" xr:uid="{D41A53C2-80E0-40AA-80FC-D0991F10717B}"/>
    <cellStyle name="Percent 20 3" xfId="14184" xr:uid="{00000000-0005-0000-0000-0000A7100000}"/>
    <cellStyle name="Percent 20 3 2" xfId="25461" xr:uid="{CA3F4A8E-C47A-4EA8-B36E-1ADDFDBDDE44}"/>
    <cellStyle name="Percent 20 3 3" xfId="25462" xr:uid="{D2100637-99C4-4380-A9ED-BFE6FECAA58B}"/>
    <cellStyle name="Percent 20 3 4" xfId="25463" xr:uid="{2CC05012-4577-48E5-95A1-CE9F88E079D4}"/>
    <cellStyle name="Percent 20 3 5" xfId="25464" xr:uid="{76000933-BB66-4C34-9500-0BCECDA29DA3}"/>
    <cellStyle name="Percent 20 3 6" xfId="25460" xr:uid="{C076EB08-9FA4-45BA-BE2F-38F9BAE5696A}"/>
    <cellStyle name="Percent 20 4" xfId="14185" xr:uid="{00000000-0005-0000-0000-0000A8100000}"/>
    <cellStyle name="Percent 20 4 2" xfId="25466" xr:uid="{A978AD4B-C592-46F9-A6DC-C4E0F51D31CE}"/>
    <cellStyle name="Percent 20 4 3" xfId="25467" xr:uid="{DB65A7EF-7413-4FB1-A6F6-4C92C73CBF7C}"/>
    <cellStyle name="Percent 20 4 4" xfId="25468" xr:uid="{1B24F83D-BC19-4C17-A02C-0038352ACF98}"/>
    <cellStyle name="Percent 20 4 5" xfId="25469" xr:uid="{061CA74C-83E7-48CC-A8AD-CC40C011FAB2}"/>
    <cellStyle name="Percent 20 4 6" xfId="25465" xr:uid="{00923EB5-9BC0-4D15-A7EA-2A34F3905B90}"/>
    <cellStyle name="Percent 20 5" xfId="14186" xr:uid="{00000000-0005-0000-0000-0000A9100000}"/>
    <cellStyle name="Percent 20 5 2" xfId="25471" xr:uid="{5C154841-6177-48B4-A0CE-E1BCAFA09050}"/>
    <cellStyle name="Percent 20 5 3" xfId="25472" xr:uid="{B4FE8768-8900-4C9B-B191-72A8888CE827}"/>
    <cellStyle name="Percent 20 5 4" xfId="25473" xr:uid="{F2A6261C-665B-47A0-BBC4-F821C19D460A}"/>
    <cellStyle name="Percent 20 5 5" xfId="25474" xr:uid="{31F11FA6-6C64-4D81-B441-C8C137C0B4B3}"/>
    <cellStyle name="Percent 20 5 6" xfId="25470" xr:uid="{EE25207C-AAD9-4F4D-BF67-A7D4D35B97BB}"/>
    <cellStyle name="Percent 20 6" xfId="14187" xr:uid="{00000000-0005-0000-0000-0000AA100000}"/>
    <cellStyle name="Percent 20 6 2" xfId="25476" xr:uid="{763EC88D-5B35-4FDA-919B-A269B88E46A8}"/>
    <cellStyle name="Percent 20 6 3" xfId="25477" xr:uid="{A7083860-CD6D-4E4E-9874-04AE91D9F0FE}"/>
    <cellStyle name="Percent 20 6 4" xfId="25478" xr:uid="{B0EFAC8B-B88A-4FDD-B828-615106653D3E}"/>
    <cellStyle name="Percent 20 6 5" xfId="25479" xr:uid="{C1819D7B-BB80-4717-8436-EE6236471A55}"/>
    <cellStyle name="Percent 20 6 6" xfId="25475" xr:uid="{F65E403E-4B43-4BFB-A657-042A3423874E}"/>
    <cellStyle name="Percent 20 7" xfId="14188" xr:uid="{00000000-0005-0000-0000-0000AB100000}"/>
    <cellStyle name="Percent 20 7 2" xfId="14189" xr:uid="{00000000-0005-0000-0000-0000AC100000}"/>
    <cellStyle name="Percent 20 7 2 2" xfId="25482" xr:uid="{FF80BF7B-E361-47F6-9428-9763FC76917F}"/>
    <cellStyle name="Percent 20 7 2 3" xfId="25483" xr:uid="{24A24763-39CA-4FD3-8D83-756DC1F33D3D}"/>
    <cellStyle name="Percent 20 7 2 4" xfId="25484" xr:uid="{7AE284FC-1E0C-4572-B3C3-DE29010EF924}"/>
    <cellStyle name="Percent 20 7 2 5" xfId="25485" xr:uid="{3CF667FD-B537-4EFC-9E3D-ED74635D9E9B}"/>
    <cellStyle name="Percent 20 7 2 6" xfId="25481" xr:uid="{AD3E6D1A-4410-4A2D-85B4-C083F0215D97}"/>
    <cellStyle name="Percent 20 7 3" xfId="14190" xr:uid="{00000000-0005-0000-0000-0000AD100000}"/>
    <cellStyle name="Percent 20 7 3 2" xfId="25487" xr:uid="{4BCD0B45-CD71-422C-928F-0EF4A8447991}"/>
    <cellStyle name="Percent 20 7 3 3" xfId="25488" xr:uid="{E37EE81D-FE68-43CA-BDDA-0A906A623DCD}"/>
    <cellStyle name="Percent 20 7 3 4" xfId="25489" xr:uid="{1A849F9A-13ED-4820-836B-6D6A2BA31073}"/>
    <cellStyle name="Percent 20 7 3 5" xfId="25490" xr:uid="{649E4B0A-BC89-4D8A-982A-B98A2FC9F7F3}"/>
    <cellStyle name="Percent 20 7 3 6" xfId="25486" xr:uid="{D14C75D2-8DDC-4EB9-A768-CA4B9F378158}"/>
    <cellStyle name="Percent 20 7 4" xfId="25491" xr:uid="{7ABB98A3-0008-48B0-B2B9-9879B07EDA14}"/>
    <cellStyle name="Percent 20 7 5" xfId="25492" xr:uid="{E8C90188-B261-4CB1-8187-54AE1FC7F51F}"/>
    <cellStyle name="Percent 20 7 6" xfId="25493" xr:uid="{0839F674-B295-4652-9F11-1AF512983236}"/>
    <cellStyle name="Percent 20 7 7" xfId="25494" xr:uid="{31BDC9F3-1406-4529-8442-1EA2EFAB3C03}"/>
    <cellStyle name="Percent 20 7 8" xfId="25480" xr:uid="{E4886737-0462-4608-B854-786716C9385B}"/>
    <cellStyle name="Percent 20 8" xfId="14191" xr:uid="{00000000-0005-0000-0000-0000AE100000}"/>
    <cellStyle name="Percent 20 8 2" xfId="25495" xr:uid="{77D9B6D7-1FD2-46FE-A9F2-91CADB639D31}"/>
    <cellStyle name="Percent 20 9" xfId="25496" xr:uid="{E715AFB0-EE67-49C3-896E-B48E73DC6669}"/>
    <cellStyle name="Percent 21" xfId="14192" xr:uid="{00000000-0005-0000-0000-0000AF100000}"/>
    <cellStyle name="Percent 21 10" xfId="25498" xr:uid="{C03B9B98-F633-4669-9A11-5FDD1879CB84}"/>
    <cellStyle name="Percent 21 11" xfId="25499" xr:uid="{F9BFFBC1-93C8-498B-80FD-084AA71C10BC}"/>
    <cellStyle name="Percent 21 12" xfId="25497" xr:uid="{2FCE3C39-F3A6-4149-B4D5-DE3416EDFB70}"/>
    <cellStyle name="Percent 21 2" xfId="14193" xr:uid="{00000000-0005-0000-0000-0000B0100000}"/>
    <cellStyle name="Percent 21 2 2" xfId="25501" xr:uid="{2A35A933-C75A-410D-99AD-07B0E6DD2489}"/>
    <cellStyle name="Percent 21 2 3" xfId="25502" xr:uid="{11C0A167-1841-4DC1-8299-9BAB94A94631}"/>
    <cellStyle name="Percent 21 2 4" xfId="25503" xr:uid="{052883F1-9542-4E27-A9CC-F3DE073A1386}"/>
    <cellStyle name="Percent 21 2 5" xfId="25504" xr:uid="{D991D982-FF30-44A7-97B9-5DE31F9E29B4}"/>
    <cellStyle name="Percent 21 2 6" xfId="25500" xr:uid="{2448FCB5-6246-4A77-A166-0B68FB329B76}"/>
    <cellStyle name="Percent 21 3" xfId="14194" xr:uid="{00000000-0005-0000-0000-0000B1100000}"/>
    <cellStyle name="Percent 21 3 2" xfId="25506" xr:uid="{5473CF64-1CE9-444A-A27E-4DCFEA83627A}"/>
    <cellStyle name="Percent 21 3 3" xfId="25507" xr:uid="{016BB74F-9A42-4598-9386-5B4C0EA907D3}"/>
    <cellStyle name="Percent 21 3 4" xfId="25508" xr:uid="{C7416AD5-2B87-481E-A875-F9D62C81B19F}"/>
    <cellStyle name="Percent 21 3 5" xfId="25509" xr:uid="{A6FA4CAC-FF4D-4071-9BD3-E6C177053279}"/>
    <cellStyle name="Percent 21 3 6" xfId="25505" xr:uid="{AF8DAED0-0C06-4C0D-94AA-BA3D539F792B}"/>
    <cellStyle name="Percent 21 4" xfId="14195" xr:uid="{00000000-0005-0000-0000-0000B2100000}"/>
    <cellStyle name="Percent 21 4 2" xfId="25511" xr:uid="{EC000C3B-DF56-4901-8A87-8CD24469655F}"/>
    <cellStyle name="Percent 21 4 3" xfId="25512" xr:uid="{FA72447A-803B-4D47-94CD-97196A529BAB}"/>
    <cellStyle name="Percent 21 4 4" xfId="25513" xr:uid="{C9149CB5-3C10-4A86-A88D-1B27DC5C2FFA}"/>
    <cellStyle name="Percent 21 4 5" xfId="25514" xr:uid="{B6514D75-A4BF-4148-B4A8-81493C061C93}"/>
    <cellStyle name="Percent 21 4 6" xfId="25510" xr:uid="{BD38631E-9F80-4002-A0EE-6007AD7E0738}"/>
    <cellStyle name="Percent 21 5" xfId="14196" xr:uid="{00000000-0005-0000-0000-0000B3100000}"/>
    <cellStyle name="Percent 21 5 2" xfId="25516" xr:uid="{C90E081A-FE0A-4943-A095-0156BE1BF8C2}"/>
    <cellStyle name="Percent 21 5 3" xfId="25517" xr:uid="{977A9B0C-4748-482C-A305-78429F012D3C}"/>
    <cellStyle name="Percent 21 5 4" xfId="25518" xr:uid="{93C3EC77-68C0-4055-B019-E6F6BCB7DD06}"/>
    <cellStyle name="Percent 21 5 5" xfId="25519" xr:uid="{2C347A21-FEFE-4FF4-BF48-38815B66B0A5}"/>
    <cellStyle name="Percent 21 5 6" xfId="25515" xr:uid="{4C9C181C-F2E8-4724-87B1-7180DAC24571}"/>
    <cellStyle name="Percent 21 6" xfId="14197" xr:uid="{00000000-0005-0000-0000-0000B4100000}"/>
    <cellStyle name="Percent 21 6 2" xfId="25521" xr:uid="{1894E81F-21F3-4FC5-BEEC-8068FA4B74F8}"/>
    <cellStyle name="Percent 21 6 3" xfId="25522" xr:uid="{104D57F2-1AC1-4E0A-9B02-F662F1B36015}"/>
    <cellStyle name="Percent 21 6 4" xfId="25523" xr:uid="{4614EE0D-28A0-4358-9DE8-651A8153234F}"/>
    <cellStyle name="Percent 21 6 5" xfId="25524" xr:uid="{52823426-FF19-40FE-9DF8-3EA71DE3BFAE}"/>
    <cellStyle name="Percent 21 6 6" xfId="25520" xr:uid="{E944A050-607D-4614-9B51-539CC776A425}"/>
    <cellStyle name="Percent 21 7" xfId="14198" xr:uid="{00000000-0005-0000-0000-0000B5100000}"/>
    <cellStyle name="Percent 21 7 2" xfId="14199" xr:uid="{00000000-0005-0000-0000-0000B6100000}"/>
    <cellStyle name="Percent 21 7 2 2" xfId="25527" xr:uid="{E9DD655E-97A6-478A-85BA-8F1C7D23989F}"/>
    <cellStyle name="Percent 21 7 2 3" xfId="25528" xr:uid="{CE57D52E-43C1-47DA-B6BE-28976821A052}"/>
    <cellStyle name="Percent 21 7 2 4" xfId="25529" xr:uid="{AB736F39-F4FD-465F-9B50-638531FBD57D}"/>
    <cellStyle name="Percent 21 7 2 5" xfId="25530" xr:uid="{203CA676-8AA9-430D-A762-A18452CD9A7F}"/>
    <cellStyle name="Percent 21 7 2 6" xfId="25526" xr:uid="{A3E903F4-6D6F-48E7-8760-48D7F6CD70D2}"/>
    <cellStyle name="Percent 21 7 3" xfId="14200" xr:uid="{00000000-0005-0000-0000-0000B7100000}"/>
    <cellStyle name="Percent 21 7 3 2" xfId="25532" xr:uid="{13A6C3D1-9FD2-40AF-8B63-7DDBC299CFBF}"/>
    <cellStyle name="Percent 21 7 3 3" xfId="25533" xr:uid="{5A99C3A3-E9FE-4905-B4DD-F64C8393C67E}"/>
    <cellStyle name="Percent 21 7 3 4" xfId="25534" xr:uid="{791CE4FB-26E7-406A-B041-A8AF64562DDF}"/>
    <cellStyle name="Percent 21 7 3 5" xfId="25535" xr:uid="{CD7F54BA-5D94-4381-AE78-2B551866905B}"/>
    <cellStyle name="Percent 21 7 3 6" xfId="25531" xr:uid="{BD890BE2-9322-4779-A577-E89C0D1A7FD3}"/>
    <cellStyle name="Percent 21 7 4" xfId="25536" xr:uid="{4C68A12B-F77F-4ED9-89E7-0FDB9E0A3C0C}"/>
    <cellStyle name="Percent 21 7 5" xfId="25537" xr:uid="{01E3F2D7-D8E8-4FE2-B455-E15EE092957A}"/>
    <cellStyle name="Percent 21 7 6" xfId="25538" xr:uid="{54CFF671-C6F6-4551-A7B4-E359CDC21C57}"/>
    <cellStyle name="Percent 21 7 7" xfId="25539" xr:uid="{0C98C274-08E5-482D-9557-136B523919A5}"/>
    <cellStyle name="Percent 21 7 8" xfId="25525" xr:uid="{595122CC-6AEF-4DE2-8913-9B0F66D98A01}"/>
    <cellStyle name="Percent 21 8" xfId="25540" xr:uid="{5D56AC4D-4FB5-459A-9412-4E35C60AF2EC}"/>
    <cellStyle name="Percent 21 9" xfId="25541" xr:uid="{12A2E75C-A466-4849-A7E5-0F03B50AC88C}"/>
    <cellStyle name="Percent 22" xfId="14201" xr:uid="{00000000-0005-0000-0000-0000B8100000}"/>
    <cellStyle name="Percent 22 10" xfId="25543" xr:uid="{7A635A89-25FE-4EDD-B9C3-84F701C9214B}"/>
    <cellStyle name="Percent 22 11" xfId="25544" xr:uid="{D0AA2E68-2300-41C2-A4DF-5E6FAB4EFBC9}"/>
    <cellStyle name="Percent 22 12" xfId="25542" xr:uid="{BA619CDC-4799-4C98-A733-F6D165A9EB77}"/>
    <cellStyle name="Percent 22 2" xfId="14202" xr:uid="{00000000-0005-0000-0000-0000B9100000}"/>
    <cellStyle name="Percent 22 2 2" xfId="25546" xr:uid="{F0935703-4E98-4B0C-87BE-1A81708D4511}"/>
    <cellStyle name="Percent 22 2 3" xfId="25547" xr:uid="{352CC2D2-1EA6-4253-ADA9-C1955283E518}"/>
    <cellStyle name="Percent 22 2 4" xfId="25548" xr:uid="{516218FC-EEED-4BB2-B28A-EE5D1243D576}"/>
    <cellStyle name="Percent 22 2 5" xfId="25549" xr:uid="{8E4E37BD-FAB6-42E6-84DC-57958FC004C3}"/>
    <cellStyle name="Percent 22 2 6" xfId="25545" xr:uid="{EA56035F-3D9E-4710-A073-2DCB150A3E01}"/>
    <cellStyle name="Percent 22 3" xfId="14203" xr:uid="{00000000-0005-0000-0000-0000BA100000}"/>
    <cellStyle name="Percent 22 3 2" xfId="25551" xr:uid="{014E77F5-D791-44E9-9D7F-A32A2E9E99CD}"/>
    <cellStyle name="Percent 22 3 3" xfId="25552" xr:uid="{CE3CC70F-C35D-4C3A-BC4D-914195CDCE4B}"/>
    <cellStyle name="Percent 22 3 4" xfId="25553" xr:uid="{D28D98A5-BC99-4FAF-A043-5F4D67972F61}"/>
    <cellStyle name="Percent 22 3 5" xfId="25554" xr:uid="{7412C38A-19F8-4FF6-A945-519F0E7FBCEF}"/>
    <cellStyle name="Percent 22 3 6" xfId="25550" xr:uid="{DAA2D06A-7986-4E93-98F2-0814419B5750}"/>
    <cellStyle name="Percent 22 4" xfId="14204" xr:uid="{00000000-0005-0000-0000-0000BB100000}"/>
    <cellStyle name="Percent 22 4 2" xfId="25556" xr:uid="{6861500C-B9BD-48F6-BEDE-6F59B8CA10CB}"/>
    <cellStyle name="Percent 22 4 3" xfId="25557" xr:uid="{A440B52F-A1BB-4E98-82B8-1A22B54EAF36}"/>
    <cellStyle name="Percent 22 4 4" xfId="25558" xr:uid="{DE3E7C41-7ECF-46F5-82F7-3959A9AA2ADD}"/>
    <cellStyle name="Percent 22 4 5" xfId="25559" xr:uid="{6F452EC2-CFE9-42D6-9E30-543B5BCC773E}"/>
    <cellStyle name="Percent 22 4 6" xfId="25555" xr:uid="{046C195F-C3C7-40BB-835F-9B3D711CC52D}"/>
    <cellStyle name="Percent 22 5" xfId="14205" xr:uid="{00000000-0005-0000-0000-0000BC100000}"/>
    <cellStyle name="Percent 22 5 2" xfId="25561" xr:uid="{06999032-5FD3-487E-9A7C-309979972C0E}"/>
    <cellStyle name="Percent 22 5 3" xfId="25562" xr:uid="{9224DF32-DC5C-455C-8F22-B1B792A44FB2}"/>
    <cellStyle name="Percent 22 5 4" xfId="25563" xr:uid="{0CCE5E2B-4841-4277-88C4-D2B7BBEEC637}"/>
    <cellStyle name="Percent 22 5 5" xfId="25564" xr:uid="{83881606-CF13-4218-A9AB-4B9186B91DA6}"/>
    <cellStyle name="Percent 22 5 6" xfId="25560" xr:uid="{C5580855-4076-491F-BBE7-E7897C3D1CBB}"/>
    <cellStyle name="Percent 22 6" xfId="14206" xr:uid="{00000000-0005-0000-0000-0000BD100000}"/>
    <cellStyle name="Percent 22 6 2" xfId="25566" xr:uid="{42C4510F-0816-43CE-B090-1A29A35BF755}"/>
    <cellStyle name="Percent 22 6 3" xfId="25567" xr:uid="{5A6DFB64-708A-4147-BC59-7E9ADC62652E}"/>
    <cellStyle name="Percent 22 6 4" xfId="25568" xr:uid="{C78C6183-9100-4D64-A01F-3A6EEDB3D7A4}"/>
    <cellStyle name="Percent 22 6 5" xfId="25569" xr:uid="{E5586A4D-D741-4706-8C23-D7CA22A3C750}"/>
    <cellStyle name="Percent 22 6 6" xfId="25565" xr:uid="{6EB7F3A1-9C3F-48B8-A512-51F85C231E92}"/>
    <cellStyle name="Percent 22 7" xfId="14207" xr:uid="{00000000-0005-0000-0000-0000BE100000}"/>
    <cellStyle name="Percent 22 7 2" xfId="14208" xr:uid="{00000000-0005-0000-0000-0000BF100000}"/>
    <cellStyle name="Percent 22 7 2 2" xfId="25572" xr:uid="{600B65DB-34FD-4C8D-8D16-728D3DBD66B1}"/>
    <cellStyle name="Percent 22 7 2 3" xfId="25573" xr:uid="{10F73217-7F78-4EBF-833E-EE20D241FAB7}"/>
    <cellStyle name="Percent 22 7 2 4" xfId="25574" xr:uid="{0838D358-DACA-4CC5-9DE8-5A2BFF1B0A9C}"/>
    <cellStyle name="Percent 22 7 2 5" xfId="25575" xr:uid="{2E4BFB4B-393A-4F7A-8C0D-C4B7CB1B7BA3}"/>
    <cellStyle name="Percent 22 7 2 6" xfId="25571" xr:uid="{95D12496-3EBE-401F-934B-349326374111}"/>
    <cellStyle name="Percent 22 7 3" xfId="14209" xr:uid="{00000000-0005-0000-0000-0000C0100000}"/>
    <cellStyle name="Percent 22 7 3 2" xfId="25577" xr:uid="{44E082F9-D768-433D-8CD8-98B263EE2560}"/>
    <cellStyle name="Percent 22 7 3 3" xfId="25578" xr:uid="{FDC71531-8CCE-418D-8366-E162C829467C}"/>
    <cellStyle name="Percent 22 7 3 4" xfId="25579" xr:uid="{B1320701-4F62-4F0F-9417-6E3B9DC83275}"/>
    <cellStyle name="Percent 22 7 3 5" xfId="25580" xr:uid="{6AAF0B00-394A-4534-951B-924AB3A4B0A9}"/>
    <cellStyle name="Percent 22 7 3 6" xfId="25576" xr:uid="{28C72023-3A2B-4770-8EE0-AABC7FAF72DD}"/>
    <cellStyle name="Percent 22 7 4" xfId="25581" xr:uid="{6E5E1B3C-580B-4A01-ACA4-BABAA8340328}"/>
    <cellStyle name="Percent 22 7 5" xfId="25582" xr:uid="{166DF70E-7E7B-444E-9A26-8F5B1DE5720C}"/>
    <cellStyle name="Percent 22 7 6" xfId="25583" xr:uid="{92C80D62-7267-43F0-A0B1-C09095057EBD}"/>
    <cellStyle name="Percent 22 7 7" xfId="25584" xr:uid="{C9F71961-D5F8-45F9-8604-CA1BCB87C73A}"/>
    <cellStyle name="Percent 22 7 8" xfId="25570" xr:uid="{EC3EF384-B19D-4BF5-B46F-CEF1180C7B36}"/>
    <cellStyle name="Percent 22 8" xfId="25585" xr:uid="{305FF6EC-3B65-477D-B371-73CD41A0BC4B}"/>
    <cellStyle name="Percent 22 9" xfId="25586" xr:uid="{32B604E0-021C-4849-AF52-7474E8D6696B}"/>
    <cellStyle name="Percent 23" xfId="14210" xr:uid="{00000000-0005-0000-0000-0000C1100000}"/>
    <cellStyle name="Percent 23 10" xfId="25588" xr:uid="{A0A41F35-1F53-4DBE-A10A-0A8356AA4BE5}"/>
    <cellStyle name="Percent 23 11" xfId="25589" xr:uid="{A642697B-48AE-42CC-B4DE-DFEC20846A32}"/>
    <cellStyle name="Percent 23 12" xfId="25587" xr:uid="{E2B16421-4E23-4E2F-A238-950A22F09B03}"/>
    <cellStyle name="Percent 23 2" xfId="14211" xr:uid="{00000000-0005-0000-0000-0000C2100000}"/>
    <cellStyle name="Percent 23 2 2" xfId="25591" xr:uid="{780FAEA5-3996-4E88-B077-E6848AF3080D}"/>
    <cellStyle name="Percent 23 2 3" xfId="25592" xr:uid="{5196ABD5-9C8C-4A15-A998-6CA1212378A9}"/>
    <cellStyle name="Percent 23 2 4" xfId="25593" xr:uid="{4A0C154D-DEE5-406A-9886-61292A02932F}"/>
    <cellStyle name="Percent 23 2 5" xfId="25594" xr:uid="{532F0AAB-0FB8-4C62-B954-3ADBCB9304D0}"/>
    <cellStyle name="Percent 23 2 6" xfId="25590" xr:uid="{DACD0535-3DAA-4D1E-8F18-A2FE5FBCD18B}"/>
    <cellStyle name="Percent 23 3" xfId="14212" xr:uid="{00000000-0005-0000-0000-0000C3100000}"/>
    <cellStyle name="Percent 23 3 2" xfId="25596" xr:uid="{23EE797B-EB9D-49B8-8420-F6D6AEB62D03}"/>
    <cellStyle name="Percent 23 3 3" xfId="25597" xr:uid="{1EDF933A-B5AA-4E3C-98E2-7ECF3DA266C8}"/>
    <cellStyle name="Percent 23 3 4" xfId="25598" xr:uid="{25E40B9E-6473-4B7A-A59F-7BF274BD87EF}"/>
    <cellStyle name="Percent 23 3 5" xfId="25599" xr:uid="{C40CDD94-D6C6-47E5-AB68-7F8DE20F5538}"/>
    <cellStyle name="Percent 23 3 6" xfId="25595" xr:uid="{9FFDA043-C64C-4B94-A692-99CB2B943899}"/>
    <cellStyle name="Percent 23 4" xfId="14213" xr:uid="{00000000-0005-0000-0000-0000C4100000}"/>
    <cellStyle name="Percent 23 4 2" xfId="25601" xr:uid="{22E7E184-9137-48C1-93DB-4A1012DFD0D6}"/>
    <cellStyle name="Percent 23 4 3" xfId="25602" xr:uid="{34C9F2BC-238C-414C-9BE5-EB2A17F2B7B3}"/>
    <cellStyle name="Percent 23 4 4" xfId="25603" xr:uid="{E7D21E08-97F6-412D-ACAB-0D8F9EDED58A}"/>
    <cellStyle name="Percent 23 4 5" xfId="25604" xr:uid="{27F5CB4E-4D23-447E-BED5-9E7FDF71036C}"/>
    <cellStyle name="Percent 23 4 6" xfId="25600" xr:uid="{5809CA16-D568-4019-AB07-E71A8EAE6BC6}"/>
    <cellStyle name="Percent 23 5" xfId="14214" xr:uid="{00000000-0005-0000-0000-0000C5100000}"/>
    <cellStyle name="Percent 23 5 2" xfId="25606" xr:uid="{693D039B-52DE-4100-8123-6104BA9F8645}"/>
    <cellStyle name="Percent 23 5 3" xfId="25607" xr:uid="{5526A97A-3E5C-4020-AB16-1EE2583097B6}"/>
    <cellStyle name="Percent 23 5 4" xfId="25608" xr:uid="{DE8515F0-9204-4D1C-9D93-102F8F486B2B}"/>
    <cellStyle name="Percent 23 5 5" xfId="25609" xr:uid="{5FB5376B-AD1F-42C1-BCE1-071CFDEEEDC5}"/>
    <cellStyle name="Percent 23 5 6" xfId="25605" xr:uid="{B4525D63-1580-4DFB-B2E2-D0ADCADCC1AC}"/>
    <cellStyle name="Percent 23 6" xfId="14215" xr:uid="{00000000-0005-0000-0000-0000C6100000}"/>
    <cellStyle name="Percent 23 6 2" xfId="25611" xr:uid="{91B72656-54E2-4016-8F04-EE4EA6813C0D}"/>
    <cellStyle name="Percent 23 6 3" xfId="25612" xr:uid="{B1A57E9C-4897-4C77-8C79-1EA11F1837F1}"/>
    <cellStyle name="Percent 23 6 4" xfId="25613" xr:uid="{24618678-497D-4C63-A5F2-C1DD10582AAB}"/>
    <cellStyle name="Percent 23 6 5" xfId="25614" xr:uid="{AEFD34CF-635D-4311-B3D4-0DD415C5B7F7}"/>
    <cellStyle name="Percent 23 6 6" xfId="25610" xr:uid="{8BE3ABC2-C8F0-4115-A10B-B2EB4DFF9A6A}"/>
    <cellStyle name="Percent 23 7" xfId="14216" xr:uid="{00000000-0005-0000-0000-0000C7100000}"/>
    <cellStyle name="Percent 23 7 2" xfId="14217" xr:uid="{00000000-0005-0000-0000-0000C8100000}"/>
    <cellStyle name="Percent 23 7 2 2" xfId="25617" xr:uid="{660689EA-606B-4FEB-BD62-AB7B30CE8E9B}"/>
    <cellStyle name="Percent 23 7 2 3" xfId="25618" xr:uid="{AFE558B3-6FE9-4EF5-8335-60525EAC434F}"/>
    <cellStyle name="Percent 23 7 2 4" xfId="25619" xr:uid="{70433680-ADFA-4C4C-BA2F-6D2D1959A9BD}"/>
    <cellStyle name="Percent 23 7 2 5" xfId="25620" xr:uid="{AB9C8FA7-3A71-4D49-B6D5-0B7253463946}"/>
    <cellStyle name="Percent 23 7 2 6" xfId="25616" xr:uid="{E2C9FC48-3F7E-4438-80ED-098EC76A6BF7}"/>
    <cellStyle name="Percent 23 7 3" xfId="14218" xr:uid="{00000000-0005-0000-0000-0000C9100000}"/>
    <cellStyle name="Percent 23 7 3 2" xfId="25622" xr:uid="{43D5960B-E679-4716-B9C5-55072ABABD98}"/>
    <cellStyle name="Percent 23 7 3 3" xfId="25623" xr:uid="{963A91A3-724C-4968-B23D-BCA194E984AC}"/>
    <cellStyle name="Percent 23 7 3 4" xfId="25624" xr:uid="{63342083-8C59-4D6D-8551-438E3EB6812F}"/>
    <cellStyle name="Percent 23 7 3 5" xfId="25625" xr:uid="{568642B4-64AF-47D6-BDAC-5441D8378692}"/>
    <cellStyle name="Percent 23 7 3 6" xfId="25621" xr:uid="{7DE0BC24-5CF5-4BAE-8B2E-00E068BC0F59}"/>
    <cellStyle name="Percent 23 7 4" xfId="25626" xr:uid="{FFA1CAE9-DA53-46A3-B44B-3BEE9FBA5A0D}"/>
    <cellStyle name="Percent 23 7 5" xfId="25627" xr:uid="{E7F01D90-0BED-4CC2-BFB2-9D0D9E0F08E9}"/>
    <cellStyle name="Percent 23 7 6" xfId="25628" xr:uid="{94844D62-8A4C-403B-8959-60CC7356E213}"/>
    <cellStyle name="Percent 23 7 7" xfId="25629" xr:uid="{B9A92C74-B67E-48D5-B8AB-625F9AF23A3F}"/>
    <cellStyle name="Percent 23 7 8" xfId="25615" xr:uid="{2130C4E2-AFD0-47E5-A43C-3534D028150C}"/>
    <cellStyle name="Percent 23 8" xfId="25630" xr:uid="{75AD1CEA-04EE-4161-82D4-F577F89F9C3C}"/>
    <cellStyle name="Percent 23 9" xfId="25631" xr:uid="{FA4B98D1-D5A2-418C-BFC2-D4EA19A1B822}"/>
    <cellStyle name="Percent 24" xfId="25632" xr:uid="{413DCE2E-BD4B-4019-81E7-8C61B6C7E9EE}"/>
    <cellStyle name="Percent 24 10" xfId="25633" xr:uid="{336CE2ED-77A2-4E48-8CCE-9160AE45178D}"/>
    <cellStyle name="Percent 24 10 2" xfId="25634" xr:uid="{FC7D0C06-31F5-4A1F-9A2A-25FAA7246B92}"/>
    <cellStyle name="Percent 24 10 2 2" xfId="25635" xr:uid="{3F34988E-C143-4909-ADB8-961D63AB76D8}"/>
    <cellStyle name="Percent 24 10 3" xfId="25636" xr:uid="{893EDBCE-05AC-4958-A377-16F852694B05}"/>
    <cellStyle name="Percent 24 11" xfId="25637" xr:uid="{C3D13771-DC69-4568-8488-28B3E735E343}"/>
    <cellStyle name="Percent 24 11 2" xfId="25638" xr:uid="{45621611-1835-4DB4-BE8F-5CA677263A1D}"/>
    <cellStyle name="Percent 24 12" xfId="25639" xr:uid="{49F771A1-4B51-4360-BFEC-1BEE46099291}"/>
    <cellStyle name="Percent 24 13" xfId="25640" xr:uid="{5EA6A8CE-C8A2-41EE-A4CB-BF25156E0E2E}"/>
    <cellStyle name="Percent 24 14" xfId="25641" xr:uid="{7CB0A87A-7C92-4B50-89D1-E1AF17221219}"/>
    <cellStyle name="Percent 24 15" xfId="25642" xr:uid="{A5FE8509-0AD0-405F-B34F-999D1F617883}"/>
    <cellStyle name="Percent 24 2" xfId="14219" xr:uid="{00000000-0005-0000-0000-0000CA100000}"/>
    <cellStyle name="Percent 24 2 2" xfId="25644" xr:uid="{2A32BD7C-AC89-48F2-8696-BE59E975559C}"/>
    <cellStyle name="Percent 24 2 3" xfId="25645" xr:uid="{2BC7D663-D6CC-49A2-8D34-D39A150964CD}"/>
    <cellStyle name="Percent 24 2 4" xfId="25646" xr:uid="{0013267F-AC9C-484D-865F-6D35A40F7B81}"/>
    <cellStyle name="Percent 24 2 5" xfId="25647" xr:uid="{159DFB11-D647-4C8C-83E4-58672A26ABC1}"/>
    <cellStyle name="Percent 24 2 6" xfId="25643" xr:uid="{FC2F4E3F-531D-4B3F-B501-78EF17FF8F33}"/>
    <cellStyle name="Percent 24 3" xfId="14220" xr:uid="{00000000-0005-0000-0000-0000CB100000}"/>
    <cellStyle name="Percent 24 3 2" xfId="25649" xr:uid="{A10816CD-5D32-4469-8E95-FDC6ED7224E8}"/>
    <cellStyle name="Percent 24 3 3" xfId="25650" xr:uid="{63B7CD0E-9E65-4D14-B24A-BA2F75374A9C}"/>
    <cellStyle name="Percent 24 3 4" xfId="25651" xr:uid="{18E2C6FA-B5E2-4AD6-8535-200CB2C83068}"/>
    <cellStyle name="Percent 24 3 5" xfId="25652" xr:uid="{779F2444-0972-404B-8659-57BB989D9C7D}"/>
    <cellStyle name="Percent 24 3 6" xfId="25648" xr:uid="{B7A35F3D-E0DC-47B1-A937-56F77BA7D534}"/>
    <cellStyle name="Percent 24 4" xfId="14221" xr:uid="{00000000-0005-0000-0000-0000CC100000}"/>
    <cellStyle name="Percent 24 4 2" xfId="25654" xr:uid="{32D192CB-4330-4174-9C31-F38B944BD3F2}"/>
    <cellStyle name="Percent 24 4 3" xfId="25655" xr:uid="{31EF482F-AA2C-4EE6-A5A5-69B5FE4E0B14}"/>
    <cellStyle name="Percent 24 4 4" xfId="25656" xr:uid="{8AF37C41-EAF5-47F0-89DA-3305109582AA}"/>
    <cellStyle name="Percent 24 4 5" xfId="25657" xr:uid="{21FF5BC4-75A6-479E-B596-5DB3ABE3B6C9}"/>
    <cellStyle name="Percent 24 4 6" xfId="25653" xr:uid="{CE2E89FF-0BE7-4BDB-B49A-71569C949FB7}"/>
    <cellStyle name="Percent 24 5" xfId="14222" xr:uid="{00000000-0005-0000-0000-0000CD100000}"/>
    <cellStyle name="Percent 24 5 2" xfId="25659" xr:uid="{4BDDEC0E-535B-4696-A503-041C07E5B47C}"/>
    <cellStyle name="Percent 24 5 3" xfId="25660" xr:uid="{2B0F584F-8D2B-4508-9EE4-D0596FA4A2A2}"/>
    <cellStyle name="Percent 24 5 4" xfId="25661" xr:uid="{14D0A915-D613-4C41-B2BB-CB2BE1770FAC}"/>
    <cellStyle name="Percent 24 5 5" xfId="25662" xr:uid="{CCBBD26F-9C15-41C6-ACD7-74667A839D23}"/>
    <cellStyle name="Percent 24 5 6" xfId="25658" xr:uid="{1E92500A-C82A-45F4-BEF0-78689EB2A239}"/>
    <cellStyle name="Percent 24 6" xfId="14223" xr:uid="{00000000-0005-0000-0000-0000CE100000}"/>
    <cellStyle name="Percent 24 6 2" xfId="25664" xr:uid="{DAF90651-29E3-437B-A3AC-01E159229036}"/>
    <cellStyle name="Percent 24 6 3" xfId="25665" xr:uid="{AEA53A9A-8A8A-44B2-8669-54322678B761}"/>
    <cellStyle name="Percent 24 6 4" xfId="25666" xr:uid="{95D6D9EC-BB17-4C8E-9E1C-C982EA792AE4}"/>
    <cellStyle name="Percent 24 6 5" xfId="25667" xr:uid="{44DDECB1-4508-4488-83BC-1B288DEB8D60}"/>
    <cellStyle name="Percent 24 6 6" xfId="25663" xr:uid="{37253428-E86D-4993-BCEB-34EAD0CDE84E}"/>
    <cellStyle name="Percent 24 7" xfId="14224" xr:uid="{00000000-0005-0000-0000-0000CF100000}"/>
    <cellStyle name="Percent 24 7 2" xfId="14225" xr:uid="{00000000-0005-0000-0000-0000D0100000}"/>
    <cellStyle name="Percent 24 7 2 2" xfId="25670" xr:uid="{890CFEF2-48A3-4BA5-87A1-C7414BFF337A}"/>
    <cellStyle name="Percent 24 7 2 3" xfId="25671" xr:uid="{DCC0C3B2-AE6A-4641-A7AF-124BC218FCA0}"/>
    <cellStyle name="Percent 24 7 2 4" xfId="25672" xr:uid="{984B906D-1BF7-47D4-875F-3BD97FAAAF58}"/>
    <cellStyle name="Percent 24 7 2 5" xfId="25673" xr:uid="{E4CF882C-E08D-4A12-9234-282FD18A00F2}"/>
    <cellStyle name="Percent 24 7 2 6" xfId="25669" xr:uid="{B8D9AEA3-B528-4E4A-9D81-9C29770346A4}"/>
    <cellStyle name="Percent 24 7 3" xfId="14226" xr:uid="{00000000-0005-0000-0000-0000D1100000}"/>
    <cellStyle name="Percent 24 7 3 2" xfId="25675" xr:uid="{5505AC76-AE2B-488A-B667-284F90B6E526}"/>
    <cellStyle name="Percent 24 7 3 3" xfId="25676" xr:uid="{826FF8B3-06DB-4417-B5F6-05CD6690EE72}"/>
    <cellStyle name="Percent 24 7 3 4" xfId="25677" xr:uid="{62CD0548-C604-4A23-8633-4041C51C3482}"/>
    <cellStyle name="Percent 24 7 3 5" xfId="25678" xr:uid="{7981294A-9AC7-48B5-A841-C2548EFD2A52}"/>
    <cellStyle name="Percent 24 7 3 6" xfId="25674" xr:uid="{4F217C54-83CE-4E6F-B2B8-E9CF15764D65}"/>
    <cellStyle name="Percent 24 7 4" xfId="25679" xr:uid="{703E8845-FFC3-4EAB-AD89-95BF0E7CFCC5}"/>
    <cellStyle name="Percent 24 7 5" xfId="25680" xr:uid="{027C2D09-E822-43E8-8DF0-FB036B26248B}"/>
    <cellStyle name="Percent 24 7 6" xfId="25681" xr:uid="{7855D867-A1EA-4F90-B90E-7E236605ABCE}"/>
    <cellStyle name="Percent 24 7 7" xfId="25682" xr:uid="{775C030B-D9E0-4AFE-B7A8-C5B27507941C}"/>
    <cellStyle name="Percent 24 7 8" xfId="25668" xr:uid="{BE6573E5-B866-4808-8DF9-2055C9B5DA2F}"/>
    <cellStyle name="Percent 24 8" xfId="25683" xr:uid="{877DC286-FE92-46D9-9D37-0BCC7DCF6C64}"/>
    <cellStyle name="Percent 24 8 2" xfId="25684" xr:uid="{7907803F-69E5-4B56-8CF9-E6B6D4526B60}"/>
    <cellStyle name="Percent 24 8 2 2" xfId="25685" xr:uid="{450F47BE-F2CD-4ACD-9D79-3400E3B199F4}"/>
    <cellStyle name="Percent 24 8 2 2 2" xfId="25686" xr:uid="{7291D00C-90B1-4814-9FF4-B10680162DEF}"/>
    <cellStyle name="Percent 24 8 2 3" xfId="25687" xr:uid="{85971C00-645B-47B4-A829-AC939ACDCD0C}"/>
    <cellStyle name="Percent 24 8 3" xfId="25688" xr:uid="{3C18575E-44DA-43B7-A468-37E8EE7D55A7}"/>
    <cellStyle name="Percent 24 8 3 2" xfId="25689" xr:uid="{236395BD-3D88-4491-934B-D705E0ADFE42}"/>
    <cellStyle name="Percent 24 8 3 2 2" xfId="25690" xr:uid="{8E34729E-E4B7-4D7D-8C2E-694CA23F98D2}"/>
    <cellStyle name="Percent 24 8 3 3" xfId="25691" xr:uid="{BF19140B-9BDF-4FD8-8B0B-E2CEDAD261BB}"/>
    <cellStyle name="Percent 24 8 4" xfId="25692" xr:uid="{27848AC0-CECD-4C34-A980-C6744469C7FA}"/>
    <cellStyle name="Percent 24 8 4 2" xfId="25693" xr:uid="{5D9E0903-1B0D-4210-B998-10EE7AAF2DA9}"/>
    <cellStyle name="Percent 24 8 5" xfId="25694" xr:uid="{7A8573BC-6EA9-4969-9F9B-F3919E268FAD}"/>
    <cellStyle name="Percent 24 8 6" xfId="25695" xr:uid="{395B844D-2266-4C3C-B8E7-D66F693D3231}"/>
    <cellStyle name="Percent 24 8 7" xfId="25696" xr:uid="{423F2928-0BED-413C-8802-C9347E6E07E5}"/>
    <cellStyle name="Percent 24 8 8" xfId="25697" xr:uid="{ECBD1B7E-C38A-4FB8-8AE5-EC91C3835EEA}"/>
    <cellStyle name="Percent 24 9" xfId="25698" xr:uid="{BD16768A-A920-4959-B110-EADECEA0EC58}"/>
    <cellStyle name="Percent 24 9 2" xfId="25699" xr:uid="{29C805C4-8801-4ECF-BE03-A2FEA83E9C69}"/>
    <cellStyle name="Percent 24 9 2 2" xfId="25700" xr:uid="{C394D32D-1C65-43D2-9C5E-8D2EFD4AA80A}"/>
    <cellStyle name="Percent 24 9 3" xfId="25701" xr:uid="{622BC8C4-7343-44CE-8596-E2732BDB545E}"/>
    <cellStyle name="Percent 25" xfId="14227" xr:uid="{00000000-0005-0000-0000-0000D2100000}"/>
    <cellStyle name="Percent 25 10" xfId="25703" xr:uid="{C79B410D-49A8-45EB-9C1A-43F8BC047251}"/>
    <cellStyle name="Percent 25 11" xfId="25704" xr:uid="{7ACDCF67-EC04-458E-B3AC-C9C3CF0CEF4B}"/>
    <cellStyle name="Percent 25 12" xfId="25702" xr:uid="{01F04795-F635-408E-BF29-8EE8D7486E36}"/>
    <cellStyle name="Percent 25 2" xfId="14228" xr:uid="{00000000-0005-0000-0000-0000D3100000}"/>
    <cellStyle name="Percent 25 2 2" xfId="25706" xr:uid="{C8C8D2A0-C2CE-4ABE-99E1-73E9E98770F1}"/>
    <cellStyle name="Percent 25 2 3" xfId="25707" xr:uid="{1034B1B9-9AB1-422A-A132-297E0C8A718C}"/>
    <cellStyle name="Percent 25 2 4" xfId="25708" xr:uid="{0EC6A4AA-D663-423D-AA45-30921AD1FB21}"/>
    <cellStyle name="Percent 25 2 5" xfId="25709" xr:uid="{6A7E2AEF-0796-452D-A448-2A19E53ECAC9}"/>
    <cellStyle name="Percent 25 2 6" xfId="25705" xr:uid="{CDC39A5F-8B72-4081-B25F-588B97B3853B}"/>
    <cellStyle name="Percent 25 3" xfId="14229" xr:uid="{00000000-0005-0000-0000-0000D4100000}"/>
    <cellStyle name="Percent 25 3 2" xfId="25711" xr:uid="{DD6B7289-1033-429E-83F3-1D074D67A7B2}"/>
    <cellStyle name="Percent 25 3 3" xfId="25712" xr:uid="{9D69A6C5-B6B9-4831-A41B-26C522D4F0D4}"/>
    <cellStyle name="Percent 25 3 4" xfId="25713" xr:uid="{C274F2F3-5E7C-492A-AE7A-9CFEFF35D2E5}"/>
    <cellStyle name="Percent 25 3 5" xfId="25714" xr:uid="{D24C6CE5-8247-40E8-9B43-3048C76B256A}"/>
    <cellStyle name="Percent 25 3 6" xfId="25710" xr:uid="{FCB4E5F4-4F8C-45AD-8808-6E9EB1E2919E}"/>
    <cellStyle name="Percent 25 4" xfId="14230" xr:uid="{00000000-0005-0000-0000-0000D5100000}"/>
    <cellStyle name="Percent 25 4 2" xfId="25716" xr:uid="{3C38E172-002D-4281-9F00-6F55BBA4DE38}"/>
    <cellStyle name="Percent 25 4 3" xfId="25717" xr:uid="{A6C01A22-7522-44C1-B539-2BE287A7ACA6}"/>
    <cellStyle name="Percent 25 4 4" xfId="25718" xr:uid="{7B067580-11B0-4DB2-AFB3-5E1BB07D3996}"/>
    <cellStyle name="Percent 25 4 5" xfId="25719" xr:uid="{0C09CCC5-6EC1-4F84-8B46-DC187A1C9419}"/>
    <cellStyle name="Percent 25 4 6" xfId="25715" xr:uid="{934E506C-0E48-4785-A9E4-E319FCE9B160}"/>
    <cellStyle name="Percent 25 5" xfId="14231" xr:uid="{00000000-0005-0000-0000-0000D6100000}"/>
    <cellStyle name="Percent 25 5 2" xfId="25721" xr:uid="{609854FE-5F5E-44D1-BA61-FB182C224AB8}"/>
    <cellStyle name="Percent 25 5 3" xfId="25722" xr:uid="{CBA7C991-5AE7-4D8A-A190-A9189277E806}"/>
    <cellStyle name="Percent 25 5 4" xfId="25723" xr:uid="{FBADCD77-F200-4965-8AF1-51FBFB848B49}"/>
    <cellStyle name="Percent 25 5 5" xfId="25724" xr:uid="{B2248073-E4E8-4971-BFCE-FCB618298936}"/>
    <cellStyle name="Percent 25 5 6" xfId="25720" xr:uid="{EE81A98F-27F4-42FA-B484-7B5B7F4F328F}"/>
    <cellStyle name="Percent 25 6" xfId="14232" xr:uid="{00000000-0005-0000-0000-0000D7100000}"/>
    <cellStyle name="Percent 25 6 2" xfId="25726" xr:uid="{26F31A43-2773-48C8-93DD-8988B5886DBD}"/>
    <cellStyle name="Percent 25 6 3" xfId="25727" xr:uid="{309B32C7-53BE-479F-93B7-3675B6548347}"/>
    <cellStyle name="Percent 25 6 4" xfId="25728" xr:uid="{AF365318-0CF5-4F9F-9C0E-5070281B3742}"/>
    <cellStyle name="Percent 25 6 5" xfId="25729" xr:uid="{23C8C443-5EA1-447D-ADF8-450247CE4431}"/>
    <cellStyle name="Percent 25 6 6" xfId="25725" xr:uid="{E3EF0175-DDCC-4378-ADA4-C5C786483301}"/>
    <cellStyle name="Percent 25 7" xfId="14233" xr:uid="{00000000-0005-0000-0000-0000D8100000}"/>
    <cellStyle name="Percent 25 7 2" xfId="14234" xr:uid="{00000000-0005-0000-0000-0000D9100000}"/>
    <cellStyle name="Percent 25 7 2 2" xfId="25732" xr:uid="{9449ED08-9596-4EB9-8311-DE8649F4A383}"/>
    <cellStyle name="Percent 25 7 2 3" xfId="25733" xr:uid="{E60DD5E5-CC08-441F-B889-1E0CD2820EA3}"/>
    <cellStyle name="Percent 25 7 2 4" xfId="25734" xr:uid="{CCEDFA5F-1D8C-411A-BB54-E0903E342994}"/>
    <cellStyle name="Percent 25 7 2 5" xfId="25735" xr:uid="{E51FA8AD-8763-4493-8906-1C9E7EAFDCF9}"/>
    <cellStyle name="Percent 25 7 2 6" xfId="25731" xr:uid="{B976E319-9BB4-401B-BCCB-4F62A8E44D88}"/>
    <cellStyle name="Percent 25 7 3" xfId="14235" xr:uid="{00000000-0005-0000-0000-0000DA100000}"/>
    <cellStyle name="Percent 25 7 3 2" xfId="25737" xr:uid="{5F00B3C9-6858-4E3C-8314-D4DEB90E6136}"/>
    <cellStyle name="Percent 25 7 3 3" xfId="25738" xr:uid="{288B44B8-A665-4FFE-A94C-95B6D775ED4E}"/>
    <cellStyle name="Percent 25 7 3 4" xfId="25739" xr:uid="{8CC6909B-3474-468E-B3AF-C675D4998CDE}"/>
    <cellStyle name="Percent 25 7 3 5" xfId="25740" xr:uid="{09A341BE-6E0C-4B12-8861-F2E22A1FEBEE}"/>
    <cellStyle name="Percent 25 7 3 6" xfId="25736" xr:uid="{E77A30AB-9D8A-4188-94D5-984D648252C5}"/>
    <cellStyle name="Percent 25 7 4" xfId="25741" xr:uid="{97858075-CCF5-498E-AB6D-D447209FD63E}"/>
    <cellStyle name="Percent 25 7 5" xfId="25742" xr:uid="{907A9EF9-25A1-49A4-9694-DBE42D49185B}"/>
    <cellStyle name="Percent 25 7 6" xfId="25743" xr:uid="{B6D1C249-A372-488B-B7D5-BB89299FCC95}"/>
    <cellStyle name="Percent 25 7 7" xfId="25744" xr:uid="{C036D10B-ACF3-4394-B797-DDE6350D9E92}"/>
    <cellStyle name="Percent 25 7 8" xfId="25730" xr:uid="{61840531-0B3B-4070-A30D-64EBB00D29F2}"/>
    <cellStyle name="Percent 25 8" xfId="25745" xr:uid="{CA5E2CE5-5972-4E2E-ACDC-AB80799FBCD5}"/>
    <cellStyle name="Percent 25 9" xfId="25746" xr:uid="{4E82D159-1DC5-4B36-8CBE-51DEA2AD210E}"/>
    <cellStyle name="Percent 26" xfId="14236" xr:uid="{00000000-0005-0000-0000-0000DB100000}"/>
    <cellStyle name="Percent 26 10" xfId="25748" xr:uid="{23308761-F125-462A-8439-1B7F0A5734A0}"/>
    <cellStyle name="Percent 26 11" xfId="25749" xr:uid="{C687091C-35F3-4A9A-9D68-E25DE4155605}"/>
    <cellStyle name="Percent 26 12" xfId="25747" xr:uid="{93762AA2-34AE-4F15-AE36-4D996CB30D08}"/>
    <cellStyle name="Percent 26 2" xfId="14237" xr:uid="{00000000-0005-0000-0000-0000DC100000}"/>
    <cellStyle name="Percent 26 2 2" xfId="25751" xr:uid="{A88AD98D-0342-46BF-8B12-971913636BED}"/>
    <cellStyle name="Percent 26 2 3" xfId="25752" xr:uid="{E42449A5-8AEA-4A28-91B5-5CF5BD9B40C0}"/>
    <cellStyle name="Percent 26 2 4" xfId="25753" xr:uid="{15CF962C-3907-4C14-A734-87A233D9E3F9}"/>
    <cellStyle name="Percent 26 2 5" xfId="25754" xr:uid="{2849E1AB-58B5-4FA6-9165-4780FFC630C1}"/>
    <cellStyle name="Percent 26 2 6" xfId="25750" xr:uid="{B3062386-575B-4A54-A426-D2D680123D62}"/>
    <cellStyle name="Percent 26 3" xfId="14238" xr:uid="{00000000-0005-0000-0000-0000DD100000}"/>
    <cellStyle name="Percent 26 3 2" xfId="25756" xr:uid="{F0455745-C7A1-447B-B0BD-49BD7A1C9A59}"/>
    <cellStyle name="Percent 26 3 3" xfId="25757" xr:uid="{589CE4D6-FEC4-4214-8806-0A9C9F91027E}"/>
    <cellStyle name="Percent 26 3 4" xfId="25758" xr:uid="{D6A5E8B4-C34E-4287-AD03-B811EF4B0F87}"/>
    <cellStyle name="Percent 26 3 5" xfId="25759" xr:uid="{F8D0E6B4-1068-4121-AA42-F301466588ED}"/>
    <cellStyle name="Percent 26 3 6" xfId="25755" xr:uid="{B3341BFF-4F37-4B3E-95DD-E05784B26E55}"/>
    <cellStyle name="Percent 26 4" xfId="14239" xr:uid="{00000000-0005-0000-0000-0000DE100000}"/>
    <cellStyle name="Percent 26 4 2" xfId="25761" xr:uid="{54380DCD-66C1-41C6-9C89-15BD4AA007AC}"/>
    <cellStyle name="Percent 26 4 3" xfId="25762" xr:uid="{8092DA7F-C77F-4A77-A093-0F336E5A20D6}"/>
    <cellStyle name="Percent 26 4 4" xfId="25763" xr:uid="{158A1FF1-9B13-495C-93FB-C47358C539E9}"/>
    <cellStyle name="Percent 26 4 5" xfId="25764" xr:uid="{F371FF97-1171-494F-96DE-8ACAD4184F0A}"/>
    <cellStyle name="Percent 26 4 6" xfId="25760" xr:uid="{4E1EF0EA-6E7C-40FA-9D42-047B7B3B5EEA}"/>
    <cellStyle name="Percent 26 5" xfId="14240" xr:uid="{00000000-0005-0000-0000-0000DF100000}"/>
    <cellStyle name="Percent 26 5 2" xfId="25766" xr:uid="{82C0C9D2-9B5C-49F8-9CAD-DEBE51462A14}"/>
    <cellStyle name="Percent 26 5 3" xfId="25767" xr:uid="{84B5AF07-6F7B-4E68-AC13-E9B807EE00A4}"/>
    <cellStyle name="Percent 26 5 4" xfId="25768" xr:uid="{94D24F51-46E8-495B-B989-B19A886845F4}"/>
    <cellStyle name="Percent 26 5 5" xfId="25769" xr:uid="{0B93E667-76BD-40BF-BA3A-9489956DC176}"/>
    <cellStyle name="Percent 26 5 6" xfId="25765" xr:uid="{7D59C882-E712-4637-A41F-B81A77E8CEC3}"/>
    <cellStyle name="Percent 26 6" xfId="14241" xr:uid="{00000000-0005-0000-0000-0000E0100000}"/>
    <cellStyle name="Percent 26 6 2" xfId="25771" xr:uid="{CC370EDA-06C8-4D5C-8EB2-ADDF951367DE}"/>
    <cellStyle name="Percent 26 6 3" xfId="25772" xr:uid="{5A3B5676-4BDF-4FD0-A94E-7E2E27E3611E}"/>
    <cellStyle name="Percent 26 6 4" xfId="25773" xr:uid="{1F7E3CEA-DF62-4C02-82ED-F7C38BC9B7C0}"/>
    <cellStyle name="Percent 26 6 5" xfId="25774" xr:uid="{754D66BE-C76B-471C-97B3-21B6E2731B3B}"/>
    <cellStyle name="Percent 26 6 6" xfId="25770" xr:uid="{C1CF2FE0-7BD6-4F1D-A9C0-97F7F6CEBDE3}"/>
    <cellStyle name="Percent 26 7" xfId="14242" xr:uid="{00000000-0005-0000-0000-0000E1100000}"/>
    <cellStyle name="Percent 26 7 2" xfId="14243" xr:uid="{00000000-0005-0000-0000-0000E2100000}"/>
    <cellStyle name="Percent 26 7 2 2" xfId="25777" xr:uid="{6E061EED-58B5-4431-B818-A23E07CB50A8}"/>
    <cellStyle name="Percent 26 7 2 3" xfId="25778" xr:uid="{DB57A309-E63D-436C-A44F-26E35ED8DDEC}"/>
    <cellStyle name="Percent 26 7 2 4" xfId="25779" xr:uid="{763F451F-7E5B-4022-B76A-B3F6E0AE93BD}"/>
    <cellStyle name="Percent 26 7 2 5" xfId="25780" xr:uid="{430E3B7B-EC5D-4329-B16C-1C69634055CD}"/>
    <cellStyle name="Percent 26 7 2 6" xfId="25776" xr:uid="{0BD69616-3C40-436C-A498-15D63644F450}"/>
    <cellStyle name="Percent 26 7 3" xfId="14244" xr:uid="{00000000-0005-0000-0000-0000E3100000}"/>
    <cellStyle name="Percent 26 7 3 2" xfId="25782" xr:uid="{041A1BEF-B50A-4DC0-8D64-16592FAE4B8B}"/>
    <cellStyle name="Percent 26 7 3 3" xfId="25783" xr:uid="{8FFF0294-6232-45F7-8E2B-A4143F7EAABF}"/>
    <cellStyle name="Percent 26 7 3 4" xfId="25784" xr:uid="{1AB4C6B0-917A-4EA1-B896-4E400719BA22}"/>
    <cellStyle name="Percent 26 7 3 5" xfId="25785" xr:uid="{6E985289-143F-4380-905E-73DAD9401E09}"/>
    <cellStyle name="Percent 26 7 3 6" xfId="25781" xr:uid="{DEF26931-5C66-449B-8F76-4A96D97E4927}"/>
    <cellStyle name="Percent 26 7 4" xfId="25786" xr:uid="{D102A73F-444B-428C-BD64-E739A4C928D3}"/>
    <cellStyle name="Percent 26 7 5" xfId="25787" xr:uid="{E51FD16C-62A0-4539-8335-576854482E6F}"/>
    <cellStyle name="Percent 26 7 6" xfId="25788" xr:uid="{8C42DB54-E9B6-47B6-9CD0-676DAA65223D}"/>
    <cellStyle name="Percent 26 7 7" xfId="25789" xr:uid="{BFD5622E-3979-437A-BA95-2AA0C8FFEA31}"/>
    <cellStyle name="Percent 26 7 8" xfId="25775" xr:uid="{DF616BC4-7AEE-4B9C-B68C-2292DDED1F76}"/>
    <cellStyle name="Percent 26 8" xfId="25790" xr:uid="{7E4990DE-0E66-4CF7-98C6-4E9CDC04F554}"/>
    <cellStyle name="Percent 26 9" xfId="25791" xr:uid="{9D8FB082-D8DA-4115-B5AC-DC7F1ECD9659}"/>
    <cellStyle name="Percent 27" xfId="14245" xr:uid="{00000000-0005-0000-0000-0000E4100000}"/>
    <cellStyle name="Percent 27 2" xfId="25793" xr:uid="{086B6BF0-70E3-48E1-82F6-A839B34C0912}"/>
    <cellStyle name="Percent 27 3" xfId="25794" xr:uid="{43A46107-369C-4F27-8995-F48D56327AF8}"/>
    <cellStyle name="Percent 27 4" xfId="25795" xr:uid="{268CBBBC-38BC-456B-AD84-28407E47F490}"/>
    <cellStyle name="Percent 27 5" xfId="25796" xr:uid="{AA9073E9-EB5D-4D21-8FCE-DA8D07A67210}"/>
    <cellStyle name="Percent 27 6" xfId="25792" xr:uid="{73673489-B74F-479D-8114-D4264601C2A1}"/>
    <cellStyle name="Percent 28" xfId="25797" xr:uid="{46CE0B1D-F859-4E9A-BE05-2CD9DA589A10}"/>
    <cellStyle name="Percent 28 2" xfId="25798" xr:uid="{F995F277-D2CA-4C3E-A622-5561B35CC71E}"/>
    <cellStyle name="Percent 28 2 2" xfId="25799" xr:uid="{1E09AD42-02DD-4A27-9C04-02ADC5F05BC8}"/>
    <cellStyle name="Percent 28 2 2 2" xfId="25800" xr:uid="{531E9D4C-9147-44DB-B485-BB5F95066A6F}"/>
    <cellStyle name="Percent 28 2 2 2 2" xfId="25801" xr:uid="{69E631C7-EDD2-4DB6-A100-6725C78AD67F}"/>
    <cellStyle name="Percent 28 2 2 3" xfId="25802" xr:uid="{2D2A99CF-6085-40C9-9735-C291BA2B0B5A}"/>
    <cellStyle name="Percent 28 2 3" xfId="25803" xr:uid="{A4F5FF74-D2D1-4221-9279-85911121C9C0}"/>
    <cellStyle name="Percent 28 2 3 2" xfId="25804" xr:uid="{FBBDB016-ABC1-435F-A371-619E34A5815E}"/>
    <cellStyle name="Percent 28 2 3 2 2" xfId="25805" xr:uid="{1649CB71-D385-4B24-8946-A6F8DD02F805}"/>
    <cellStyle name="Percent 28 2 3 3" xfId="25806" xr:uid="{B168CF8E-B51D-4313-91E4-EBF49DD307A1}"/>
    <cellStyle name="Percent 28 2 4" xfId="25807" xr:uid="{FCAFC51F-F412-442D-B5B3-C2A26B781C42}"/>
    <cellStyle name="Percent 28 2 4 2" xfId="25808" xr:uid="{E7729506-2F78-4E3A-B0B1-26CFCD20A280}"/>
    <cellStyle name="Percent 28 2 5" xfId="25809" xr:uid="{06A60492-D929-4632-9B71-955763F9BE39}"/>
    <cellStyle name="Percent 28 2 6" xfId="25810" xr:uid="{4F402096-E273-4E2A-84B9-B2660168C273}"/>
    <cellStyle name="Percent 28 2 7" xfId="25811" xr:uid="{F682ACE0-1B16-433A-A27E-CE3B29883F5D}"/>
    <cellStyle name="Percent 28 2 8" xfId="25812" xr:uid="{0C851CDD-02EB-4329-8FC8-72B952FDC2C0}"/>
    <cellStyle name="Percent 28 3" xfId="25813" xr:uid="{3CD83A4A-1880-4126-8EF6-3DF7B2B22B7D}"/>
    <cellStyle name="Percent 28 3 2" xfId="25814" xr:uid="{5EF8D6A0-A088-4842-BD17-2C052607C16F}"/>
    <cellStyle name="Percent 28 3 2 2" xfId="25815" xr:uid="{96B9EDF8-D759-40C9-AAF0-A5FEF9EA5B53}"/>
    <cellStyle name="Percent 28 3 3" xfId="25816" xr:uid="{B13B999E-B9CA-4C04-B08B-8A8A37B3DE76}"/>
    <cellStyle name="Percent 28 4" xfId="25817" xr:uid="{4943A36F-2399-410C-A0D7-C7E766C7B196}"/>
    <cellStyle name="Percent 28 4 2" xfId="25818" xr:uid="{B37FCF8A-6DB0-4EF2-8021-B83FAD1C3341}"/>
    <cellStyle name="Percent 28 4 2 2" xfId="25819" xr:uid="{BB1589AB-8EE1-475B-B554-41836457CDB1}"/>
    <cellStyle name="Percent 28 4 3" xfId="25820" xr:uid="{7B732F19-014F-4F68-AC43-415324CFC9E7}"/>
    <cellStyle name="Percent 28 5" xfId="25821" xr:uid="{649B16E8-EFDF-45AE-AA11-8C98FE08ABA8}"/>
    <cellStyle name="Percent 28 5 2" xfId="25822" xr:uid="{5324BA82-5D68-4C68-B37B-7B18726F6569}"/>
    <cellStyle name="Percent 28 6" xfId="25823" xr:uid="{034F1307-B5AD-495B-B4F7-04132A9AF067}"/>
    <cellStyle name="Percent 28 7" xfId="25824" xr:uid="{0CA9C64D-C58A-4041-86AA-2A7C470B8F36}"/>
    <cellStyle name="Percent 28 8" xfId="25825" xr:uid="{34658F0C-7025-4D35-A4FA-D1B868FCE9EC}"/>
    <cellStyle name="Percent 28 9" xfId="25826" xr:uid="{3C11FDC4-7BB3-4D03-8477-EB2C948A8E5E}"/>
    <cellStyle name="Percent 3" xfId="3361" xr:uid="{00000000-0005-0000-0000-0000D91F0000}"/>
    <cellStyle name="Percent 3 10" xfId="6415" xr:uid="{00000000-0005-0000-0000-0000DA1F0000}"/>
    <cellStyle name="Percent 3 10 10" xfId="14247" xr:uid="{00000000-0005-0000-0000-0000E7100000}"/>
    <cellStyle name="Percent 3 10 10 2" xfId="25829" xr:uid="{9B064666-D3A5-44E2-9DF5-5E15B9A2572D}"/>
    <cellStyle name="Percent 3 10 10 3" xfId="25830" xr:uid="{092F3A27-ED39-48F8-A5DA-F13445D7E83C}"/>
    <cellStyle name="Percent 3 10 10 4" xfId="25831" xr:uid="{EEF5CA8A-B9F7-433B-B7B6-911D1A10B5C2}"/>
    <cellStyle name="Percent 3 10 10 5" xfId="25832" xr:uid="{F89EDAA7-F8BE-4334-A152-2A82AB40FE1B}"/>
    <cellStyle name="Percent 3 10 10 6" xfId="25828" xr:uid="{8EE5AB91-F03A-4A30-989C-C5A5079EA06F}"/>
    <cellStyle name="Percent 3 10 11" xfId="14248" xr:uid="{00000000-0005-0000-0000-0000E8100000}"/>
    <cellStyle name="Percent 3 10 11 2" xfId="25834" xr:uid="{F8084023-9910-4CCD-A326-9130718E1345}"/>
    <cellStyle name="Percent 3 10 11 3" xfId="25835" xr:uid="{B61CC897-93DB-431F-8685-E95E569E47B1}"/>
    <cellStyle name="Percent 3 10 11 4" xfId="25836" xr:uid="{841EA261-8A1E-4FE9-9709-B9F588775800}"/>
    <cellStyle name="Percent 3 10 11 5" xfId="25837" xr:uid="{C734E57E-2A0A-453E-8403-4E99599ED2E4}"/>
    <cellStyle name="Percent 3 10 11 6" xfId="25833" xr:uid="{55F19E8B-A568-4AFE-B8C5-839DE1918604}"/>
    <cellStyle name="Percent 3 10 12" xfId="14249" xr:uid="{00000000-0005-0000-0000-0000E9100000}"/>
    <cellStyle name="Percent 3 10 12 2" xfId="25839" xr:uid="{C7144C0B-499E-4D5B-A390-B24F81028DB9}"/>
    <cellStyle name="Percent 3 10 12 3" xfId="25840" xr:uid="{0445403B-3EC8-4F60-9466-3D29EA7C9574}"/>
    <cellStyle name="Percent 3 10 12 4" xfId="25841" xr:uid="{FB625DAA-C15A-4BC4-9FAF-1F1EB7F73E29}"/>
    <cellStyle name="Percent 3 10 12 5" xfId="25842" xr:uid="{16FED71D-7421-4F86-B6C7-22162981AA48}"/>
    <cellStyle name="Percent 3 10 12 6" xfId="25838" xr:uid="{31B8EB3E-148E-49B5-902B-CCA71705CEE1}"/>
    <cellStyle name="Percent 3 10 13" xfId="14250" xr:uid="{00000000-0005-0000-0000-0000EA100000}"/>
    <cellStyle name="Percent 3 10 13 2" xfId="25844" xr:uid="{6EE00F16-C0A0-4E6E-A34D-4081EB156CDF}"/>
    <cellStyle name="Percent 3 10 13 3" xfId="25845" xr:uid="{06C006E2-2353-4C4C-870C-8FE98C73CF11}"/>
    <cellStyle name="Percent 3 10 13 4" xfId="25846" xr:uid="{16536483-FE7D-4344-9DE6-EFBC4FD7806F}"/>
    <cellStyle name="Percent 3 10 13 5" xfId="25847" xr:uid="{FA1D298F-5174-45B6-9C6B-4FD201138607}"/>
    <cellStyle name="Percent 3 10 13 6" xfId="25843" xr:uid="{848DEC12-2C07-4465-A915-AAB2CAF41182}"/>
    <cellStyle name="Percent 3 10 14" xfId="14251" xr:uid="{00000000-0005-0000-0000-0000EB100000}"/>
    <cellStyle name="Percent 3 10 14 2" xfId="25849" xr:uid="{69FF5F90-CF84-45C9-B392-92E105F4B298}"/>
    <cellStyle name="Percent 3 10 14 3" xfId="25850" xr:uid="{BB4F843C-E249-47AD-9581-2A4B033B1196}"/>
    <cellStyle name="Percent 3 10 14 4" xfId="25851" xr:uid="{922FE654-AB36-413C-B255-4B3642A7FA82}"/>
    <cellStyle name="Percent 3 10 14 5" xfId="25852" xr:uid="{B092BCF4-9D86-41FF-A77F-3B865BA073AF}"/>
    <cellStyle name="Percent 3 10 14 6" xfId="25848" xr:uid="{EB8F0953-7A03-4B36-86C4-1EAE9315CDED}"/>
    <cellStyle name="Percent 3 10 15" xfId="14252" xr:uid="{00000000-0005-0000-0000-0000EC100000}"/>
    <cellStyle name="Percent 3 10 15 2" xfId="25854" xr:uid="{4DEBDCCA-A1FD-47CB-8F80-0775428F277C}"/>
    <cellStyle name="Percent 3 10 15 3" xfId="25855" xr:uid="{8BAA177A-EC80-491C-8FE9-24EDD933FACF}"/>
    <cellStyle name="Percent 3 10 15 4" xfId="25856" xr:uid="{D73FD294-2B78-42C6-BD2C-A87433E30361}"/>
    <cellStyle name="Percent 3 10 15 5" xfId="25857" xr:uid="{66F599B4-7512-473F-86E9-7D849AEEF0E3}"/>
    <cellStyle name="Percent 3 10 15 6" xfId="25853" xr:uid="{F47F0E55-215F-49F6-9B7E-1A23539FF8E7}"/>
    <cellStyle name="Percent 3 10 16" xfId="14246" xr:uid="{00000000-0005-0000-0000-0000E6100000}"/>
    <cellStyle name="Percent 3 10 16 2" xfId="25858" xr:uid="{07D96D51-0417-40CB-A65B-0553A139C370}"/>
    <cellStyle name="Percent 3 10 17" xfId="25859" xr:uid="{7105CAB3-7F85-4DB3-B9BF-D8FA8EA7442B}"/>
    <cellStyle name="Percent 3 10 18" xfId="25860" xr:uid="{0FA7F1E4-8B93-4E6D-B7BB-A1C1E9ADDA19}"/>
    <cellStyle name="Percent 3 10 19" xfId="25861" xr:uid="{ED4576C8-3467-4B3C-ACF4-69276024860B}"/>
    <cellStyle name="Percent 3 10 2" xfId="14253" xr:uid="{00000000-0005-0000-0000-0000ED100000}"/>
    <cellStyle name="Percent 3 10 2 2" xfId="25863" xr:uid="{DB006282-5EF6-4095-9EA5-449E6AC02B86}"/>
    <cellStyle name="Percent 3 10 2 3" xfId="25864" xr:uid="{A86429FC-23BD-4FB6-8293-8629C425FA6F}"/>
    <cellStyle name="Percent 3 10 2 4" xfId="25865" xr:uid="{9ADEDBD0-6714-4338-B14A-2FE83CB74D1A}"/>
    <cellStyle name="Percent 3 10 2 5" xfId="25866" xr:uid="{AD67A978-1257-49C8-A2A4-0920DF0A01F2}"/>
    <cellStyle name="Percent 3 10 2 6" xfId="25862" xr:uid="{0D70513A-7414-44B5-9593-6800C30CFF52}"/>
    <cellStyle name="Percent 3 10 20" xfId="25827" xr:uid="{7F0ABF61-A9E4-4879-8358-1BAFAF7670AC}"/>
    <cellStyle name="Percent 3 10 3" xfId="14254" xr:uid="{00000000-0005-0000-0000-0000EE100000}"/>
    <cellStyle name="Percent 3 10 3 2" xfId="25868" xr:uid="{1E256FF4-A434-43EF-8803-DE0BF12F59A0}"/>
    <cellStyle name="Percent 3 10 3 3" xfId="25869" xr:uid="{C7CE81F3-FFE7-4029-9333-188115B43161}"/>
    <cellStyle name="Percent 3 10 3 4" xfId="25870" xr:uid="{98E15338-609D-4C84-94DB-459D9F691282}"/>
    <cellStyle name="Percent 3 10 3 5" xfId="25871" xr:uid="{27F3FE18-D1EA-42B0-B34F-2A3340FA9DAF}"/>
    <cellStyle name="Percent 3 10 3 6" xfId="25867" xr:uid="{D82E5B2B-620A-4A53-93CF-44C6CE2DAA04}"/>
    <cellStyle name="Percent 3 10 4" xfId="14255" xr:uid="{00000000-0005-0000-0000-0000EF100000}"/>
    <cellStyle name="Percent 3 10 4 2" xfId="25873" xr:uid="{F8ECD87B-30D1-4525-B27B-1D739ABC639D}"/>
    <cellStyle name="Percent 3 10 4 3" xfId="25874" xr:uid="{E849E479-28D0-4415-B774-ED3A40DFAD34}"/>
    <cellStyle name="Percent 3 10 4 4" xfId="25875" xr:uid="{055F1E39-A76C-4F48-9DDF-30F63EC86C2A}"/>
    <cellStyle name="Percent 3 10 4 5" xfId="25876" xr:uid="{A0C16504-616D-4256-872E-59705F339E28}"/>
    <cellStyle name="Percent 3 10 4 6" xfId="25872" xr:uid="{FC8596AE-D763-425A-946E-97E1FDD5D758}"/>
    <cellStyle name="Percent 3 10 5" xfId="14256" xr:uid="{00000000-0005-0000-0000-0000F0100000}"/>
    <cellStyle name="Percent 3 10 5 2" xfId="25878" xr:uid="{C7D4A7E2-5ADA-4112-BF1E-05CF6DE33907}"/>
    <cellStyle name="Percent 3 10 5 3" xfId="25879" xr:uid="{AB4994B3-05D2-4558-8B87-12B4AD029F2B}"/>
    <cellStyle name="Percent 3 10 5 4" xfId="25880" xr:uid="{C5825F87-0D73-44AF-AFE0-197164E180D8}"/>
    <cellStyle name="Percent 3 10 5 5" xfId="25881" xr:uid="{F5719B4D-5D37-4668-8D7F-634CF6458430}"/>
    <cellStyle name="Percent 3 10 5 6" xfId="25877" xr:uid="{514AB47B-30EC-43BF-9143-5B9D40D2DA5C}"/>
    <cellStyle name="Percent 3 10 6" xfId="14257" xr:uid="{00000000-0005-0000-0000-0000F1100000}"/>
    <cellStyle name="Percent 3 10 6 2" xfId="25883" xr:uid="{8BEDE933-A616-4C9C-B1F0-61DD55A0295F}"/>
    <cellStyle name="Percent 3 10 6 3" xfId="25884" xr:uid="{6190DC52-454B-4B1D-A57D-CCFA3F692BFE}"/>
    <cellStyle name="Percent 3 10 6 4" xfId="25885" xr:uid="{8C4A466C-B658-45BB-8655-A9866BB98472}"/>
    <cellStyle name="Percent 3 10 6 5" xfId="25886" xr:uid="{394926CA-BEF9-4098-8F7C-12CB3BA258DF}"/>
    <cellStyle name="Percent 3 10 6 6" xfId="25882" xr:uid="{3ECF1893-833C-4FE1-8778-5F6D0B08A4CF}"/>
    <cellStyle name="Percent 3 10 7" xfId="14258" xr:uid="{00000000-0005-0000-0000-0000F2100000}"/>
    <cellStyle name="Percent 3 10 7 2" xfId="25888" xr:uid="{676B62E0-1336-49D9-9669-1E0EC1B74FC5}"/>
    <cellStyle name="Percent 3 10 7 3" xfId="25889" xr:uid="{1806C271-24B5-4752-AFB2-BBB28D6696E6}"/>
    <cellStyle name="Percent 3 10 7 4" xfId="25890" xr:uid="{F12303A9-E5A0-4243-A766-D2847A6BBA54}"/>
    <cellStyle name="Percent 3 10 7 5" xfId="25891" xr:uid="{6FBA87C5-CE7C-4611-981D-33B6352FEC40}"/>
    <cellStyle name="Percent 3 10 7 6" xfId="25887" xr:uid="{2F6E57E7-E928-431B-8A84-FEA49152EA04}"/>
    <cellStyle name="Percent 3 10 8" xfId="14259" xr:uid="{00000000-0005-0000-0000-0000F3100000}"/>
    <cellStyle name="Percent 3 10 8 2" xfId="25893" xr:uid="{84EEE80C-920B-461A-B909-8BA5224FD934}"/>
    <cellStyle name="Percent 3 10 8 3" xfId="25894" xr:uid="{E542875C-55E5-4D95-A01F-D1A750E72A36}"/>
    <cellStyle name="Percent 3 10 8 4" xfId="25895" xr:uid="{2F9DAE46-4401-426F-8BE5-B3895F5BB9A4}"/>
    <cellStyle name="Percent 3 10 8 5" xfId="25896" xr:uid="{49707EC8-4060-460B-917A-C30F4D7E650F}"/>
    <cellStyle name="Percent 3 10 8 6" xfId="25892" xr:uid="{0EBAA7DA-57E0-4250-8728-F6EA9EAECCC5}"/>
    <cellStyle name="Percent 3 10 9" xfId="14260" xr:uid="{00000000-0005-0000-0000-0000F4100000}"/>
    <cellStyle name="Percent 3 10 9 2" xfId="25898" xr:uid="{B06F1C9A-5D96-4001-B8E4-1786AC964046}"/>
    <cellStyle name="Percent 3 10 9 3" xfId="25899" xr:uid="{CF47EE20-35D1-430A-B89E-B838180C8FF4}"/>
    <cellStyle name="Percent 3 10 9 4" xfId="25900" xr:uid="{40278394-056B-47BC-B0DE-50DA07838CFF}"/>
    <cellStyle name="Percent 3 10 9 5" xfId="25901" xr:uid="{90171708-E867-4349-AC7C-8F8FFD057AD1}"/>
    <cellStyle name="Percent 3 10 9 6" xfId="25897" xr:uid="{2883048E-01DF-4204-8FA1-FDA495C37A33}"/>
    <cellStyle name="Percent 3 11" xfId="6536" xr:uid="{00000000-0005-0000-0000-0000DB1F0000}"/>
    <cellStyle name="Percent 3 11 2" xfId="14261" xr:uid="{00000000-0005-0000-0000-0000F5100000}"/>
    <cellStyle name="Percent 3 11 2 2" xfId="25903" xr:uid="{5DEF2B60-3364-458E-86C1-EBC8BA076D05}"/>
    <cellStyle name="Percent 3 11 3" xfId="25904" xr:uid="{81155240-06F8-4494-88F3-7A2105FB0CA1}"/>
    <cellStyle name="Percent 3 11 4" xfId="25905" xr:uid="{DB948FD9-47F0-4720-BD6F-3EACBE1AB1F5}"/>
    <cellStyle name="Percent 3 11 5" xfId="25906" xr:uid="{8731CAF8-775B-4F8F-B7D3-487B1F5AA9C3}"/>
    <cellStyle name="Percent 3 11 6" xfId="25902" xr:uid="{AEEB72CA-6998-4E7A-A526-06825DB881A7}"/>
    <cellStyle name="Percent 3 12" xfId="6654" xr:uid="{00000000-0005-0000-0000-0000DC1F0000}"/>
    <cellStyle name="Percent 3 12 2" xfId="14262" xr:uid="{00000000-0005-0000-0000-0000F6100000}"/>
    <cellStyle name="Percent 3 12 2 2" xfId="25908" xr:uid="{84449B11-2FC3-42BE-B23F-544157823BA9}"/>
    <cellStyle name="Percent 3 12 3" xfId="25909" xr:uid="{1C300C40-D373-489E-8556-2A342E83BFB9}"/>
    <cellStyle name="Percent 3 12 4" xfId="25910" xr:uid="{C2FB9350-E653-44D8-9143-4AC4E9F65F01}"/>
    <cellStyle name="Percent 3 12 5" xfId="25911" xr:uid="{770394B2-04C5-48BD-93E8-119B55AF5CE0}"/>
    <cellStyle name="Percent 3 12 6" xfId="25907" xr:uid="{94907EA4-3D76-46CE-ACCA-27B70660A812}"/>
    <cellStyle name="Percent 3 13" xfId="6772" xr:uid="{00000000-0005-0000-0000-0000DD1F0000}"/>
    <cellStyle name="Percent 3 13 2" xfId="14263" xr:uid="{00000000-0005-0000-0000-0000F7100000}"/>
    <cellStyle name="Percent 3 13 2 2" xfId="25913" xr:uid="{810CD800-3D15-4762-A778-7BAA246B082A}"/>
    <cellStyle name="Percent 3 13 3" xfId="25914" xr:uid="{E032B42F-47F0-4B87-9FCD-C27B9206DE7B}"/>
    <cellStyle name="Percent 3 13 4" xfId="25915" xr:uid="{6F6173E4-056D-4A15-9339-68DBB017AFA1}"/>
    <cellStyle name="Percent 3 13 5" xfId="25916" xr:uid="{F41C6792-33A5-4099-83F0-4A9C9D2E0F5F}"/>
    <cellStyle name="Percent 3 13 6" xfId="25912" xr:uid="{28660720-DC20-45A0-8CDA-9443701B5B3F}"/>
    <cellStyle name="Percent 3 14" xfId="8275" xr:uid="{00000000-0005-0000-0000-0000DE1F0000}"/>
    <cellStyle name="Percent 3 14 2" xfId="14264" xr:uid="{00000000-0005-0000-0000-0000F8100000}"/>
    <cellStyle name="Percent 3 14 2 2" xfId="25918" xr:uid="{6C4B4DAA-51C4-4A5C-9AAF-70A9A4C2AE67}"/>
    <cellStyle name="Percent 3 14 3" xfId="25919" xr:uid="{04A216A5-5EAD-4733-B80E-03F91E368D7F}"/>
    <cellStyle name="Percent 3 14 4" xfId="25920" xr:uid="{2BD441E5-9BC8-4F37-8EEC-485665ABE19F}"/>
    <cellStyle name="Percent 3 14 5" xfId="25921" xr:uid="{84BE0C13-844C-4E62-9A2C-1DB35A68EAD0}"/>
    <cellStyle name="Percent 3 14 6" xfId="25917" xr:uid="{226F2EF0-7759-4A81-B1C6-0CE155C8AB85}"/>
    <cellStyle name="Percent 3 15" xfId="8397" xr:uid="{00000000-0005-0000-0000-0000DF1F0000}"/>
    <cellStyle name="Percent 3 15 2" xfId="14265" xr:uid="{00000000-0005-0000-0000-0000F9100000}"/>
    <cellStyle name="Percent 3 15 2 2" xfId="25923" xr:uid="{4481FD24-FC81-47B8-8A8E-1963409FBBA5}"/>
    <cellStyle name="Percent 3 15 3" xfId="25924" xr:uid="{2E27F1FE-5FD9-4E34-B0B7-07A481788E9B}"/>
    <cellStyle name="Percent 3 15 4" xfId="25925" xr:uid="{639137D2-F97C-44F8-970C-0CC7A9490404}"/>
    <cellStyle name="Percent 3 15 5" xfId="25926" xr:uid="{9DB71C9B-0B1A-4B02-ACFC-11897EF374D7}"/>
    <cellStyle name="Percent 3 15 6" xfId="25922" xr:uid="{D3D24273-0921-485D-A5AA-FCB30E572205}"/>
    <cellStyle name="Percent 3 16" xfId="8517" xr:uid="{00000000-0005-0000-0000-0000E01F0000}"/>
    <cellStyle name="Percent 3 16 2" xfId="14266" xr:uid="{00000000-0005-0000-0000-0000FA100000}"/>
    <cellStyle name="Percent 3 16 2 2" xfId="25928" xr:uid="{1433416F-1052-4A35-A68E-B35005A5EE96}"/>
    <cellStyle name="Percent 3 16 3" xfId="25929" xr:uid="{584D0B4E-492A-48FE-B941-7EB738362C12}"/>
    <cellStyle name="Percent 3 16 4" xfId="25930" xr:uid="{E997070B-B49E-4369-A3B7-DBAFEACB9F5D}"/>
    <cellStyle name="Percent 3 16 5" xfId="25931" xr:uid="{670B6266-C137-4217-B7CE-F0A971CAB200}"/>
    <cellStyle name="Percent 3 16 6" xfId="25927" xr:uid="{EC65B409-BF16-4381-AEA0-6212E465F665}"/>
    <cellStyle name="Percent 3 17" xfId="8637" xr:uid="{00000000-0005-0000-0000-0000E11F0000}"/>
    <cellStyle name="Percent 3 17 2" xfId="14267" xr:uid="{00000000-0005-0000-0000-0000FB100000}"/>
    <cellStyle name="Percent 3 17 2 2" xfId="25933" xr:uid="{F059F6D4-66CD-434F-8E70-E708FBC48DE1}"/>
    <cellStyle name="Percent 3 17 3" xfId="25934" xr:uid="{CEC1A8B2-DAAD-4D42-A3FD-8D4E4B45C8B0}"/>
    <cellStyle name="Percent 3 17 4" xfId="25935" xr:uid="{9430A66A-F14A-45F2-B4BC-4CFA3C7E96CB}"/>
    <cellStyle name="Percent 3 17 5" xfId="25936" xr:uid="{3C1E6302-7A7E-46F8-BDF7-7F6D03340C01}"/>
    <cellStyle name="Percent 3 17 6" xfId="25932" xr:uid="{A7B85A35-2087-4815-8EF0-8151D364C38A}"/>
    <cellStyle name="Percent 3 18" xfId="8757" xr:uid="{00000000-0005-0000-0000-0000E21F0000}"/>
    <cellStyle name="Percent 3 18 2" xfId="14268" xr:uid="{00000000-0005-0000-0000-0000FC100000}"/>
    <cellStyle name="Percent 3 18 2 2" xfId="25938" xr:uid="{110F3AC7-0483-4A1E-B813-299627EAB4A6}"/>
    <cellStyle name="Percent 3 18 3" xfId="25939" xr:uid="{71B13E60-A75D-4E77-9323-553DD53DD2E9}"/>
    <cellStyle name="Percent 3 18 4" xfId="25940" xr:uid="{67A0780F-C804-49B4-9E93-78AAE45EFF2F}"/>
    <cellStyle name="Percent 3 18 5" xfId="25941" xr:uid="{A10CAEDF-5A50-4FB2-8D36-34A1ACBFA2E5}"/>
    <cellStyle name="Percent 3 18 6" xfId="25937" xr:uid="{BE92CA82-67E7-482F-A892-00E7C25FC698}"/>
    <cellStyle name="Percent 3 19" xfId="5667" xr:uid="{00000000-0005-0000-0000-0000E31F0000}"/>
    <cellStyle name="Percent 3 19 2" xfId="14269" xr:uid="{00000000-0005-0000-0000-0000FD100000}"/>
    <cellStyle name="Percent 3 19 2 2" xfId="25942" xr:uid="{C24E90B7-233A-4E00-A10E-00411AE9E1CE}"/>
    <cellStyle name="Percent 3 19 3" xfId="25943" xr:uid="{97CCDD0F-40F2-48AB-BF9C-793A569EAF79}"/>
    <cellStyle name="Percent 3 19 4" xfId="25944" xr:uid="{3091608D-D1B8-48C8-B2ED-6E362430BF53}"/>
    <cellStyle name="Percent 3 19 5" xfId="25945" xr:uid="{7DC30E4C-2124-4E53-A9AE-AE9EDD4C6B50}"/>
    <cellStyle name="Percent 3 2" xfId="3362" xr:uid="{00000000-0005-0000-0000-0000E41F0000}"/>
    <cellStyle name="Percent 3 2 10" xfId="5668" xr:uid="{00000000-0005-0000-0000-0000E51F0000}"/>
    <cellStyle name="Percent 3 2 10 2" xfId="14270" xr:uid="{00000000-0005-0000-0000-0000FF100000}"/>
    <cellStyle name="Percent 3 2 10 2 2" xfId="25946" xr:uid="{17CFEA14-5E91-4F8E-90B3-120AC0183275}"/>
    <cellStyle name="Percent 3 2 10 3" xfId="25947" xr:uid="{9B0DA612-E0FF-4970-9124-94BF649B58FB}"/>
    <cellStyle name="Percent 3 2 10 4" xfId="25948" xr:uid="{C2100C2F-7FA4-4CB3-99B8-C2FDC7CBAF02}"/>
    <cellStyle name="Percent 3 2 10 5" xfId="25949" xr:uid="{6D1085CB-FBF0-47D6-B904-B893EF76CD80}"/>
    <cellStyle name="Percent 3 2 11" xfId="14271" xr:uid="{00000000-0005-0000-0000-000000110000}"/>
    <cellStyle name="Percent 3 2 11 2" xfId="25951" xr:uid="{ACED274D-9F15-4E2A-949E-24FAC98E4A3C}"/>
    <cellStyle name="Percent 3 2 11 3" xfId="25952" xr:uid="{93AF9578-3021-4262-B850-169BECB8730C}"/>
    <cellStyle name="Percent 3 2 11 4" xfId="25953" xr:uid="{C37C2364-A373-4ABD-9920-D29A1D86977F}"/>
    <cellStyle name="Percent 3 2 11 5" xfId="25954" xr:uid="{09136EBB-F1F5-43C3-92B6-C86A8FF1D8DE}"/>
    <cellStyle name="Percent 3 2 11 6" xfId="25950" xr:uid="{A2A5EB49-438E-4A0E-B8CC-770B3E04FED4}"/>
    <cellStyle name="Percent 3 2 12" xfId="14272" xr:uid="{00000000-0005-0000-0000-000001110000}"/>
    <cellStyle name="Percent 3 2 12 2" xfId="25956" xr:uid="{5FC75637-02E0-4DE3-BCD1-A80815B0839C}"/>
    <cellStyle name="Percent 3 2 12 3" xfId="25957" xr:uid="{7731D81B-3E64-4489-AEA1-1D2A5F29AFEA}"/>
    <cellStyle name="Percent 3 2 12 4" xfId="25958" xr:uid="{20D39F14-D76D-4C27-BB3F-66029B76D520}"/>
    <cellStyle name="Percent 3 2 12 5" xfId="25959" xr:uid="{D7DFF8F5-0DD5-44C5-BE02-981F59378540}"/>
    <cellStyle name="Percent 3 2 12 6" xfId="25955" xr:uid="{17DAC84C-E0AB-45CF-B281-C818FF3118CF}"/>
    <cellStyle name="Percent 3 2 13" xfId="14273" xr:uid="{00000000-0005-0000-0000-000002110000}"/>
    <cellStyle name="Percent 3 2 13 2" xfId="25961" xr:uid="{123A092F-D6C2-46A1-AE02-691DABFF6C4E}"/>
    <cellStyle name="Percent 3 2 13 3" xfId="25962" xr:uid="{1E821C74-9B84-4516-A77D-209F34EDA8CE}"/>
    <cellStyle name="Percent 3 2 13 4" xfId="25963" xr:uid="{DCF2354F-C0FB-4F7F-9794-EEED2156B602}"/>
    <cellStyle name="Percent 3 2 13 5" xfId="25964" xr:uid="{534C7FCC-5DEC-42B1-9A48-888654CEED02}"/>
    <cellStyle name="Percent 3 2 13 6" xfId="25960" xr:uid="{2D2793FD-E336-418D-8176-ADFC61F95C42}"/>
    <cellStyle name="Percent 3 2 14" xfId="14274" xr:uid="{00000000-0005-0000-0000-000003110000}"/>
    <cellStyle name="Percent 3 2 14 2" xfId="25966" xr:uid="{64EFF532-2A0A-4399-AE49-F69F6CD031FC}"/>
    <cellStyle name="Percent 3 2 14 3" xfId="25967" xr:uid="{D1DFFBB5-84CF-4EF6-B5F9-BB4ADF52B0D3}"/>
    <cellStyle name="Percent 3 2 14 4" xfId="25968" xr:uid="{5FAF0C09-5235-4083-9010-19CC052389C6}"/>
    <cellStyle name="Percent 3 2 14 5" xfId="25969" xr:uid="{17E70B62-21D3-49A7-B78A-176CBEE60D52}"/>
    <cellStyle name="Percent 3 2 14 6" xfId="25965" xr:uid="{69099FB7-5B22-4C17-8DCA-5F36B8CB6D11}"/>
    <cellStyle name="Percent 3 2 15" xfId="14275" xr:uid="{00000000-0005-0000-0000-000004110000}"/>
    <cellStyle name="Percent 3 2 15 2" xfId="25971" xr:uid="{94580D5E-B54E-4AE2-9A16-79EAA02B92D8}"/>
    <cellStyle name="Percent 3 2 15 3" xfId="25972" xr:uid="{FAC98DF3-45DB-48FA-A7C1-0B06F9C4146D}"/>
    <cellStyle name="Percent 3 2 15 4" xfId="25973" xr:uid="{CD74BFC0-7F28-4C53-825F-30A9ACEC078C}"/>
    <cellStyle name="Percent 3 2 15 5" xfId="25974" xr:uid="{F9C73FB4-FE6F-4865-B499-A9A713303159}"/>
    <cellStyle name="Percent 3 2 15 6" xfId="25970" xr:uid="{6A003343-408C-4954-A5E3-C7860713FDF5}"/>
    <cellStyle name="Percent 3 2 16" xfId="14276" xr:uid="{00000000-0005-0000-0000-000005110000}"/>
    <cellStyle name="Percent 3 2 16 2" xfId="25976" xr:uid="{5C0F898F-6F3B-46A3-BBA0-A3114009226A}"/>
    <cellStyle name="Percent 3 2 16 3" xfId="25977" xr:uid="{E153EA82-C2C2-4DF5-BC9F-74DA16A129C6}"/>
    <cellStyle name="Percent 3 2 16 4" xfId="25978" xr:uid="{9A3CF9BC-3062-472C-BC24-91216E2E3893}"/>
    <cellStyle name="Percent 3 2 16 5" xfId="25979" xr:uid="{10108681-FB6A-485A-8630-D970B3D345BE}"/>
    <cellStyle name="Percent 3 2 16 6" xfId="25975" xr:uid="{A2A92F6E-F605-42D4-B828-226FC4D73773}"/>
    <cellStyle name="Percent 3 2 17" xfId="25980" xr:uid="{787D632F-FC39-4E97-81B2-42D778FD38EC}"/>
    <cellStyle name="Percent 3 2 17 2" xfId="25981" xr:uid="{692E79AF-F47A-4105-BA2D-354A643C57C3}"/>
    <cellStyle name="Percent 3 2 17 3" xfId="25982" xr:uid="{19FB2C5E-88E6-451A-9C67-F4128D16240F}"/>
    <cellStyle name="Percent 3 2 17 4" xfId="25983" xr:uid="{2F9954B6-DF3A-455B-AEE9-25D60B6EE2DF}"/>
    <cellStyle name="Percent 3 2 17 5" xfId="25984" xr:uid="{B584EC60-5D9F-4CBF-91E1-DCCD4AE31574}"/>
    <cellStyle name="Percent 3 2 18" xfId="25985" xr:uid="{A55EF270-5FD8-4F6A-8943-20D476B51B34}"/>
    <cellStyle name="Percent 3 2 19" xfId="25986" xr:uid="{1A770F9F-E18F-410B-855F-AE0977ED3EA5}"/>
    <cellStyle name="Percent 3 2 2" xfId="4717" xr:uid="{00000000-0005-0000-0000-0000E61F0000}"/>
    <cellStyle name="Percent 3 2 2 2" xfId="4933" xr:uid="{00000000-0005-0000-0000-0000E71F0000}"/>
    <cellStyle name="Percent 3 2 2 2 2" xfId="6184" xr:uid="{00000000-0005-0000-0000-0000E81F0000}"/>
    <cellStyle name="Percent 3 2 2 2 2 2" xfId="25989" xr:uid="{42F83705-F2B9-4F51-A2D2-F39BA816B3C9}"/>
    <cellStyle name="Percent 3 2 2 2 2 3" xfId="25990" xr:uid="{1A1C7E75-F4B2-461D-95DC-80DB07A2556C}"/>
    <cellStyle name="Percent 3 2 2 2 2 4" xfId="25991" xr:uid="{79C4607E-EDEB-40AF-BE61-C89AF56D8285}"/>
    <cellStyle name="Percent 3 2 2 2 2 5" xfId="25992" xr:uid="{084C1FE8-9499-455F-9C41-20C3E75D9FD2}"/>
    <cellStyle name="Percent 3 2 2 2 2 6" xfId="25988" xr:uid="{96CFB6FC-7C18-4F08-A3DE-43E50AE107E6}"/>
    <cellStyle name="Percent 3 2 2 2 3" xfId="10580" xr:uid="{00000000-0005-0000-0000-00003C210000}"/>
    <cellStyle name="Percent 3 2 2 2 3 2" xfId="25994" xr:uid="{4E4F3263-69AD-42FD-A20F-CB7B6303A0FE}"/>
    <cellStyle name="Percent 3 2 2 2 3 3" xfId="25995" xr:uid="{17F78C77-CCD1-4501-865B-ED1F70311B75}"/>
    <cellStyle name="Percent 3 2 2 2 3 4" xfId="25993" xr:uid="{A36598DE-0CE4-435B-B459-86F5BD28637C}"/>
    <cellStyle name="Percent 3 2 2 2 4" xfId="25996" xr:uid="{C64CCC97-4EB1-4E36-B6F5-A29E39DDF18D}"/>
    <cellStyle name="Percent 3 2 2 2 5" xfId="25997" xr:uid="{73A18BD9-4D85-4B2F-BE69-27ED19435273}"/>
    <cellStyle name="Percent 3 2 2 2 6" xfId="25998" xr:uid="{5B8E1DB2-B1BA-41C9-9C9D-C2E991454422}"/>
    <cellStyle name="Percent 3 2 2 2 7" xfId="25999" xr:uid="{67E9A69B-AD9D-457B-A223-0019C863A858}"/>
    <cellStyle name="Percent 3 2 2 2 8" xfId="26000" xr:uid="{EFB44E13-7555-486F-898F-9A758EB49CF9}"/>
    <cellStyle name="Percent 3 2 2 2 9" xfId="25987" xr:uid="{DBE9F474-366A-4F7A-9126-95F12562EA55}"/>
    <cellStyle name="Percent 3 2 2 3" xfId="5462" xr:uid="{00000000-0005-0000-0000-0000E91F0000}"/>
    <cellStyle name="Percent 3 2 2 3 2" xfId="26002" xr:uid="{105EA569-03BB-4784-9550-8937B035F1D8}"/>
    <cellStyle name="Percent 3 2 2 3 3" xfId="26003" xr:uid="{B6B3F78B-D9A8-453A-8DD2-DB570016B8BF}"/>
    <cellStyle name="Percent 3 2 2 3 4" xfId="26004" xr:uid="{3E6B80CF-1C54-4387-86CE-5A3DAA1D0F3F}"/>
    <cellStyle name="Percent 3 2 2 3 5" xfId="26005" xr:uid="{2B44ED93-F3CF-4C45-9513-8ABB0978EAAA}"/>
    <cellStyle name="Percent 3 2 2 3 6" xfId="26006" xr:uid="{DB7E937B-D588-40B6-B5EB-EC0F5B5C5054}"/>
    <cellStyle name="Percent 3 2 2 3 7" xfId="26001" xr:uid="{11C127A6-9E90-47C5-9BFD-1174FA0B0B16}"/>
    <cellStyle name="Percent 3 2 2 4" xfId="5669" xr:uid="{00000000-0005-0000-0000-0000EA1F0000}"/>
    <cellStyle name="Percent 3 2 2 4 2" xfId="26007" xr:uid="{25E675BD-C266-4CF9-A830-A3795EB6FF42}"/>
    <cellStyle name="Percent 3 2 2 4 3" xfId="26008" xr:uid="{03475DBD-A426-4B20-AE4C-666DA8BF80B6}"/>
    <cellStyle name="Percent 3 2 2 5" xfId="9392" xr:uid="{00000000-0005-0000-0000-0000EB1F0000}"/>
    <cellStyle name="Percent 3 2 2 5 2" xfId="26009" xr:uid="{4A0918AF-8E62-43B7-B48E-024219B661E3}"/>
    <cellStyle name="Percent 3 2 2 6" xfId="26010" xr:uid="{4742569E-39EC-4D7F-9CE6-B7F34AC5A238}"/>
    <cellStyle name="Percent 3 2 2 7" xfId="26011" xr:uid="{1AF1564C-64CB-4753-9ACD-8C143769D61F}"/>
    <cellStyle name="Percent 3 2 20" xfId="26012" xr:uid="{D6A030BE-525E-4F40-9AC1-77D9FC3B984F}"/>
    <cellStyle name="Percent 3 2 21" xfId="26013" xr:uid="{D501C8DA-5534-4E27-BA02-E623A874B8E5}"/>
    <cellStyle name="Percent 3 2 3" xfId="4932" xr:uid="{00000000-0005-0000-0000-0000EC1F0000}"/>
    <cellStyle name="Percent 3 2 3 2" xfId="6185" xr:uid="{00000000-0005-0000-0000-0000ED1F0000}"/>
    <cellStyle name="Percent 3 2 3 2 2" xfId="26015" xr:uid="{946DBBB0-7040-4401-8B59-6170EE7C410B}"/>
    <cellStyle name="Percent 3 2 3 2 3" xfId="26016" xr:uid="{3B3770BF-DFF8-45F3-8B0A-C0B25F99C9D7}"/>
    <cellStyle name="Percent 3 2 3 2 4" xfId="26017" xr:uid="{36337F43-2E23-4CBE-97B8-C9E5183448EE}"/>
    <cellStyle name="Percent 3 2 3 2 5" xfId="26018" xr:uid="{FB8D7D55-F9B3-4771-9B3E-A8D89F8E6D2F}"/>
    <cellStyle name="Percent 3 2 3 2 6" xfId="26014" xr:uid="{7ACAA919-7288-4441-B0FC-929D40031F2F}"/>
    <cellStyle name="Percent 3 2 3 3" xfId="6397" xr:uid="{00000000-0005-0000-0000-0000EE1F0000}"/>
    <cellStyle name="Percent 3 2 3 3 2" xfId="26020" xr:uid="{D42402A6-741B-471A-9752-0F613B092557}"/>
    <cellStyle name="Percent 3 2 3 3 3" xfId="26021" xr:uid="{2799994C-74D1-4362-B3BF-46DCCF8F9FA6}"/>
    <cellStyle name="Percent 3 2 3 3 4" xfId="26019" xr:uid="{798E2932-100F-4FB3-AB73-4677C4796FB1}"/>
    <cellStyle name="Percent 3 2 3 4" xfId="5670" xr:uid="{00000000-0005-0000-0000-0000EF1F0000}"/>
    <cellStyle name="Percent 3 2 3 5" xfId="10579" xr:uid="{00000000-0005-0000-0000-000044210000}"/>
    <cellStyle name="Percent 3 2 3 5 2" xfId="26022" xr:uid="{556059CB-A664-40F3-97F9-5456AB2FFDEB}"/>
    <cellStyle name="Percent 3 2 3 6" xfId="26023" xr:uid="{7103EC60-1455-491A-ABEF-64D46510BA29}"/>
    <cellStyle name="Percent 3 2 3 7" xfId="26024" xr:uid="{B4C35B72-C6E2-4692-B1F9-9628A8772504}"/>
    <cellStyle name="Percent 3 2 3 8" xfId="26025" xr:uid="{AC486085-C2C3-40E8-9D09-D224D5A9925F}"/>
    <cellStyle name="Percent 3 2 4" xfId="5463" xr:uid="{00000000-0005-0000-0000-0000F01F0000}"/>
    <cellStyle name="Percent 3 2 4 2" xfId="6186" xr:uid="{00000000-0005-0000-0000-0000F11F0000}"/>
    <cellStyle name="Percent 3 2 4 2 2" xfId="26026" xr:uid="{60014190-A390-4E22-A9A7-EC0B14380792}"/>
    <cellStyle name="Percent 3 2 4 3" xfId="5671" xr:uid="{00000000-0005-0000-0000-0000F21F0000}"/>
    <cellStyle name="Percent 3 2 4 4" xfId="10920" xr:uid="{00000000-0005-0000-0000-000048210000}"/>
    <cellStyle name="Percent 3 2 4 4 2" xfId="26027" xr:uid="{5E87927C-58C1-4160-B495-C31A91DF450E}"/>
    <cellStyle name="Percent 3 2 4 5" xfId="26028" xr:uid="{B3A73CBC-3375-4302-B399-FD1FABA249E4}"/>
    <cellStyle name="Percent 3 2 5" xfId="4716" xr:uid="{00000000-0005-0000-0000-0000F31F0000}"/>
    <cellStyle name="Percent 3 2 5 2" xfId="6187" xr:uid="{00000000-0005-0000-0000-0000F41F0000}"/>
    <cellStyle name="Percent 3 2 5 2 2" xfId="26029" xr:uid="{DFA72668-50C4-4F29-88F6-B836D33CBF87}"/>
    <cellStyle name="Percent 3 2 5 3" xfId="5672" xr:uid="{00000000-0005-0000-0000-0000F51F0000}"/>
    <cellStyle name="Percent 3 2 5 4" xfId="14277" xr:uid="{00000000-0005-0000-0000-00000A110000}"/>
    <cellStyle name="Percent 3 2 5 4 2" xfId="26030" xr:uid="{DFD4E983-7033-4805-8C92-510CE89BCD5F}"/>
    <cellStyle name="Percent 3 2 5 5" xfId="26031" xr:uid="{F9E5A460-FA4E-4AC8-A287-4005C150B097}"/>
    <cellStyle name="Percent 3 2 6" xfId="5533" xr:uid="{00000000-0005-0000-0000-0000F61F0000}"/>
    <cellStyle name="Percent 3 2 6 2" xfId="5673" xr:uid="{00000000-0005-0000-0000-0000F71F0000}"/>
    <cellStyle name="Percent 3 2 6 3" xfId="14278" xr:uid="{00000000-0005-0000-0000-00000B110000}"/>
    <cellStyle name="Percent 3 2 6 3 2" xfId="26032" xr:uid="{ADE7994D-E9FB-4D61-A1AF-106B02D3AE9A}"/>
    <cellStyle name="Percent 3 2 6 4" xfId="26033" xr:uid="{4B00E56F-C6FE-47BF-A267-6BE52368022E}"/>
    <cellStyle name="Percent 3 2 6 5" xfId="26034" xr:uid="{CC49EDC8-F445-40CC-8CFC-16959067C41C}"/>
    <cellStyle name="Percent 3 2 7" xfId="6183" xr:uid="{00000000-0005-0000-0000-0000F81F0000}"/>
    <cellStyle name="Percent 3 2 7 2" xfId="14279" xr:uid="{00000000-0005-0000-0000-00000C110000}"/>
    <cellStyle name="Percent 3 2 7 2 2" xfId="26036" xr:uid="{95E8C7DF-B199-479B-9F1E-E1A280D1CA00}"/>
    <cellStyle name="Percent 3 2 7 3" xfId="26037" xr:uid="{ED68D577-EE87-49A1-A0B6-F748A06A7EB6}"/>
    <cellStyle name="Percent 3 2 7 4" xfId="26038" xr:uid="{4F9043EF-09F0-4318-88B9-B669727402F8}"/>
    <cellStyle name="Percent 3 2 7 5" xfId="26039" xr:uid="{80F59DE2-D33C-494D-97ED-806DEF996205}"/>
    <cellStyle name="Percent 3 2 7 6" xfId="26035" xr:uid="{FFCCD8A3-62E0-4BCD-8682-070B9B6A33A0}"/>
    <cellStyle name="Percent 3 2 8" xfId="6396" xr:uid="{00000000-0005-0000-0000-0000F91F0000}"/>
    <cellStyle name="Percent 3 2 8 2" xfId="26041" xr:uid="{F37FE9A4-D30B-4785-AB56-818860A9651E}"/>
    <cellStyle name="Percent 3 2 8 3" xfId="26042" xr:uid="{21FADC5B-11F0-4DA2-9238-10C90CD71968}"/>
    <cellStyle name="Percent 3 2 8 4" xfId="26043" xr:uid="{37339B63-D9E0-45CF-81CF-4D29509EE799}"/>
    <cellStyle name="Percent 3 2 8 5" xfId="26044" xr:uid="{6775ADA5-4E2C-432C-8C44-E7CF8931B59E}"/>
    <cellStyle name="Percent 3 2 8 6" xfId="26040" xr:uid="{04614C14-033F-414F-AE4A-30DE4DE4660E}"/>
    <cellStyle name="Percent 3 2 9" xfId="8767" xr:uid="{00000000-0005-0000-0000-0000FA1F0000}"/>
    <cellStyle name="Percent 3 2 9 2" xfId="14280" xr:uid="{00000000-0005-0000-0000-00000E110000}"/>
    <cellStyle name="Percent 3 2 9 2 2" xfId="26046" xr:uid="{22DAD33A-D57E-4782-82A7-9F0063A41242}"/>
    <cellStyle name="Percent 3 2 9 3" xfId="26047" xr:uid="{8CF12193-CD9D-4115-A41E-59EE9B9939A8}"/>
    <cellStyle name="Percent 3 2 9 4" xfId="26048" xr:uid="{0EA1E5C5-DD87-447A-9F5C-2FF4DB434E8D}"/>
    <cellStyle name="Percent 3 2 9 5" xfId="26049" xr:uid="{8F769EE9-8A3C-4AB0-A4F1-CFA8B133E6FA}"/>
    <cellStyle name="Percent 3 2 9 6" xfId="26045" xr:uid="{E7B8ED1D-4D96-4C6F-BA71-24E728191FFA}"/>
    <cellStyle name="Percent 3 20" xfId="14281" xr:uid="{00000000-0005-0000-0000-00000F110000}"/>
    <cellStyle name="Percent 3 20 2" xfId="26051" xr:uid="{ECF6AD19-ACF8-4737-9D69-A5D788C2BB57}"/>
    <cellStyle name="Percent 3 20 3" xfId="26052" xr:uid="{CDCF31AB-0462-4FA0-BF66-E5F148524559}"/>
    <cellStyle name="Percent 3 20 4" xfId="26053" xr:uid="{7C48958C-B0BE-4A10-9553-3C743FF360DF}"/>
    <cellStyle name="Percent 3 20 5" xfId="26054" xr:uid="{9744E065-E937-4A6C-B555-F28EC1060551}"/>
    <cellStyle name="Percent 3 20 6" xfId="26050" xr:uid="{A243F03D-3507-49A9-B528-D723FA99BD11}"/>
    <cellStyle name="Percent 3 21" xfId="14282" xr:uid="{00000000-0005-0000-0000-000010110000}"/>
    <cellStyle name="Percent 3 21 2" xfId="26056" xr:uid="{7EC9812B-1BE5-4C1D-B271-11B6D353717C}"/>
    <cellStyle name="Percent 3 21 3" xfId="26057" xr:uid="{F982049F-68CB-4623-AC99-6EDB99674BF7}"/>
    <cellStyle name="Percent 3 21 4" xfId="26058" xr:uid="{984B620F-1DF2-4784-917E-B05D82454346}"/>
    <cellStyle name="Percent 3 21 5" xfId="26059" xr:uid="{AA76A2DA-026A-4DE7-A9B0-D8BF508792CC}"/>
    <cellStyle name="Percent 3 21 6" xfId="26055" xr:uid="{7112F0DA-D904-4254-A9CF-7A8471D8F9C4}"/>
    <cellStyle name="Percent 3 22" xfId="14283" xr:uid="{00000000-0005-0000-0000-000011110000}"/>
    <cellStyle name="Percent 3 22 2" xfId="26061" xr:uid="{67494EC5-02A6-42AD-9466-B3F93DBF7574}"/>
    <cellStyle name="Percent 3 22 3" xfId="26062" xr:uid="{C37596F3-9EAB-409D-8BEA-5B173E3E6385}"/>
    <cellStyle name="Percent 3 22 4" xfId="26063" xr:uid="{BA7EF2A6-B114-46F4-BF77-3E93A24E731A}"/>
    <cellStyle name="Percent 3 22 5" xfId="26064" xr:uid="{D4E162C4-7AE9-4D8B-83BA-A394D4AD4ED9}"/>
    <cellStyle name="Percent 3 22 6" xfId="26060" xr:uid="{E399726D-8E18-4063-A9D9-61278D721C62}"/>
    <cellStyle name="Percent 3 23" xfId="14284" xr:uid="{00000000-0005-0000-0000-000012110000}"/>
    <cellStyle name="Percent 3 23 2" xfId="26066" xr:uid="{7FD450B1-55A2-4E77-8059-B20CC9A4B483}"/>
    <cellStyle name="Percent 3 23 3" xfId="26067" xr:uid="{C1D51AA0-2A1C-4D4C-A0E9-8D44E27B9DED}"/>
    <cellStyle name="Percent 3 23 4" xfId="26068" xr:uid="{973168C4-4EE5-4784-8A51-F07B1043E907}"/>
    <cellStyle name="Percent 3 23 5" xfId="26069" xr:uid="{E5C2FAC6-32B6-41AA-8F85-E83535053D9B}"/>
    <cellStyle name="Percent 3 23 6" xfId="26065" xr:uid="{5DBF014D-FD6B-4D9F-9AB8-574865F94CB4}"/>
    <cellStyle name="Percent 3 24" xfId="14285" xr:uid="{00000000-0005-0000-0000-000013110000}"/>
    <cellStyle name="Percent 3 24 2" xfId="26071" xr:uid="{240B033C-526A-4CFB-A958-A6B59BA0EE36}"/>
    <cellStyle name="Percent 3 24 3" xfId="26072" xr:uid="{FF91BFF3-60D2-4C0D-A925-1BD6D024E4CA}"/>
    <cellStyle name="Percent 3 24 4" xfId="26073" xr:uid="{0EC1CBD8-0AB6-4C93-AA88-7660091B7685}"/>
    <cellStyle name="Percent 3 24 5" xfId="26074" xr:uid="{98216774-4089-48A9-B132-EC176FD3814B}"/>
    <cellStyle name="Percent 3 24 6" xfId="26070" xr:uid="{B0EED8BF-4F91-4032-89A4-C908A577F43B}"/>
    <cellStyle name="Percent 3 25" xfId="14286" xr:uid="{00000000-0005-0000-0000-000014110000}"/>
    <cellStyle name="Percent 3 25 2" xfId="26076" xr:uid="{C9365B78-CC6B-41B4-ABF5-49EE763DB637}"/>
    <cellStyle name="Percent 3 25 3" xfId="26077" xr:uid="{67E275E1-A0FC-4152-972D-882DF899157A}"/>
    <cellStyle name="Percent 3 25 4" xfId="26078" xr:uid="{7E4D9FB7-CCE7-4379-B9E7-3EEEDE0A865D}"/>
    <cellStyle name="Percent 3 25 5" xfId="26079" xr:uid="{65C895C7-3AA3-44B1-80A2-6E3A03FAB7AF}"/>
    <cellStyle name="Percent 3 25 6" xfId="26075" xr:uid="{D522677C-BA8A-438F-A0F9-B3D990ECD62D}"/>
    <cellStyle name="Percent 3 26" xfId="14287" xr:uid="{00000000-0005-0000-0000-000015110000}"/>
    <cellStyle name="Percent 3 26 2" xfId="26081" xr:uid="{14CA1767-D132-4E26-9B06-E81079EE1DFE}"/>
    <cellStyle name="Percent 3 26 3" xfId="26082" xr:uid="{AC9AA1C1-E734-4A1A-8105-C0E07F10B966}"/>
    <cellStyle name="Percent 3 26 4" xfId="26083" xr:uid="{323B9BF6-D9F4-4B5D-8EC5-2613016BA021}"/>
    <cellStyle name="Percent 3 26 5" xfId="26084" xr:uid="{C6759FF7-43F6-419E-8AE4-D82C2C3DE392}"/>
    <cellStyle name="Percent 3 26 6" xfId="26080" xr:uid="{8247A710-85A1-451F-BB15-88EFF0F58356}"/>
    <cellStyle name="Percent 3 27" xfId="14288" xr:uid="{00000000-0005-0000-0000-000016110000}"/>
    <cellStyle name="Percent 3 27 2" xfId="26086" xr:uid="{D5CF1304-0CFC-4475-B240-5BC16DFF2D42}"/>
    <cellStyle name="Percent 3 27 3" xfId="26087" xr:uid="{23ED3CEA-B32F-4BB8-9E74-3D2B308B5DAE}"/>
    <cellStyle name="Percent 3 27 4" xfId="26088" xr:uid="{237C8554-0853-41B8-B766-B6870BEC2BFA}"/>
    <cellStyle name="Percent 3 27 5" xfId="26089" xr:uid="{05483BFA-9225-4FE7-B55C-5F16A002BB7D}"/>
    <cellStyle name="Percent 3 27 6" xfId="26085" xr:uid="{4754605D-E3EC-4815-BA95-B8543BF06AC7}"/>
    <cellStyle name="Percent 3 28" xfId="14289" xr:uid="{00000000-0005-0000-0000-000017110000}"/>
    <cellStyle name="Percent 3 28 2" xfId="26091" xr:uid="{E9D9F200-B38D-4D87-99E6-9BA9686E9C4D}"/>
    <cellStyle name="Percent 3 28 3" xfId="26092" xr:uid="{2FF6D4D1-BE30-4A37-AE36-4CD70A07EBA4}"/>
    <cellStyle name="Percent 3 28 4" xfId="26093" xr:uid="{1F72671D-4C3C-4DF1-829F-8FEDFE80B38B}"/>
    <cellStyle name="Percent 3 28 5" xfId="26094" xr:uid="{8FE32EF7-EBBF-4316-8272-8FC76CF355CB}"/>
    <cellStyle name="Percent 3 28 6" xfId="26090" xr:uid="{86385946-E541-4A9B-888C-BDAEE8584C23}"/>
    <cellStyle name="Percent 3 29" xfId="26095" xr:uid="{72EEE14A-4F3E-4FF6-A65C-1A32CE9EE002}"/>
    <cellStyle name="Percent 3 29 2" xfId="26096" xr:uid="{FC567727-3EBB-4A7B-9DD1-5A64A5EA2920}"/>
    <cellStyle name="Percent 3 29 3" xfId="26097" xr:uid="{15FE198A-F995-43CF-A3A7-ECD604F750C0}"/>
    <cellStyle name="Percent 3 29 4" xfId="26098" xr:uid="{C093A2FB-59D3-4A90-9790-D1018A180A42}"/>
    <cellStyle name="Percent 3 29 5" xfId="26099" xr:uid="{F082AF6E-752E-41F1-8A51-4049EF081070}"/>
    <cellStyle name="Percent 3 3" xfId="5101" xr:uid="{00000000-0005-0000-0000-0000FB1F0000}"/>
    <cellStyle name="Percent 3 3 10" xfId="14290" xr:uid="{00000000-0005-0000-0000-000019110000}"/>
    <cellStyle name="Percent 3 3 10 2" xfId="26101" xr:uid="{489D241F-5735-4115-B37D-F90211A46ADB}"/>
    <cellStyle name="Percent 3 3 10 3" xfId="26102" xr:uid="{A20280CA-4CA7-4FD9-90F0-CD764733748F}"/>
    <cellStyle name="Percent 3 3 10 4" xfId="26103" xr:uid="{9065717D-8BD4-4496-82A0-89F510BB4343}"/>
    <cellStyle name="Percent 3 3 10 5" xfId="26104" xr:uid="{90589182-99FB-48CF-B06F-4DA094C626E2}"/>
    <cellStyle name="Percent 3 3 10 6" xfId="26100" xr:uid="{C136F907-80A1-456E-9353-E99EFB7A4761}"/>
    <cellStyle name="Percent 3 3 11" xfId="14291" xr:uid="{00000000-0005-0000-0000-00001A110000}"/>
    <cellStyle name="Percent 3 3 11 2" xfId="26106" xr:uid="{50D7D5BA-C9CE-4ABA-A9E2-FB1D0D1940F8}"/>
    <cellStyle name="Percent 3 3 11 3" xfId="26107" xr:uid="{3AF9F772-7992-42CA-8023-D406918790DE}"/>
    <cellStyle name="Percent 3 3 11 4" xfId="26108" xr:uid="{57429B62-B8AC-4A8E-824F-69D679C71B0B}"/>
    <cellStyle name="Percent 3 3 11 5" xfId="26109" xr:uid="{26ADA940-C330-43D8-9581-ABB37A28BB72}"/>
    <cellStyle name="Percent 3 3 11 6" xfId="26105" xr:uid="{6B628E86-BC16-4CC1-996D-2243456DF06E}"/>
    <cellStyle name="Percent 3 3 12" xfId="14292" xr:uid="{00000000-0005-0000-0000-00001B110000}"/>
    <cellStyle name="Percent 3 3 12 2" xfId="26111" xr:uid="{ADDAC147-141E-4514-86A7-AADAA0B83FF0}"/>
    <cellStyle name="Percent 3 3 12 3" xfId="26112" xr:uid="{7B792FE9-6023-4399-8693-0F08CC787EC7}"/>
    <cellStyle name="Percent 3 3 12 4" xfId="26113" xr:uid="{7967F4AE-706F-43A9-90E4-B401EAD0BA10}"/>
    <cellStyle name="Percent 3 3 12 5" xfId="26114" xr:uid="{7486055D-0000-4E07-9BEE-1C3DD0E62EDA}"/>
    <cellStyle name="Percent 3 3 12 6" xfId="26110" xr:uid="{8308BD37-4B4E-43D4-BE07-8170D671BD19}"/>
    <cellStyle name="Percent 3 3 13" xfId="14293" xr:uid="{00000000-0005-0000-0000-00001C110000}"/>
    <cellStyle name="Percent 3 3 13 2" xfId="26116" xr:uid="{17249B3F-1CBB-4FD4-9E6A-8AFC297F0F08}"/>
    <cellStyle name="Percent 3 3 13 3" xfId="26117" xr:uid="{B6418AF8-7B2F-4583-822B-08FFBA1159E1}"/>
    <cellStyle name="Percent 3 3 13 4" xfId="26118" xr:uid="{3CF58928-60B0-4E77-A54A-6B5E0FEB7B2F}"/>
    <cellStyle name="Percent 3 3 13 5" xfId="26119" xr:uid="{8F2FF94D-2817-4BA8-A1BF-C111F07FA7CB}"/>
    <cellStyle name="Percent 3 3 13 6" xfId="26115" xr:uid="{181C0130-9C95-45A0-8E80-82A349C49001}"/>
    <cellStyle name="Percent 3 3 14" xfId="14294" xr:uid="{00000000-0005-0000-0000-00001D110000}"/>
    <cellStyle name="Percent 3 3 14 2" xfId="26121" xr:uid="{25AC736E-9AC7-44DF-A1B7-716876EF9D26}"/>
    <cellStyle name="Percent 3 3 14 3" xfId="26122" xr:uid="{6272E50F-1624-452D-9AA9-2D1FBF05A315}"/>
    <cellStyle name="Percent 3 3 14 4" xfId="26123" xr:uid="{A9D50B9A-1ECC-4C3B-B520-2C27A273F88A}"/>
    <cellStyle name="Percent 3 3 14 5" xfId="26124" xr:uid="{96170FE4-4683-468B-9329-F030299FD04E}"/>
    <cellStyle name="Percent 3 3 14 6" xfId="26120" xr:uid="{733B371A-A1FD-43ED-9543-25B02EF90540}"/>
    <cellStyle name="Percent 3 3 15" xfId="14295" xr:uid="{00000000-0005-0000-0000-00001E110000}"/>
    <cellStyle name="Percent 3 3 15 2" xfId="26126" xr:uid="{E28E4C86-FF71-4A2D-8CAC-6B4801803DFD}"/>
    <cellStyle name="Percent 3 3 15 3" xfId="26127" xr:uid="{E262991C-A61A-4CFC-A4CB-A92636984127}"/>
    <cellStyle name="Percent 3 3 15 4" xfId="26128" xr:uid="{73BECADB-9C7E-44AA-81E7-74EE5E230B4B}"/>
    <cellStyle name="Percent 3 3 15 5" xfId="26129" xr:uid="{1B3DE7CA-B8D6-45AA-8DC8-4CF4E1D36F67}"/>
    <cellStyle name="Percent 3 3 15 6" xfId="26125" xr:uid="{190C8AEC-3281-4D9A-9365-95E898C8D195}"/>
    <cellStyle name="Percent 3 3 16" xfId="26130" xr:uid="{559A4601-0AE3-4164-8A54-5F0572D37B4D}"/>
    <cellStyle name="Percent 3 3 17" xfId="26131" xr:uid="{D5A729CA-C6C1-4063-8AD9-FE415FC67317}"/>
    <cellStyle name="Percent 3 3 18" xfId="26132" xr:uid="{6DB9A427-D135-446E-B9E0-A3585063DD0A}"/>
    <cellStyle name="Percent 3 3 19" xfId="26133" xr:uid="{2449AFD5-7163-4823-B410-5D05BAE30581}"/>
    <cellStyle name="Percent 3 3 2" xfId="5464" xr:uid="{00000000-0005-0000-0000-0000FC1F0000}"/>
    <cellStyle name="Percent 3 3 2 2" xfId="6189" xr:uid="{00000000-0005-0000-0000-0000FD1F0000}"/>
    <cellStyle name="Percent 3 3 2 2 2" xfId="26134" xr:uid="{F7CF2D75-803E-48BF-BDEB-722EBFCE6997}"/>
    <cellStyle name="Percent 3 3 2 3" xfId="5675" xr:uid="{00000000-0005-0000-0000-0000FE1F0000}"/>
    <cellStyle name="Percent 3 3 2 4" xfId="10921" xr:uid="{00000000-0005-0000-0000-000055210000}"/>
    <cellStyle name="Percent 3 3 2 4 2" xfId="26135" xr:uid="{828BF732-2D18-4A5A-A554-A3283DD1C5B5}"/>
    <cellStyle name="Percent 3 3 2 5" xfId="26136" xr:uid="{CEEA4BB5-5147-41E9-9D15-EEDEF582FED5}"/>
    <cellStyle name="Percent 3 3 3" xfId="5465" xr:uid="{00000000-0005-0000-0000-0000FF1F0000}"/>
    <cellStyle name="Percent 3 3 3 2" xfId="5466" xr:uid="{00000000-0005-0000-0000-000000200000}"/>
    <cellStyle name="Percent 3 3 3 2 2" xfId="6191" xr:uid="{00000000-0005-0000-0000-000001200000}"/>
    <cellStyle name="Percent 3 3 3 2 2 2" xfId="26137" xr:uid="{760208EC-868E-42AD-82E0-B28397205BC1}"/>
    <cellStyle name="Percent 3 3 3 2 3" xfId="5677" xr:uid="{00000000-0005-0000-0000-000002200000}"/>
    <cellStyle name="Percent 3 3 3 2 4" xfId="10923" xr:uid="{00000000-0005-0000-0000-00005A210000}"/>
    <cellStyle name="Percent 3 3 3 2 4 2" xfId="26138" xr:uid="{22018D9A-D8F7-47BC-B00A-77DBB972FDFE}"/>
    <cellStyle name="Percent 3 3 3 2 5" xfId="26139" xr:uid="{8A927519-297A-447C-9A3C-86D711480E6A}"/>
    <cellStyle name="Percent 3 3 3 3" xfId="5467" xr:uid="{00000000-0005-0000-0000-000003200000}"/>
    <cellStyle name="Percent 3 3 3 3 2" xfId="5468" xr:uid="{00000000-0005-0000-0000-000004200000}"/>
    <cellStyle name="Percent 3 3 3 3 2 2" xfId="6193" xr:uid="{00000000-0005-0000-0000-000005200000}"/>
    <cellStyle name="Percent 3 3 3 3 2 2 2" xfId="26140" xr:uid="{4159EDD8-8FA5-4459-8BEF-2BFB9DD11AD0}"/>
    <cellStyle name="Percent 3 3 3 3 2 3" xfId="5679" xr:uid="{00000000-0005-0000-0000-000006200000}"/>
    <cellStyle name="Percent 3 3 3 3 2 4" xfId="10925" xr:uid="{00000000-0005-0000-0000-00005F210000}"/>
    <cellStyle name="Percent 3 3 3 3 2 4 2" xfId="26141" xr:uid="{7EEBB882-B70C-47B2-B54B-19715A9B319C}"/>
    <cellStyle name="Percent 3 3 3 3 2 5" xfId="26142" xr:uid="{CFA69C7F-A258-474D-980F-C4C1A022AD60}"/>
    <cellStyle name="Percent 3 3 3 3 3" xfId="5469" xr:uid="{00000000-0005-0000-0000-000007200000}"/>
    <cellStyle name="Percent 3 3 3 3 3 2" xfId="6194" xr:uid="{00000000-0005-0000-0000-000008200000}"/>
    <cellStyle name="Percent 3 3 3 3 3 2 2" xfId="26143" xr:uid="{A60835EF-29EC-444C-AD99-E72A1A29CB2C}"/>
    <cellStyle name="Percent 3 3 3 3 3 3" xfId="5680" xr:uid="{00000000-0005-0000-0000-000009200000}"/>
    <cellStyle name="Percent 3 3 3 3 3 4" xfId="10926" xr:uid="{00000000-0005-0000-0000-000063210000}"/>
    <cellStyle name="Percent 3 3 3 3 3 4 2" xfId="26144" xr:uid="{6B4C3F5B-82BE-4873-AB5E-C9BA27D8DD72}"/>
    <cellStyle name="Percent 3 3 3 3 3 5" xfId="26145" xr:uid="{AFE92883-4225-4A67-8587-920BA20B6428}"/>
    <cellStyle name="Percent 3 3 3 3 4" xfId="6192" xr:uid="{00000000-0005-0000-0000-00000A200000}"/>
    <cellStyle name="Percent 3 3 3 3 4 2" xfId="26147" xr:uid="{02DD6095-1E1A-427C-B4B3-472C0B4562EE}"/>
    <cellStyle name="Percent 3 3 3 3 4 2 2" xfId="26148" xr:uid="{ECF08E8B-26BD-4CAE-994D-6C1DFE0BA3ED}"/>
    <cellStyle name="Percent 3 3 3 3 4 2 3" xfId="26149" xr:uid="{F9CED7E0-9A95-45A1-8EE2-1779F60B96F1}"/>
    <cellStyle name="Percent 3 3 3 3 4 2 4" xfId="26150" xr:uid="{38D51D9C-00E3-4891-A3AD-98918B3AA26F}"/>
    <cellStyle name="Percent 3 3 3 3 4 2 5" xfId="26151" xr:uid="{7E2F6B39-D58C-43E7-AC67-054AD1A17F89}"/>
    <cellStyle name="Percent 3 3 3 3 4 3" xfId="26152" xr:uid="{72B5EAEE-CE11-480C-AB44-5487F3F9ED18}"/>
    <cellStyle name="Percent 3 3 3 3 4 4" xfId="26153" xr:uid="{6A11C1E4-8D4D-4632-9C35-0137CA3DF574}"/>
    <cellStyle name="Percent 3 3 3 3 4 5" xfId="26154" xr:uid="{9A0B2964-6D21-4FD0-9F4F-D96B08A3AA8C}"/>
    <cellStyle name="Percent 3 3 3 3 4 6" xfId="26155" xr:uid="{EBAB84FE-E5F6-44B0-8465-9AD626C8B3E4}"/>
    <cellStyle name="Percent 3 3 3 3 4 7" xfId="26146" xr:uid="{339E0D5F-8C44-4BBA-A168-96F38DCA23A2}"/>
    <cellStyle name="Percent 3 3 3 3 5" xfId="5678" xr:uid="{00000000-0005-0000-0000-00000B200000}"/>
    <cellStyle name="Percent 3 3 3 3 6" xfId="10924" xr:uid="{00000000-0005-0000-0000-000066210000}"/>
    <cellStyle name="Percent 3 3 3 3 6 2" xfId="26156" xr:uid="{CBED2EFB-ED71-4CA3-8CE0-2DD7D889673B}"/>
    <cellStyle name="Percent 3 3 3 3 7" xfId="26157" xr:uid="{7A3728D2-2F92-4B07-9B18-DC562E9BA1A8}"/>
    <cellStyle name="Percent 3 3 3 3 8" xfId="26158" xr:uid="{9EF906EC-24E4-459C-A121-94D40AEAFCE3}"/>
    <cellStyle name="Percent 3 3 3 4" xfId="6190" xr:uid="{00000000-0005-0000-0000-00000C200000}"/>
    <cellStyle name="Percent 3 3 3 4 2" xfId="26159" xr:uid="{BA9572E5-EB8B-4685-9836-0428FF2AE7DE}"/>
    <cellStyle name="Percent 3 3 3 5" xfId="5676" xr:uid="{00000000-0005-0000-0000-00000D200000}"/>
    <cellStyle name="Percent 3 3 3 6" xfId="10922" xr:uid="{00000000-0005-0000-0000-000069210000}"/>
    <cellStyle name="Percent 3 3 3 6 2" xfId="26160" xr:uid="{F7D09188-6B62-4D7A-9154-EABB7C56B87D}"/>
    <cellStyle name="Percent 3 3 3 7" xfId="26161" xr:uid="{41354243-B96D-490B-9665-7B57A033DCF5}"/>
    <cellStyle name="Percent 3 3 4" xfId="5470" xr:uid="{00000000-0005-0000-0000-00000E200000}"/>
    <cellStyle name="Percent 3 3 4 2" xfId="6195" xr:uid="{00000000-0005-0000-0000-00000F200000}"/>
    <cellStyle name="Percent 3 3 4 2 2" xfId="26163" xr:uid="{A27E61C5-F50B-4732-B91C-EEEDBE3456D8}"/>
    <cellStyle name="Percent 3 3 4 2 3" xfId="26164" xr:uid="{134E498D-7C36-4B0F-B917-AF9A35FA2CE7}"/>
    <cellStyle name="Percent 3 3 4 2 4" xfId="26165" xr:uid="{CA1672C3-305D-4A6D-B9CC-B12BBA609D37}"/>
    <cellStyle name="Percent 3 3 4 2 5" xfId="26166" xr:uid="{D5D3F075-F67E-4FBB-9CE2-68F8F17EDABF}"/>
    <cellStyle name="Percent 3 3 4 2 6" xfId="26162" xr:uid="{1C19CDA5-2F8D-41CF-8BEC-016B2A5C79E4}"/>
    <cellStyle name="Percent 3 3 4 3" xfId="5681" xr:uid="{00000000-0005-0000-0000-000010200000}"/>
    <cellStyle name="Percent 3 3 4 4" xfId="10927" xr:uid="{00000000-0005-0000-0000-00006D210000}"/>
    <cellStyle name="Percent 3 3 4 4 2" xfId="26167" xr:uid="{35FB10E4-D3F5-45A7-ABB4-A1A18B00E997}"/>
    <cellStyle name="Percent 3 3 4 5" xfId="14296" xr:uid="{00000000-0005-0000-0000-000021110000}"/>
    <cellStyle name="Percent 3 3 4 5 2" xfId="26168" xr:uid="{6694D57F-6A34-411B-A8C4-90F567294C9A}"/>
    <cellStyle name="Percent 3 3 4 6" xfId="26169" xr:uid="{AA1937B2-65CB-448C-998A-B33B2E46297A}"/>
    <cellStyle name="Percent 3 3 5" xfId="5471" xr:uid="{00000000-0005-0000-0000-000011200000}"/>
    <cellStyle name="Percent 3 3 5 2" xfId="6196" xr:uid="{00000000-0005-0000-0000-000012200000}"/>
    <cellStyle name="Percent 3 3 5 2 2" xfId="26170" xr:uid="{015A945B-422F-456F-B2EE-5069049DC287}"/>
    <cellStyle name="Percent 3 3 5 3" xfId="5682" xr:uid="{00000000-0005-0000-0000-000013200000}"/>
    <cellStyle name="Percent 3 3 5 4" xfId="10928" xr:uid="{00000000-0005-0000-0000-000071210000}"/>
    <cellStyle name="Percent 3 3 5 4 2" xfId="26171" xr:uid="{F323E376-7FF5-4F32-9DB0-2EBEA16F358B}"/>
    <cellStyle name="Percent 3 3 5 5" xfId="26172" xr:uid="{8C317E77-FD9D-4709-A45F-8F1F99969973}"/>
    <cellStyle name="Percent 3 3 5 6" xfId="26173" xr:uid="{CAF2E99B-C78B-4DBF-AD42-1041FA83405C}"/>
    <cellStyle name="Percent 3 3 5 7" xfId="26174" xr:uid="{E1D8A9BA-3B2C-4910-8513-3344BB7F9A03}"/>
    <cellStyle name="Percent 3 3 6" xfId="6188" xr:uid="{00000000-0005-0000-0000-000014200000}"/>
    <cellStyle name="Percent 3 3 6 2" xfId="14297" xr:uid="{00000000-0005-0000-0000-000023110000}"/>
    <cellStyle name="Percent 3 3 6 2 2" xfId="26177" xr:uid="{B8151D41-233D-4161-A3D3-4E089CE1AC72}"/>
    <cellStyle name="Percent 3 3 6 2 3" xfId="26178" xr:uid="{16D9E4E2-82F0-4675-9A87-3FDBED0C1E07}"/>
    <cellStyle name="Percent 3 3 6 2 4" xfId="26179" xr:uid="{4B271D52-21F7-45A7-96C5-97137AC8A483}"/>
    <cellStyle name="Percent 3 3 6 2 5" xfId="26180" xr:uid="{28ED64CB-DCA7-4B95-806B-EAB8DAB86F75}"/>
    <cellStyle name="Percent 3 3 6 2 6" xfId="26176" xr:uid="{2693669E-66F2-4C80-BBF0-D3B4DBACC4FF}"/>
    <cellStyle name="Percent 3 3 6 3" xfId="26181" xr:uid="{C9DB83DD-CEFE-4C00-9069-A8FE35305208}"/>
    <cellStyle name="Percent 3 3 6 4" xfId="26182" xr:uid="{37027C07-5CA2-492D-B498-DE79F209BECD}"/>
    <cellStyle name="Percent 3 3 6 5" xfId="26183" xr:uid="{6B31BB25-5AD6-4D05-8ED1-998DF738C802}"/>
    <cellStyle name="Percent 3 3 6 6" xfId="26184" xr:uid="{63CB2B57-42A0-4EF3-A649-0F92A2CF12F7}"/>
    <cellStyle name="Percent 3 3 6 7" xfId="26185" xr:uid="{85D026D2-7869-4D92-B6CE-106FFF09FA26}"/>
    <cellStyle name="Percent 3 3 6 8" xfId="26175" xr:uid="{E0AA8A21-6CBB-47D5-957E-501F5C18FB50}"/>
    <cellStyle name="Percent 3 3 7" xfId="8031" xr:uid="{00000000-0005-0000-0000-000015200000}"/>
    <cellStyle name="Percent 3 3 7 2" xfId="26187" xr:uid="{6A4C4ED5-C22F-4030-ADB7-464A9623F328}"/>
    <cellStyle name="Percent 3 3 7 3" xfId="26188" xr:uid="{9D9AC5E7-653B-40DC-8EA3-81922B31671C}"/>
    <cellStyle name="Percent 3 3 7 4" xfId="26189" xr:uid="{40F89542-C164-4769-BC65-6B5CDEE40088}"/>
    <cellStyle name="Percent 3 3 7 5" xfId="26190" xr:uid="{4B07EB1E-4692-4EB1-A003-39B187D3CB0F}"/>
    <cellStyle name="Percent 3 3 7 6" xfId="26191" xr:uid="{8D8ACD87-D6CA-4608-9CDD-93FEDC54A010}"/>
    <cellStyle name="Percent 3 3 7 7" xfId="26192" xr:uid="{CEB1C38E-666F-4E32-857F-372CC8252DCF}"/>
    <cellStyle name="Percent 3 3 7 8" xfId="26186" xr:uid="{7177C950-F2C7-4309-B39B-32B4F9587FE6}"/>
    <cellStyle name="Percent 3 3 8" xfId="5674" xr:uid="{00000000-0005-0000-0000-000016200000}"/>
    <cellStyle name="Percent 3 3 8 2" xfId="14298" xr:uid="{00000000-0005-0000-0000-000025110000}"/>
    <cellStyle name="Percent 3 3 8 2 2" xfId="26193" xr:uid="{74198388-A7CA-4B77-86DB-DB3F0530BC1A}"/>
    <cellStyle name="Percent 3 3 8 3" xfId="26194" xr:uid="{2E00FD30-73E1-4357-A96F-03063436C790}"/>
    <cellStyle name="Percent 3 3 8 4" xfId="26195" xr:uid="{B0763D29-C277-45A6-98D0-127A211B2961}"/>
    <cellStyle name="Percent 3 3 8 5" xfId="26196" xr:uid="{6E68666F-C888-46C6-B654-821DFCF2DA5B}"/>
    <cellStyle name="Percent 3 3 8 6" xfId="26197" xr:uid="{FF6999E5-ED7D-452D-9C4F-12555EA00C99}"/>
    <cellStyle name="Percent 3 3 8 7" xfId="26198" xr:uid="{DCDBCD66-C471-45B1-879D-E2342D197F09}"/>
    <cellStyle name="Percent 3 3 9" xfId="9393" xr:uid="{00000000-0005-0000-0000-000017200000}"/>
    <cellStyle name="Percent 3 3 9 2" xfId="14299" xr:uid="{00000000-0005-0000-0000-000026110000}"/>
    <cellStyle name="Percent 3 3 9 2 2" xfId="26200" xr:uid="{E450BF55-882B-4D26-8942-62384733B375}"/>
    <cellStyle name="Percent 3 3 9 3" xfId="26201" xr:uid="{00E87929-1A1B-45BD-9C5F-369A93BBC516}"/>
    <cellStyle name="Percent 3 3 9 4" xfId="26202" xr:uid="{DB062100-11E0-4233-B94C-3E45D45D920E}"/>
    <cellStyle name="Percent 3 3 9 5" xfId="26203" xr:uid="{1E049F0D-3F45-438A-84C0-6ECD914696D9}"/>
    <cellStyle name="Percent 3 3 9 6" xfId="26204" xr:uid="{124A97D3-5A78-4552-85B1-3E70322295AA}"/>
    <cellStyle name="Percent 3 3 9 7" xfId="26205" xr:uid="{CDFD67EF-375E-483C-90C3-F2594AFD04BC}"/>
    <cellStyle name="Percent 3 3 9 8" xfId="26199" xr:uid="{8DAC9899-1398-4963-B0CB-BB0720EC4670}"/>
    <cellStyle name="Percent 3 30" xfId="26206" xr:uid="{A5E8FCEA-5FBB-431B-90C7-82B2549D33B3}"/>
    <cellStyle name="Percent 3 30 2" xfId="26207" xr:uid="{8AC9498A-7636-4C57-B0EB-9BCC3FDAA478}"/>
    <cellStyle name="Percent 3 30 3" xfId="26208" xr:uid="{997A9D0D-F032-4394-8740-64BCE6FD757D}"/>
    <cellStyle name="Percent 3 30 4" xfId="26209" xr:uid="{B9B7CC8A-70F0-4184-B02A-B15C3CAD4D0E}"/>
    <cellStyle name="Percent 3 30 5" xfId="26210" xr:uid="{E65E330C-8B13-4537-B0E7-A359348E8AFC}"/>
    <cellStyle name="Percent 3 31" xfId="26211" xr:uid="{FD140CC8-FAAE-4D8A-AF2B-EB76D165DE45}"/>
    <cellStyle name="Percent 3 4" xfId="5472" xr:uid="{00000000-0005-0000-0000-000018200000}"/>
    <cellStyle name="Percent 3 4 10" xfId="14300" xr:uid="{00000000-0005-0000-0000-000028110000}"/>
    <cellStyle name="Percent 3 4 10 2" xfId="26212" xr:uid="{713B6FED-E267-4BCC-B976-8BA3D1E7DA8F}"/>
    <cellStyle name="Percent 3 4 10 3" xfId="26213" xr:uid="{394D854D-B024-496E-BDDA-10501FFC5112}"/>
    <cellStyle name="Percent 3 4 10 4" xfId="26214" xr:uid="{A8F10B1A-0B9D-47E7-AA91-CAE2A85449C2}"/>
    <cellStyle name="Percent 3 4 10 5" xfId="26215" xr:uid="{4169C23B-C552-4D42-A8A4-D22B0BC8327A}"/>
    <cellStyle name="Percent 3 4 10 6" xfId="26216" xr:uid="{543DD421-FF3D-4A0D-9C12-0EAB6280B65F}"/>
    <cellStyle name="Percent 3 4 10 7" xfId="26217" xr:uid="{9A0B6E14-A425-47D3-B67E-CAC693F91A3C}"/>
    <cellStyle name="Percent 3 4 11" xfId="14301" xr:uid="{00000000-0005-0000-0000-000029110000}"/>
    <cellStyle name="Percent 3 4 11 2" xfId="26218" xr:uid="{459378E4-D6AD-4E86-95B0-151B7FFF3482}"/>
    <cellStyle name="Percent 3 4 11 3" xfId="26219" xr:uid="{E6CB1021-6581-4D6F-9D68-085BFF329F69}"/>
    <cellStyle name="Percent 3 4 11 4" xfId="26220" xr:uid="{F22398FB-E222-4F64-9B15-A481F29F3873}"/>
    <cellStyle name="Percent 3 4 11 5" xfId="26221" xr:uid="{A39E69EE-667B-42EA-83F5-A7E7415DB26D}"/>
    <cellStyle name="Percent 3 4 11 6" xfId="26222" xr:uid="{856E0A36-EA49-4A94-AB44-D96CA3A683FC}"/>
    <cellStyle name="Percent 3 4 11 7" xfId="26223" xr:uid="{5E714448-58D4-4429-A115-04B2CD573CB9}"/>
    <cellStyle name="Percent 3 4 12" xfId="14302" xr:uid="{00000000-0005-0000-0000-00002A110000}"/>
    <cellStyle name="Percent 3 4 12 2" xfId="26224" xr:uid="{ECA573C0-CE67-43D3-AF98-3E6903CCE4F0}"/>
    <cellStyle name="Percent 3 4 12 3" xfId="26225" xr:uid="{8E8182DA-4A6C-4A3A-8C19-5DFCADEF56B5}"/>
    <cellStyle name="Percent 3 4 12 4" xfId="26226" xr:uid="{77CE3A39-928C-4275-99BB-B3B449E1ED07}"/>
    <cellStyle name="Percent 3 4 12 5" xfId="26227" xr:uid="{E7B62917-C9F0-4D7A-9E52-064C83F887FD}"/>
    <cellStyle name="Percent 3 4 12 6" xfId="26228" xr:uid="{95BE86E5-F2E0-4DC4-AC96-8A02A672F0B2}"/>
    <cellStyle name="Percent 3 4 12 7" xfId="26229" xr:uid="{F1B695D6-2616-4637-B67D-4815BB7B1854}"/>
    <cellStyle name="Percent 3 4 13" xfId="14303" xr:uid="{00000000-0005-0000-0000-00002B110000}"/>
    <cellStyle name="Percent 3 4 13 2" xfId="26230" xr:uid="{113D7387-61BD-4273-B3B5-3D018EAAA8CD}"/>
    <cellStyle name="Percent 3 4 13 3" xfId="26231" xr:uid="{2B08E555-828D-416C-8202-384DFCD1E50F}"/>
    <cellStyle name="Percent 3 4 13 4" xfId="26232" xr:uid="{F51FDA58-57B6-41D5-BEC8-58BA7D28CE02}"/>
    <cellStyle name="Percent 3 4 13 5" xfId="26233" xr:uid="{3D716A5B-884B-4FC8-89D2-B67966C5BC6A}"/>
    <cellStyle name="Percent 3 4 13 6" xfId="26234" xr:uid="{A4C7A3C3-4E59-4540-9B48-148776FC92DB}"/>
    <cellStyle name="Percent 3 4 13 7" xfId="26235" xr:uid="{480113BD-5EFA-49B7-9EF8-C85013FC4831}"/>
    <cellStyle name="Percent 3 4 14" xfId="14304" xr:uid="{00000000-0005-0000-0000-00002C110000}"/>
    <cellStyle name="Percent 3 4 14 2" xfId="26236" xr:uid="{C90A5419-53B5-483A-8BE3-9D1B69F49DC2}"/>
    <cellStyle name="Percent 3 4 14 3" xfId="26237" xr:uid="{4D7B3E02-F5E4-4BAC-B2C6-F1A9C1F6451C}"/>
    <cellStyle name="Percent 3 4 14 4" xfId="26238" xr:uid="{5A220958-B197-4990-AC43-66C1E1607793}"/>
    <cellStyle name="Percent 3 4 14 5" xfId="26239" xr:uid="{B82840BF-3D93-46E5-9692-D1BB3DC3D594}"/>
    <cellStyle name="Percent 3 4 14 6" xfId="26240" xr:uid="{F35CDA78-E735-4BF7-A926-FD22F93C9B53}"/>
    <cellStyle name="Percent 3 4 14 7" xfId="26241" xr:uid="{C10661F9-2BC6-44EE-B70C-FE2732949E3E}"/>
    <cellStyle name="Percent 3 4 15" xfId="14305" xr:uid="{00000000-0005-0000-0000-00002D110000}"/>
    <cellStyle name="Percent 3 4 15 2" xfId="26242" xr:uid="{1BE52045-2AE0-49BD-B28C-D483359ACBA3}"/>
    <cellStyle name="Percent 3 4 15 3" xfId="26243" xr:uid="{5CDB48A7-2FD6-4622-ADD9-95AB58481479}"/>
    <cellStyle name="Percent 3 4 15 4" xfId="26244" xr:uid="{FE93BBED-757B-4A99-B777-4A76D5D56581}"/>
    <cellStyle name="Percent 3 4 15 5" xfId="26245" xr:uid="{5824F47B-BA3C-462C-9AB3-83E2628A8DEA}"/>
    <cellStyle name="Percent 3 4 15 6" xfId="26246" xr:uid="{79C8D361-E381-4716-B87E-B087A0589276}"/>
    <cellStyle name="Percent 3 4 15 7" xfId="26247" xr:uid="{E4CB39FD-68DE-4170-931B-9038B09DAFFA}"/>
    <cellStyle name="Percent 3 4 16" xfId="26248" xr:uid="{E71F48BE-B3A6-41C0-B1A9-6F18219CDC6E}"/>
    <cellStyle name="Percent 3 4 17" xfId="26249" xr:uid="{6B5BA6C8-1D79-4ED0-B6BA-C4BF1F107D90}"/>
    <cellStyle name="Percent 3 4 18" xfId="26250" xr:uid="{D3E903E1-1241-40FE-98EC-D38F4B388C55}"/>
    <cellStyle name="Percent 3 4 19" xfId="26251" xr:uid="{61FB9F60-0B9D-47B7-8B80-41107208AD22}"/>
    <cellStyle name="Percent 3 4 2" xfId="5473" xr:uid="{00000000-0005-0000-0000-000019200000}"/>
    <cellStyle name="Percent 3 4 2 2" xfId="6198" xr:uid="{00000000-0005-0000-0000-00001A200000}"/>
    <cellStyle name="Percent 3 4 2 2 2" xfId="26252" xr:uid="{DD53AC22-849C-457F-93F1-AB9697B29E66}"/>
    <cellStyle name="Percent 3 4 2 3" xfId="5684" xr:uid="{00000000-0005-0000-0000-00001B200000}"/>
    <cellStyle name="Percent 3 4 2 4" xfId="9413" xr:uid="{00000000-0005-0000-0000-00001C200000}"/>
    <cellStyle name="Percent 3 4 2 4 2" xfId="26253" xr:uid="{8CA68D2C-5C02-4E1A-B1BE-67F1E2665766}"/>
    <cellStyle name="Percent 3 4 2 5" xfId="26254" xr:uid="{578F08BE-67A8-4CAE-B45A-76C4E6B2CCF6}"/>
    <cellStyle name="Percent 3 4 2 6" xfId="26255" xr:uid="{702B7BA2-A0B2-4C0E-8948-FDEAB85B6537}"/>
    <cellStyle name="Percent 3 4 2 7" xfId="26256" xr:uid="{2FE5A7B5-C471-415B-8250-78879AB927AB}"/>
    <cellStyle name="Percent 3 4 2 8" xfId="26257" xr:uid="{DD25AFD1-1A93-4D65-A3F0-9DB396CDBD98}"/>
    <cellStyle name="Percent 3 4 20" xfId="26258" xr:uid="{D4870FC5-E8E1-4657-9051-F25F6A671BEF}"/>
    <cellStyle name="Percent 3 4 21" xfId="26259" xr:uid="{9103539D-F578-43A9-A972-B3970A914184}"/>
    <cellStyle name="Percent 3 4 3" xfId="5474" xr:uid="{00000000-0005-0000-0000-00001D200000}"/>
    <cellStyle name="Percent 3 4 3 2" xfId="6199" xr:uid="{00000000-0005-0000-0000-00001E200000}"/>
    <cellStyle name="Percent 3 4 3 2 2" xfId="26260" xr:uid="{85CED54F-C36A-4FEC-9CEC-C67E2439BA28}"/>
    <cellStyle name="Percent 3 4 3 3" xfId="5685" xr:uid="{00000000-0005-0000-0000-00001F200000}"/>
    <cellStyle name="Percent 3 4 3 4" xfId="10929" xr:uid="{00000000-0005-0000-0000-00007E210000}"/>
    <cellStyle name="Percent 3 4 3 4 2" xfId="26261" xr:uid="{543B168D-448B-47A8-B808-3DCB3F437343}"/>
    <cellStyle name="Percent 3 4 3 5" xfId="26262" xr:uid="{CF80456F-3488-4D33-8896-D80F16AAA534}"/>
    <cellStyle name="Percent 3 4 3 6" xfId="26263" xr:uid="{92ECEA89-CB25-4226-91D5-BD461130A25C}"/>
    <cellStyle name="Percent 3 4 3 7" xfId="26264" xr:uid="{CF715EEB-77C0-445B-92C0-C3C8FBE04CDC}"/>
    <cellStyle name="Percent 3 4 3 8" xfId="26265" xr:uid="{8D80CCF2-8BBB-49F7-B2F6-D31856FB4F9A}"/>
    <cellStyle name="Percent 3 4 4" xfId="6197" xr:uid="{00000000-0005-0000-0000-000020200000}"/>
    <cellStyle name="Percent 3 4 4 2" xfId="14306" xr:uid="{00000000-0005-0000-0000-000030110000}"/>
    <cellStyle name="Percent 3 4 4 2 2" xfId="26266" xr:uid="{9D3656D5-8CCE-4BFB-8C4F-03024BC16BAB}"/>
    <cellStyle name="Percent 3 4 4 2 3" xfId="26267" xr:uid="{93672551-5F4D-4873-A17A-70E8D69F4C28}"/>
    <cellStyle name="Percent 3 4 4 2 4" xfId="26268" xr:uid="{683ABF44-2C28-4075-8751-DB5FC9B344A0}"/>
    <cellStyle name="Percent 3 4 4 2 5" xfId="26269" xr:uid="{AFEE2B40-D049-44AB-9097-7F20BD923987}"/>
    <cellStyle name="Percent 3 4 4 3" xfId="26270" xr:uid="{2D70F60F-F52A-4ACB-8A6E-11F7B914710A}"/>
    <cellStyle name="Percent 3 4 4 4" xfId="26271" xr:uid="{505B60B2-9E50-4837-A0C7-CE32498336F1}"/>
    <cellStyle name="Percent 3 4 4 5" xfId="26272" xr:uid="{894C2BF2-1765-4FA4-B93C-4DFAF9717472}"/>
    <cellStyle name="Percent 3 4 4 6" xfId="26273" xr:uid="{A8495F5E-B3B3-480B-B921-820F6589079B}"/>
    <cellStyle name="Percent 3 4 4 7" xfId="26274" xr:uid="{4D2B8891-0552-4CD6-B4F5-6DC939E1AE38}"/>
    <cellStyle name="Percent 3 4 4 8" xfId="26275" xr:uid="{5913ED58-2B7D-4ECE-991A-D7AC4AF4E657}"/>
    <cellStyle name="Percent 3 4 5" xfId="8032" xr:uid="{00000000-0005-0000-0000-000021200000}"/>
    <cellStyle name="Percent 3 4 5 2" xfId="14307" xr:uid="{00000000-0005-0000-0000-000031110000}"/>
    <cellStyle name="Percent 3 4 5 3" xfId="26276" xr:uid="{1394A819-8A0B-4192-A76C-B1F7FB027485}"/>
    <cellStyle name="Percent 3 4 5 4" xfId="26277" xr:uid="{86F30B7C-FFE1-4133-9C04-BB243D9EA1F8}"/>
    <cellStyle name="Percent 3 4 5 5" xfId="26278" xr:uid="{955549FE-B5B5-4CC0-884B-1930D3E1685E}"/>
    <cellStyle name="Percent 3 4 5 6" xfId="26279" xr:uid="{3F2C1888-207B-4420-B364-4AD1225B6C22}"/>
    <cellStyle name="Percent 3 4 5 7" xfId="26280" xr:uid="{04F4EA7C-2F6A-40D4-993A-185B31458C57}"/>
    <cellStyle name="Percent 3 4 5 8" xfId="26281" xr:uid="{3239AAAC-E6DB-4F44-A6F6-98ECAAFDB2AB}"/>
    <cellStyle name="Percent 3 4 6" xfId="5683" xr:uid="{00000000-0005-0000-0000-000022200000}"/>
    <cellStyle name="Percent 3 4 6 2" xfId="26282" xr:uid="{C9CFAB46-B5F9-462F-B1C3-4345E85D183F}"/>
    <cellStyle name="Percent 3 4 6 3" xfId="26283" xr:uid="{D390689D-DCBD-455D-80BB-FB897E7D671F}"/>
    <cellStyle name="Percent 3 4 6 4" xfId="26284" xr:uid="{1C40FE8F-EDDC-4392-B030-5BFF32F8D3EA}"/>
    <cellStyle name="Percent 3 4 6 5" xfId="26285" xr:uid="{961F75B4-969B-4A6F-83D1-045DD00EF514}"/>
    <cellStyle name="Percent 3 4 6 6" xfId="26286" xr:uid="{A0EF8C94-AC25-4161-925D-FED1A3315135}"/>
    <cellStyle name="Percent 3 4 6 7" xfId="26287" xr:uid="{95A149F5-7F70-43CE-915A-CA0A4D791DB3}"/>
    <cellStyle name="Percent 3 4 6 8" xfId="26288" xr:uid="{74C7E2E5-CA26-4B43-8533-044542289B7F}"/>
    <cellStyle name="Percent 3 4 7" xfId="14308" xr:uid="{00000000-0005-0000-0000-000033110000}"/>
    <cellStyle name="Percent 3 4 7 2" xfId="26289" xr:uid="{BECE6D21-9624-4EEA-AA12-A5196129B388}"/>
    <cellStyle name="Percent 3 4 7 3" xfId="26290" xr:uid="{A40D8552-6E73-4F53-9F49-84A8A4C7EDEB}"/>
    <cellStyle name="Percent 3 4 7 4" xfId="26291" xr:uid="{337C6956-18A2-4E1A-8B79-EF2478DF7E57}"/>
    <cellStyle name="Percent 3 4 7 5" xfId="26292" xr:uid="{D2EABB0D-8696-405D-9C38-CC21FFEAFFF8}"/>
    <cellStyle name="Percent 3 4 7 6" xfId="26293" xr:uid="{0DA96A36-4952-460B-8129-DD30828496C2}"/>
    <cellStyle name="Percent 3 4 7 7" xfId="26294" xr:uid="{42CB8289-88E2-4C1B-8D7A-73BA05918E42}"/>
    <cellStyle name="Percent 3 4 7 8" xfId="26295" xr:uid="{EF4F3342-85A0-4DA9-986C-65D71D805437}"/>
    <cellStyle name="Percent 3 4 8" xfId="14309" xr:uid="{00000000-0005-0000-0000-000034110000}"/>
    <cellStyle name="Percent 3 4 8 10" xfId="26296" xr:uid="{71326847-0C16-46A6-ABFE-9907B05C5B28}"/>
    <cellStyle name="Percent 3 4 8 2" xfId="26297" xr:uid="{C924AAE9-0A58-483F-8525-0177BA2895BE}"/>
    <cellStyle name="Percent 3 4 8 3" xfId="26298" xr:uid="{70150619-CD43-42A7-9E86-8CFF07DAF3CD}"/>
    <cellStyle name="Percent 3 4 8 4" xfId="26299" xr:uid="{2340D26D-E208-4823-AF78-1645CAECC81E}"/>
    <cellStyle name="Percent 3 4 8 5" xfId="26300" xr:uid="{6ECF51D0-CAC1-46BC-B0FA-8C6EF0C638EA}"/>
    <cellStyle name="Percent 3 4 8 6" xfId="26301" xr:uid="{E1F2A140-8A3B-40C8-B023-84A4EE0ABF07}"/>
    <cellStyle name="Percent 3 4 8 7" xfId="26302" xr:uid="{C69629DD-B200-411C-9B14-EA390C0828B1}"/>
    <cellStyle name="Percent 3 4 8 8" xfId="26303" xr:uid="{F1D802EA-52AA-4A17-ADFC-804598C2CC97}"/>
    <cellStyle name="Percent 3 4 8 9" xfId="26304" xr:uid="{3E82557F-2BEE-4A1A-B7CE-EE9ED3B0016B}"/>
    <cellStyle name="Percent 3 4 9" xfId="14310" xr:uid="{00000000-0005-0000-0000-000035110000}"/>
    <cellStyle name="Percent 3 4 9 10" xfId="26305" xr:uid="{1544C2A5-A826-4B43-8B10-537665D5D6E1}"/>
    <cellStyle name="Percent 3 4 9 2" xfId="26306" xr:uid="{074C99FD-A59C-4F55-9AB2-06078DA5EF51}"/>
    <cellStyle name="Percent 3 4 9 3" xfId="26307" xr:uid="{ACE6359E-6960-4179-8A23-C8AB15ADF7D4}"/>
    <cellStyle name="Percent 3 4 9 4" xfId="26308" xr:uid="{0089BBA1-84F1-4560-B59F-FDF10AA1F680}"/>
    <cellStyle name="Percent 3 4 9 5" xfId="26309" xr:uid="{CC248250-683D-4652-970D-6A0076ECC51F}"/>
    <cellStyle name="Percent 3 4 9 6" xfId="26310" xr:uid="{07FCCE59-0B35-4ACA-9117-B2BC2EA17BAD}"/>
    <cellStyle name="Percent 3 4 9 7" xfId="26311" xr:uid="{EB5FF615-8357-41E7-8173-0CC886F0E969}"/>
    <cellStyle name="Percent 3 4 9 8" xfId="26312" xr:uid="{41D3C829-2546-4C42-8014-6599056FA860}"/>
    <cellStyle name="Percent 3 4 9 9" xfId="26313" xr:uid="{B3F2504D-5A58-4FB4-974E-54ED6371DD71}"/>
    <cellStyle name="Percent 3 5" xfId="5475" xr:uid="{00000000-0005-0000-0000-000023200000}"/>
    <cellStyle name="Percent 3 5 10" xfId="14312" xr:uid="{00000000-0005-0000-0000-000037110000}"/>
    <cellStyle name="Percent 3 5 10 10" xfId="26314" xr:uid="{E07B7E89-BDD5-455C-8994-BFFD06B2CF21}"/>
    <cellStyle name="Percent 3 5 10 2" xfId="26315" xr:uid="{9212E372-FCE2-4F32-A604-E3F4258B425C}"/>
    <cellStyle name="Percent 3 5 10 3" xfId="26316" xr:uid="{9E4CBA9E-7745-4FD1-BBF8-7EAAA0EDE5A8}"/>
    <cellStyle name="Percent 3 5 10 4" xfId="26317" xr:uid="{F6576EB5-9F38-4610-8AE8-59F2294DC63F}"/>
    <cellStyle name="Percent 3 5 10 5" xfId="26318" xr:uid="{DC801D94-3D36-47AF-A2B5-B41099529BB3}"/>
    <cellStyle name="Percent 3 5 10 6" xfId="26319" xr:uid="{C2B568AB-BE67-4D37-B3B5-B8A9C48F750D}"/>
    <cellStyle name="Percent 3 5 10 7" xfId="26320" xr:uid="{4094DD1F-C544-4C0B-86F9-7AC5FD0B2B05}"/>
    <cellStyle name="Percent 3 5 10 8" xfId="26321" xr:uid="{00563414-40D9-48E2-AB73-139B9668A63A}"/>
    <cellStyle name="Percent 3 5 10 9" xfId="26322" xr:uid="{A52D4BEA-B4C8-485F-8AD5-4A3FD2BEF658}"/>
    <cellStyle name="Percent 3 5 11" xfId="14313" xr:uid="{00000000-0005-0000-0000-000038110000}"/>
    <cellStyle name="Percent 3 5 11 10" xfId="26323" xr:uid="{657E69D0-9A68-478D-AD9E-CC2C16870638}"/>
    <cellStyle name="Percent 3 5 11 2" xfId="26324" xr:uid="{E9EECB94-EEE4-4809-9825-CB384E5FFCF6}"/>
    <cellStyle name="Percent 3 5 11 3" xfId="26325" xr:uid="{4C8DD1FB-C72F-4BFA-BA85-54485322D7E6}"/>
    <cellStyle name="Percent 3 5 11 4" xfId="26326" xr:uid="{0716CE7B-42CF-46C6-B476-3B9DD9431D9B}"/>
    <cellStyle name="Percent 3 5 11 5" xfId="26327" xr:uid="{3784BC41-30B9-4518-BD4E-12629D8ADBDB}"/>
    <cellStyle name="Percent 3 5 11 6" xfId="26328" xr:uid="{F09D32B0-7592-480B-8A1E-4ADE0187976B}"/>
    <cellStyle name="Percent 3 5 11 7" xfId="26329" xr:uid="{F9CB3452-7531-4010-8506-E00B1D5BAB7D}"/>
    <cellStyle name="Percent 3 5 11 8" xfId="26330" xr:uid="{7568323D-7159-4260-A0B9-8FD1BA593DDE}"/>
    <cellStyle name="Percent 3 5 11 9" xfId="26331" xr:uid="{539082BA-C635-4A53-A4C3-D7D373943813}"/>
    <cellStyle name="Percent 3 5 12" xfId="14314" xr:uid="{00000000-0005-0000-0000-000039110000}"/>
    <cellStyle name="Percent 3 5 12 10" xfId="26332" xr:uid="{BB07A711-9DC6-49C5-AFB2-A635795E0E05}"/>
    <cellStyle name="Percent 3 5 12 2" xfId="26333" xr:uid="{EC8911CF-A574-44AD-A124-6EACD240040B}"/>
    <cellStyle name="Percent 3 5 12 3" xfId="26334" xr:uid="{9F8C297F-1C73-4751-951B-F5EDA2A875B6}"/>
    <cellStyle name="Percent 3 5 12 4" xfId="26335" xr:uid="{7D3EDA04-459A-4037-A8DB-7AB2A89F2F12}"/>
    <cellStyle name="Percent 3 5 12 5" xfId="26336" xr:uid="{F72CAEF6-3F26-4F31-AEDA-B9F33FC38A15}"/>
    <cellStyle name="Percent 3 5 12 6" xfId="26337" xr:uid="{504F120B-8402-47FB-A93D-4309E435D042}"/>
    <cellStyle name="Percent 3 5 12 7" xfId="26338" xr:uid="{A95C33BD-3A3C-4071-A105-501A0E8E9384}"/>
    <cellStyle name="Percent 3 5 12 8" xfId="26339" xr:uid="{90108BBF-5A71-475A-BA5E-DD772F8AC861}"/>
    <cellStyle name="Percent 3 5 12 9" xfId="26340" xr:uid="{B7E82BDD-8498-4CD1-AF6F-E508B2F36BF0}"/>
    <cellStyle name="Percent 3 5 13" xfId="14315" xr:uid="{00000000-0005-0000-0000-00003A110000}"/>
    <cellStyle name="Percent 3 5 13 10" xfId="26341" xr:uid="{CA39CDEB-C130-4DCC-BE52-90262F2744CB}"/>
    <cellStyle name="Percent 3 5 13 2" xfId="26342" xr:uid="{C98FB53E-1828-45D1-8D57-45E6EEFBC076}"/>
    <cellStyle name="Percent 3 5 13 3" xfId="26343" xr:uid="{2C36DEAA-59C8-4F19-83EA-DCEE1CA966D5}"/>
    <cellStyle name="Percent 3 5 13 4" xfId="26344" xr:uid="{CA5FC100-38D9-4051-8152-623C1D0E9B4D}"/>
    <cellStyle name="Percent 3 5 13 5" xfId="26345" xr:uid="{C539E53F-96B7-4428-BE82-6D319392C61F}"/>
    <cellStyle name="Percent 3 5 13 6" xfId="26346" xr:uid="{8699671D-3078-4C6B-8F55-C6D27FDAA2E3}"/>
    <cellStyle name="Percent 3 5 13 7" xfId="26347" xr:uid="{37025A34-C5C9-46B9-8FAD-8DBF7041F7E3}"/>
    <cellStyle name="Percent 3 5 13 8" xfId="26348" xr:uid="{055ACFFC-B82F-4C0D-A462-BFBE4BE72696}"/>
    <cellStyle name="Percent 3 5 13 9" xfId="26349" xr:uid="{CBA47B1C-D124-4C84-8425-BE6A3F2C4EDA}"/>
    <cellStyle name="Percent 3 5 14" xfId="14316" xr:uid="{00000000-0005-0000-0000-00003B110000}"/>
    <cellStyle name="Percent 3 5 14 10" xfId="26350" xr:uid="{8C1A3BC0-33A9-48A2-ACB1-80487D2C5ED7}"/>
    <cellStyle name="Percent 3 5 14 2" xfId="26351" xr:uid="{B5A954DB-0136-45F4-A560-B23C1E520992}"/>
    <cellStyle name="Percent 3 5 14 3" xfId="26352" xr:uid="{3CFEBA21-47D0-416C-8422-B7E661866319}"/>
    <cellStyle name="Percent 3 5 14 4" xfId="26353" xr:uid="{6378C5FA-5A18-41A5-8D3D-6BBFCD347FEF}"/>
    <cellStyle name="Percent 3 5 14 5" xfId="26354" xr:uid="{0C89B2B6-D925-480D-ACC2-A8D3AD6CC8D7}"/>
    <cellStyle name="Percent 3 5 14 6" xfId="26355" xr:uid="{2DC96E26-6DFD-48BF-8924-F116F4E09E39}"/>
    <cellStyle name="Percent 3 5 14 7" xfId="26356" xr:uid="{A2289F27-89D0-48D4-89AE-AD9F4EBC4817}"/>
    <cellStyle name="Percent 3 5 14 8" xfId="26357" xr:uid="{341A98B6-899B-4895-A8FA-61580F0702B4}"/>
    <cellStyle name="Percent 3 5 14 9" xfId="26358" xr:uid="{2533A309-9BDA-4E03-8208-C34ED39CC589}"/>
    <cellStyle name="Percent 3 5 15" xfId="14317" xr:uid="{00000000-0005-0000-0000-00003C110000}"/>
    <cellStyle name="Percent 3 5 15 10" xfId="26359" xr:uid="{3716C580-1F85-42B6-B4B5-A276B83F899B}"/>
    <cellStyle name="Percent 3 5 15 2" xfId="26360" xr:uid="{AE573C54-AB11-4CBF-AF24-9DD7F21AFC0A}"/>
    <cellStyle name="Percent 3 5 15 3" xfId="26361" xr:uid="{B92FFE40-B266-453E-9B57-A2EB44E711A2}"/>
    <cellStyle name="Percent 3 5 15 4" xfId="26362" xr:uid="{0DF46E9D-120B-4476-B254-358CDA62F411}"/>
    <cellStyle name="Percent 3 5 15 5" xfId="26363" xr:uid="{295439D4-7C62-431F-9ACB-2E56F71155C0}"/>
    <cellStyle name="Percent 3 5 15 6" xfId="26364" xr:uid="{B5CCF7D7-E410-4406-AED7-ADFC2156B606}"/>
    <cellStyle name="Percent 3 5 15 7" xfId="26365" xr:uid="{C9AD8F5D-644F-463F-ACE5-E98EB85A6FFB}"/>
    <cellStyle name="Percent 3 5 15 8" xfId="26366" xr:uid="{DBB1C12F-B1DA-474F-AE92-291074EB79E8}"/>
    <cellStyle name="Percent 3 5 15 9" xfId="26367" xr:uid="{0A766A55-29A8-4999-A0FA-777401E7CB51}"/>
    <cellStyle name="Percent 3 5 16" xfId="14311" xr:uid="{00000000-0005-0000-0000-00003D110000}"/>
    <cellStyle name="Percent 3 5 16 2" xfId="26368" xr:uid="{5CB9BD60-B3B3-4B1E-9DDF-870654BBA257}"/>
    <cellStyle name="Percent 3 5 16 3" xfId="26369" xr:uid="{8A79FBA6-70E1-4495-9F2B-753F278D9D5D}"/>
    <cellStyle name="Percent 3 5 16 4" xfId="26370" xr:uid="{EB5F4BD1-633E-4448-BFF0-382D0293ED17}"/>
    <cellStyle name="Percent 3 5 16 5" xfId="26371" xr:uid="{3DABCA33-571F-492B-9A51-16D2DDB0924B}"/>
    <cellStyle name="Percent 3 5 17" xfId="26372" xr:uid="{0FA2B6D4-6A12-4BE5-8ED7-2B12C732A067}"/>
    <cellStyle name="Percent 3 5 17 2" xfId="26373" xr:uid="{FA32F931-0BA3-46FB-BD9A-ACC1DA17B196}"/>
    <cellStyle name="Percent 3 5 17 3" xfId="26374" xr:uid="{BB66E93D-F2DD-4BE8-95C6-B39A93329EA0}"/>
    <cellStyle name="Percent 3 5 17 4" xfId="26375" xr:uid="{A52E5ABF-B40F-4B2C-960F-675432DA3E69}"/>
    <cellStyle name="Percent 3 5 17 5" xfId="26376" xr:uid="{492A9999-75C3-4BB5-BA62-6F50325C2107}"/>
    <cellStyle name="Percent 3 5 18" xfId="26377" xr:uid="{E18FB4FB-5250-4BDE-A9AD-5443B434BE4F}"/>
    <cellStyle name="Percent 3 5 19" xfId="26378" xr:uid="{1A95A1E6-DEAD-459A-A0AB-90D08EE5A94D}"/>
    <cellStyle name="Percent 3 5 2" xfId="6200" xr:uid="{00000000-0005-0000-0000-000024200000}"/>
    <cellStyle name="Percent 3 5 2 10" xfId="26379" xr:uid="{E33C33F7-109C-47AB-BB37-97E1287900B3}"/>
    <cellStyle name="Percent 3 5 2 2" xfId="14318" xr:uid="{00000000-0005-0000-0000-00003E110000}"/>
    <cellStyle name="Percent 3 5 2 3" xfId="26380" xr:uid="{FFAE9667-77E8-4993-9674-E7828A46A533}"/>
    <cellStyle name="Percent 3 5 2 4" xfId="26381" xr:uid="{9E56FB98-00B6-4B22-A9CC-4484F78D13BD}"/>
    <cellStyle name="Percent 3 5 2 5" xfId="26382" xr:uid="{AE3A7467-32B1-4908-9CD3-488CE07AF961}"/>
    <cellStyle name="Percent 3 5 2 6" xfId="26383" xr:uid="{98621019-3DB6-4C12-A521-0A8C57D8462F}"/>
    <cellStyle name="Percent 3 5 2 7" xfId="26384" xr:uid="{C2C3F843-C5A3-4F3F-A2C4-69B62AB1032A}"/>
    <cellStyle name="Percent 3 5 2 8" xfId="26385" xr:uid="{C102FFA0-1D73-4819-9F45-967027CFD08B}"/>
    <cellStyle name="Percent 3 5 2 9" xfId="26386" xr:uid="{6C6A5578-10D1-4B02-90FC-E490C1D81F32}"/>
    <cellStyle name="Percent 3 5 20" xfId="26387" xr:uid="{2BEB761E-B6B4-4293-A26E-8C134A2AB2DF}"/>
    <cellStyle name="Percent 3 5 21" xfId="26388" xr:uid="{9BB0F344-B245-481A-8A09-C84CCFFE01CE}"/>
    <cellStyle name="Percent 3 5 22" xfId="26389" xr:uid="{E7A0FF86-11A1-4232-8DD0-0ED2206B72A5}"/>
    <cellStyle name="Percent 3 5 23" xfId="26390" xr:uid="{FB1A3546-A130-465C-A08F-6FA1B566770A}"/>
    <cellStyle name="Percent 3 5 24" xfId="26391" xr:uid="{8200810E-92DD-4654-97B5-75D17D57E2E7}"/>
    <cellStyle name="Percent 3 5 25" xfId="26392" xr:uid="{8692D9A9-B12A-4456-8296-A97792245C7B}"/>
    <cellStyle name="Percent 3 5 3" xfId="8033" xr:uid="{00000000-0005-0000-0000-000025200000}"/>
    <cellStyle name="Percent 3 5 3 10" xfId="26393" xr:uid="{7F1B3950-ED4F-4AC2-B8E8-C7D18C2059F2}"/>
    <cellStyle name="Percent 3 5 3 2" xfId="14319" xr:uid="{00000000-0005-0000-0000-00003F110000}"/>
    <cellStyle name="Percent 3 5 3 3" xfId="26394" xr:uid="{582AE247-9191-4665-98FF-59C48500F752}"/>
    <cellStyle name="Percent 3 5 3 4" xfId="26395" xr:uid="{34C88734-EEA8-4A8A-8F4D-F06AD5FDC776}"/>
    <cellStyle name="Percent 3 5 3 5" xfId="26396" xr:uid="{E549DD6F-2682-452A-AA13-7359730FFC08}"/>
    <cellStyle name="Percent 3 5 3 6" xfId="26397" xr:uid="{1682F5E2-14DE-490E-99DD-BC7024FBDABE}"/>
    <cellStyle name="Percent 3 5 3 7" xfId="26398" xr:uid="{C855FA23-CBEC-47D1-9F65-B5583F3844A9}"/>
    <cellStyle name="Percent 3 5 3 8" xfId="26399" xr:uid="{8A60AF98-F7C1-4205-8B58-E0AAD16C1292}"/>
    <cellStyle name="Percent 3 5 3 9" xfId="26400" xr:uid="{699EAE65-8B22-4FF3-8473-F6F7D94E3670}"/>
    <cellStyle name="Percent 3 5 4" xfId="5686" xr:uid="{00000000-0005-0000-0000-000026200000}"/>
    <cellStyle name="Percent 3 5 4 10" xfId="26401" xr:uid="{648755C6-6D0F-49FD-8D7F-B6A87EFBA29A}"/>
    <cellStyle name="Percent 3 5 4 2" xfId="26402" xr:uid="{7A4DFF57-5F8C-4201-99FA-C6FBED82E3E9}"/>
    <cellStyle name="Percent 3 5 4 3" xfId="26403" xr:uid="{FCED23D3-C193-44D3-A997-2CC5AF36FCC1}"/>
    <cellStyle name="Percent 3 5 4 4" xfId="26404" xr:uid="{B9E375D0-3620-45EE-BF2E-24E44ABF9F4A}"/>
    <cellStyle name="Percent 3 5 4 5" xfId="26405" xr:uid="{61668ACA-8541-44AD-B4DB-A45B73B0D71B}"/>
    <cellStyle name="Percent 3 5 4 6" xfId="26406" xr:uid="{132E352B-E53A-47A3-99F4-2621D1D3CB0C}"/>
    <cellStyle name="Percent 3 5 4 7" xfId="26407" xr:uid="{964EB982-5FFA-4ACC-B2FD-87ECF258C9D2}"/>
    <cellStyle name="Percent 3 5 4 8" xfId="26408" xr:uid="{5164A4F7-A50B-4F39-AEB5-0D7E29D02415}"/>
    <cellStyle name="Percent 3 5 4 9" xfId="26409" xr:uid="{85F0D507-C82E-4A57-94B2-769A89F29A99}"/>
    <cellStyle name="Percent 3 5 5" xfId="10930" xr:uid="{00000000-0005-0000-0000-000086210000}"/>
    <cellStyle name="Percent 3 5 5 10" xfId="26410" xr:uid="{8BC2DCA2-5421-4BB4-AB9A-391FC867055D}"/>
    <cellStyle name="Percent 3 5 5 2" xfId="14320" xr:uid="{00000000-0005-0000-0000-000041110000}"/>
    <cellStyle name="Percent 3 5 5 3" xfId="26411" xr:uid="{C4D45172-133E-418B-B838-502365863225}"/>
    <cellStyle name="Percent 3 5 5 4" xfId="26412" xr:uid="{D80C3F3B-EC50-4B98-93D0-9DBA256333BD}"/>
    <cellStyle name="Percent 3 5 5 5" xfId="26413" xr:uid="{967D50F8-B405-439C-B560-2687639E4937}"/>
    <cellStyle name="Percent 3 5 5 6" xfId="26414" xr:uid="{AD32604A-1DDC-4684-8DBA-E8E988CA5B72}"/>
    <cellStyle name="Percent 3 5 5 7" xfId="26415" xr:uid="{5CB65737-4BFE-4AFD-8A4D-B0B2F81791AB}"/>
    <cellStyle name="Percent 3 5 5 8" xfId="26416" xr:uid="{A0FA842B-CA3A-4756-B862-5A3EBBE794BE}"/>
    <cellStyle name="Percent 3 5 5 9" xfId="26417" xr:uid="{5A39BA3B-6516-4F2C-80A7-D197B537CE95}"/>
    <cellStyle name="Percent 3 5 6" xfId="14321" xr:uid="{00000000-0005-0000-0000-000042110000}"/>
    <cellStyle name="Percent 3 5 6 10" xfId="26418" xr:uid="{07560FFC-1F63-471C-84B5-43C53F4252E1}"/>
    <cellStyle name="Percent 3 5 6 2" xfId="26419" xr:uid="{D8878909-AA27-44A8-AF65-38374BD0E7C7}"/>
    <cellStyle name="Percent 3 5 6 3" xfId="26420" xr:uid="{3E0C1407-D9F5-471F-9EE8-0CCA1C7FE02E}"/>
    <cellStyle name="Percent 3 5 6 4" xfId="26421" xr:uid="{79BFB925-4D04-40F9-BD20-509B6F921155}"/>
    <cellStyle name="Percent 3 5 6 5" xfId="26422" xr:uid="{03F40A55-B32B-4CF9-9141-B9C634F4110F}"/>
    <cellStyle name="Percent 3 5 6 6" xfId="26423" xr:uid="{41E85B50-82AB-458A-AB38-A3E0370DB2E6}"/>
    <cellStyle name="Percent 3 5 6 7" xfId="26424" xr:uid="{95877AC5-A40C-479F-BCC5-07CF947A0D21}"/>
    <cellStyle name="Percent 3 5 6 8" xfId="26425" xr:uid="{347A172B-9230-413D-AE6A-26A6B40932F6}"/>
    <cellStyle name="Percent 3 5 6 9" xfId="26426" xr:uid="{A1B05947-8F72-4352-9D0A-AC0E6B950430}"/>
    <cellStyle name="Percent 3 5 7" xfId="14322" xr:uid="{00000000-0005-0000-0000-000043110000}"/>
    <cellStyle name="Percent 3 5 7 10" xfId="26427" xr:uid="{89345F8F-9614-4822-AE3E-C90C0F45FB71}"/>
    <cellStyle name="Percent 3 5 7 2" xfId="26428" xr:uid="{6BE1F3CE-6A20-4E3F-8513-DA1039AE2131}"/>
    <cellStyle name="Percent 3 5 7 3" xfId="26429" xr:uid="{E1328C30-DA32-47BB-BEC0-D10F2637C4FD}"/>
    <cellStyle name="Percent 3 5 7 4" xfId="26430" xr:uid="{34E2A67E-BC53-414D-A5F3-049D314B681F}"/>
    <cellStyle name="Percent 3 5 7 5" xfId="26431" xr:uid="{43A3A0AB-C507-4180-B1EA-1BBEE69F26A9}"/>
    <cellStyle name="Percent 3 5 7 6" xfId="26432" xr:uid="{152D52B1-C3EC-44F4-898F-A16883051C02}"/>
    <cellStyle name="Percent 3 5 7 7" xfId="26433" xr:uid="{EBB8D4F4-F184-4BC8-A341-3401C8BABA6C}"/>
    <cellStyle name="Percent 3 5 7 8" xfId="26434" xr:uid="{29DF0296-3108-4AE9-8675-E1949CD839B5}"/>
    <cellStyle name="Percent 3 5 7 9" xfId="26435" xr:uid="{444BCE7A-8404-4A3C-BF31-0B1C411EFA03}"/>
    <cellStyle name="Percent 3 5 8" xfId="14323" xr:uid="{00000000-0005-0000-0000-000044110000}"/>
    <cellStyle name="Percent 3 5 8 10" xfId="26436" xr:uid="{26989573-A307-476C-8FBE-A0D6F2D6E822}"/>
    <cellStyle name="Percent 3 5 8 2" xfId="26437" xr:uid="{EF9B2CAE-4AC9-4D1A-859E-46D7B9D8CF18}"/>
    <cellStyle name="Percent 3 5 8 3" xfId="26438" xr:uid="{99F6A7BB-1E14-423B-AEE5-AB533B9E8796}"/>
    <cellStyle name="Percent 3 5 8 4" xfId="26439" xr:uid="{A82AF463-895B-4A03-8276-D912C6338582}"/>
    <cellStyle name="Percent 3 5 8 5" xfId="26440" xr:uid="{8E7A55E3-7E7B-4F65-BFED-C111EE915693}"/>
    <cellStyle name="Percent 3 5 8 6" xfId="26441" xr:uid="{97FAC1C0-13B0-4333-8D52-20868C578960}"/>
    <cellStyle name="Percent 3 5 8 7" xfId="26442" xr:uid="{E97AE021-0B2D-4933-B16A-646C12EF49F0}"/>
    <cellStyle name="Percent 3 5 8 8" xfId="26443" xr:uid="{709FA655-911F-4C3E-A041-8FEEAC991392}"/>
    <cellStyle name="Percent 3 5 8 9" xfId="26444" xr:uid="{9E69062E-2469-4428-A6C4-F47D64FD0D06}"/>
    <cellStyle name="Percent 3 5 9" xfId="14324" xr:uid="{00000000-0005-0000-0000-000045110000}"/>
    <cellStyle name="Percent 3 5 9 10" xfId="26445" xr:uid="{6D65E520-3CCF-417B-BF2C-18144FCF8017}"/>
    <cellStyle name="Percent 3 5 9 2" xfId="26446" xr:uid="{B5006376-9032-4313-8B63-8A0E9195A0E9}"/>
    <cellStyle name="Percent 3 5 9 3" xfId="26447" xr:uid="{0235D510-6441-45A3-A51B-6E0472FC2289}"/>
    <cellStyle name="Percent 3 5 9 4" xfId="26448" xr:uid="{BAD4C3EA-2B2B-4F61-898D-7AEA24191B25}"/>
    <cellStyle name="Percent 3 5 9 5" xfId="26449" xr:uid="{ADD1077B-89D9-4F7A-8A0C-8FD2BB79D29F}"/>
    <cellStyle name="Percent 3 5 9 6" xfId="26450" xr:uid="{07900FB0-3CFE-4E72-BC95-918522A66251}"/>
    <cellStyle name="Percent 3 5 9 7" xfId="26451" xr:uid="{84BE1421-62D6-4BB2-A4ED-977D92134011}"/>
    <cellStyle name="Percent 3 5 9 8" xfId="26452" xr:uid="{98A5D6D9-CD78-490F-A37D-23389B6D6100}"/>
    <cellStyle name="Percent 3 5 9 9" xfId="26453" xr:uid="{5F74E796-53DD-48CC-BFA0-53A7627F5A23}"/>
    <cellStyle name="Percent 3 6" xfId="5476" xr:uid="{00000000-0005-0000-0000-000027200000}"/>
    <cellStyle name="Percent 3 6 10" xfId="14326" xr:uid="{00000000-0005-0000-0000-000047110000}"/>
    <cellStyle name="Percent 3 6 10 10" xfId="26454" xr:uid="{7904A1B1-2422-4DD4-BAB6-309720A14CF4}"/>
    <cellStyle name="Percent 3 6 10 2" xfId="26455" xr:uid="{EE4A76D8-9DD4-45D4-B3FC-7A1C09652348}"/>
    <cellStyle name="Percent 3 6 10 3" xfId="26456" xr:uid="{F429BCC2-A6D2-494F-A3B7-85017F735D19}"/>
    <cellStyle name="Percent 3 6 10 4" xfId="26457" xr:uid="{D91B65FD-810C-46EA-B51A-9388D1AE8433}"/>
    <cellStyle name="Percent 3 6 10 5" xfId="26458" xr:uid="{1ADC42C9-05F9-492E-BF23-99E635B7BEAC}"/>
    <cellStyle name="Percent 3 6 10 6" xfId="26459" xr:uid="{717FB93D-1BC5-4657-93E6-918BEB28066F}"/>
    <cellStyle name="Percent 3 6 10 7" xfId="26460" xr:uid="{DBE3911F-E9B7-43B2-BCCD-C771DF04C180}"/>
    <cellStyle name="Percent 3 6 10 8" xfId="26461" xr:uid="{B6530A02-2422-4B76-BCCD-5C9ABD7E2D7B}"/>
    <cellStyle name="Percent 3 6 10 9" xfId="26462" xr:uid="{A17FC426-5E82-469B-B932-29FF3E9395AE}"/>
    <cellStyle name="Percent 3 6 11" xfId="14327" xr:uid="{00000000-0005-0000-0000-000048110000}"/>
    <cellStyle name="Percent 3 6 11 10" xfId="26463" xr:uid="{183F1077-E332-4644-A77B-99CD35E91DD9}"/>
    <cellStyle name="Percent 3 6 11 2" xfId="26464" xr:uid="{776CDBE9-2B96-47AB-BE0E-11E503FD981E}"/>
    <cellStyle name="Percent 3 6 11 3" xfId="26465" xr:uid="{FAA688F3-3002-42E0-A5EA-AA1B3268532E}"/>
    <cellStyle name="Percent 3 6 11 4" xfId="26466" xr:uid="{440D0F06-3078-49F4-A47B-B3790E04D0BE}"/>
    <cellStyle name="Percent 3 6 11 5" xfId="26467" xr:uid="{A479B8B3-9DE4-4D21-8F42-C30277BBB0A2}"/>
    <cellStyle name="Percent 3 6 11 6" xfId="26468" xr:uid="{F180743D-C46C-4443-B94F-6516C94A8AA3}"/>
    <cellStyle name="Percent 3 6 11 7" xfId="26469" xr:uid="{246FCDA8-4424-496A-9F73-9580EA119E02}"/>
    <cellStyle name="Percent 3 6 11 8" xfId="26470" xr:uid="{974A505D-A579-4DC0-9568-407737C3C148}"/>
    <cellStyle name="Percent 3 6 11 9" xfId="26471" xr:uid="{05D008E5-469C-44C6-A8DF-DAD8D5056818}"/>
    <cellStyle name="Percent 3 6 12" xfId="14328" xr:uid="{00000000-0005-0000-0000-000049110000}"/>
    <cellStyle name="Percent 3 6 12 10" xfId="26472" xr:uid="{DD85DCB5-6E93-4C31-A32C-3748A436CC59}"/>
    <cellStyle name="Percent 3 6 12 2" xfId="26473" xr:uid="{E7F657FA-35C2-4C7C-9515-2FC62A0AC402}"/>
    <cellStyle name="Percent 3 6 12 3" xfId="26474" xr:uid="{BEF4FB45-DF0F-40CE-A924-0FA73FF1CB2F}"/>
    <cellStyle name="Percent 3 6 12 4" xfId="26475" xr:uid="{7A657BFC-8C58-476C-9924-AD20B9590CC8}"/>
    <cellStyle name="Percent 3 6 12 5" xfId="26476" xr:uid="{B7B1BBC1-2CFA-4457-B688-0F65791891D4}"/>
    <cellStyle name="Percent 3 6 12 6" xfId="26477" xr:uid="{C95E599A-A060-4F62-88AB-07F711E692AF}"/>
    <cellStyle name="Percent 3 6 12 7" xfId="26478" xr:uid="{7853AABB-552F-481B-84E1-995B5E8B03E0}"/>
    <cellStyle name="Percent 3 6 12 8" xfId="26479" xr:uid="{8A12B507-CE04-40F4-B38D-A73967BBBEAD}"/>
    <cellStyle name="Percent 3 6 12 9" xfId="26480" xr:uid="{4E5C3115-C49A-4160-8134-7E1E39043A42}"/>
    <cellStyle name="Percent 3 6 13" xfId="14329" xr:uid="{00000000-0005-0000-0000-00004A110000}"/>
    <cellStyle name="Percent 3 6 13 10" xfId="26481" xr:uid="{43B4B262-C765-4C79-A632-71AE19D5AC27}"/>
    <cellStyle name="Percent 3 6 13 2" xfId="26482" xr:uid="{EB20BE5C-0F18-41EA-BBD3-82EB856292F8}"/>
    <cellStyle name="Percent 3 6 13 3" xfId="26483" xr:uid="{8813DB85-8283-4DD8-A6D4-6CEE87B5ABD5}"/>
    <cellStyle name="Percent 3 6 13 4" xfId="26484" xr:uid="{176BA435-2B0F-4232-A75B-776FBAD73CB4}"/>
    <cellStyle name="Percent 3 6 13 5" xfId="26485" xr:uid="{D1D500BE-A941-4FEC-A0E5-145A127678CB}"/>
    <cellStyle name="Percent 3 6 13 6" xfId="26486" xr:uid="{D523C9E5-51A4-486B-9A01-4218478F6546}"/>
    <cellStyle name="Percent 3 6 13 7" xfId="26487" xr:uid="{EE39C352-718A-4A1D-9F86-E83E81F9A7F1}"/>
    <cellStyle name="Percent 3 6 13 8" xfId="26488" xr:uid="{C87DB06D-639E-48F6-A161-E94184A21BAD}"/>
    <cellStyle name="Percent 3 6 13 9" xfId="26489" xr:uid="{804E6B3D-139A-4DF7-895E-68448A280199}"/>
    <cellStyle name="Percent 3 6 14" xfId="14330" xr:uid="{00000000-0005-0000-0000-00004B110000}"/>
    <cellStyle name="Percent 3 6 14 10" xfId="26490" xr:uid="{0DD5063C-56FE-48E1-8B8C-AB4FC324F0FF}"/>
    <cellStyle name="Percent 3 6 14 2" xfId="26491" xr:uid="{8BF42A7A-5AF0-4688-90C9-40873491C5C1}"/>
    <cellStyle name="Percent 3 6 14 3" xfId="26492" xr:uid="{0AAB5EE1-6900-4945-9DDA-DD2132AABF67}"/>
    <cellStyle name="Percent 3 6 14 4" xfId="26493" xr:uid="{9531866E-E146-4D69-8B44-73475B48F30B}"/>
    <cellStyle name="Percent 3 6 14 5" xfId="26494" xr:uid="{A100E602-71F7-42DF-9128-EFA47CB27583}"/>
    <cellStyle name="Percent 3 6 14 6" xfId="26495" xr:uid="{F4AE94A4-759C-4474-8CCB-D5576523E814}"/>
    <cellStyle name="Percent 3 6 14 7" xfId="26496" xr:uid="{D9EC5BC6-37E2-4849-9073-556C1D383E9D}"/>
    <cellStyle name="Percent 3 6 14 8" xfId="26497" xr:uid="{B009821A-7749-45DD-B9D0-FD97F23279D9}"/>
    <cellStyle name="Percent 3 6 14 9" xfId="26498" xr:uid="{48D1FF09-AADB-4D73-86ED-276A8D78CE7B}"/>
    <cellStyle name="Percent 3 6 15" xfId="14331" xr:uid="{00000000-0005-0000-0000-00004C110000}"/>
    <cellStyle name="Percent 3 6 15 10" xfId="26499" xr:uid="{799821A1-FC21-4820-B09C-93F549C8624A}"/>
    <cellStyle name="Percent 3 6 15 2" xfId="26500" xr:uid="{30CCF499-19D8-45FE-81FD-8E7E51173565}"/>
    <cellStyle name="Percent 3 6 15 3" xfId="26501" xr:uid="{D1DCF8CF-B6D5-4B31-B744-52530F60913D}"/>
    <cellStyle name="Percent 3 6 15 4" xfId="26502" xr:uid="{2660A305-1BE2-4C7E-9CAA-2E737C2E4D50}"/>
    <cellStyle name="Percent 3 6 15 5" xfId="26503" xr:uid="{B684C319-61F7-438D-9C2D-895EE73BFF6F}"/>
    <cellStyle name="Percent 3 6 15 6" xfId="26504" xr:uid="{2C31D0EA-D530-475C-9E4A-DFE566C08278}"/>
    <cellStyle name="Percent 3 6 15 7" xfId="26505" xr:uid="{5B470D67-FEE4-46F1-9440-85A4CD358FF5}"/>
    <cellStyle name="Percent 3 6 15 8" xfId="26506" xr:uid="{02371AE3-DE73-4C46-8655-8E9BEE476DA1}"/>
    <cellStyle name="Percent 3 6 15 9" xfId="26507" xr:uid="{3946AFF0-E6BC-4B25-9624-46FF76BDC5AA}"/>
    <cellStyle name="Percent 3 6 16" xfId="14325" xr:uid="{00000000-0005-0000-0000-00004D110000}"/>
    <cellStyle name="Percent 3 6 17" xfId="26508" xr:uid="{A9E3F65E-4A50-40A0-A508-CC16FF35E252}"/>
    <cellStyle name="Percent 3 6 18" xfId="26509" xr:uid="{9910C5EA-B118-4234-B87C-0EB010510E37}"/>
    <cellStyle name="Percent 3 6 19" xfId="26510" xr:uid="{487EEDE2-7377-4E5D-9B70-171A7AE0349B}"/>
    <cellStyle name="Percent 3 6 2" xfId="6201" xr:uid="{00000000-0005-0000-0000-000028200000}"/>
    <cellStyle name="Percent 3 6 2 10" xfId="26511" xr:uid="{3AFB6E81-A8B3-4870-AFCE-57570F30AD38}"/>
    <cellStyle name="Percent 3 6 2 2" xfId="14332" xr:uid="{00000000-0005-0000-0000-00004E110000}"/>
    <cellStyle name="Percent 3 6 2 3" xfId="26512" xr:uid="{EF3B7C84-E330-4051-AE22-693D434E641D}"/>
    <cellStyle name="Percent 3 6 2 4" xfId="26513" xr:uid="{870219BE-C85F-45AA-9DDB-EA562908413E}"/>
    <cellStyle name="Percent 3 6 2 5" xfId="26514" xr:uid="{36E684E9-2CC5-4B7B-AC0C-8629B179D0AD}"/>
    <cellStyle name="Percent 3 6 2 6" xfId="26515" xr:uid="{C798F771-9CEA-40CE-8128-51B5102F9C65}"/>
    <cellStyle name="Percent 3 6 2 7" xfId="26516" xr:uid="{6C47283F-A067-439E-B0FC-115AA49D4D51}"/>
    <cellStyle name="Percent 3 6 2 8" xfId="26517" xr:uid="{E5D61228-4999-48F4-8938-4F532E97382F}"/>
    <cellStyle name="Percent 3 6 2 9" xfId="26518" xr:uid="{EC4F2469-E4F8-41A3-931B-888C8FFF9907}"/>
    <cellStyle name="Percent 3 6 20" xfId="26519" xr:uid="{11597A01-F21A-48EF-859D-413395ED9CB9}"/>
    <cellStyle name="Percent 3 6 21" xfId="26520" xr:uid="{67345D5A-1BDE-4963-B369-43442C3913EE}"/>
    <cellStyle name="Percent 3 6 22" xfId="26521" xr:uid="{2ACC8522-849F-41B9-AC55-A94CA79A250B}"/>
    <cellStyle name="Percent 3 6 23" xfId="26522" xr:uid="{AA189D7C-6BE7-4E47-8A5C-D1A4FBED886B}"/>
    <cellStyle name="Percent 3 6 24" xfId="26523" xr:uid="{22A479D5-9C3E-4B86-932E-A5C5F9B6805B}"/>
    <cellStyle name="Percent 3 6 3" xfId="8034" xr:uid="{00000000-0005-0000-0000-000029200000}"/>
    <cellStyle name="Percent 3 6 3 10" xfId="26524" xr:uid="{545A7A39-AFB6-4CB3-B862-1EECAEFADBF7}"/>
    <cellStyle name="Percent 3 6 3 2" xfId="14333" xr:uid="{00000000-0005-0000-0000-00004F110000}"/>
    <cellStyle name="Percent 3 6 3 3" xfId="26525" xr:uid="{DCDBD67A-1961-47DB-98F9-DC77B671300D}"/>
    <cellStyle name="Percent 3 6 3 4" xfId="26526" xr:uid="{A85DF757-00C6-4053-9805-29D1AC120D65}"/>
    <cellStyle name="Percent 3 6 3 5" xfId="26527" xr:uid="{600279C4-57DE-40F9-911C-89AFBD15985B}"/>
    <cellStyle name="Percent 3 6 3 6" xfId="26528" xr:uid="{355E9B22-6DAD-4763-BF25-A369D1B55479}"/>
    <cellStyle name="Percent 3 6 3 7" xfId="26529" xr:uid="{F745B924-A194-494F-9A15-948F19CF9E89}"/>
    <cellStyle name="Percent 3 6 3 8" xfId="26530" xr:uid="{B5005D0C-3E35-44A8-9B2F-BD7E7AA04DF1}"/>
    <cellStyle name="Percent 3 6 3 9" xfId="26531" xr:uid="{47F378C4-7DDB-4F6A-84AF-62E4162B4628}"/>
    <cellStyle name="Percent 3 6 4" xfId="5687" xr:uid="{00000000-0005-0000-0000-00002A200000}"/>
    <cellStyle name="Percent 3 6 4 10" xfId="26532" xr:uid="{A966D6E4-822D-4729-9E20-27D968F82A47}"/>
    <cellStyle name="Percent 3 6 4 2" xfId="26533" xr:uid="{7B852676-A814-44C5-99F9-8EC0707631DB}"/>
    <cellStyle name="Percent 3 6 4 3" xfId="26534" xr:uid="{FE30DCA6-A2C7-4658-9857-EF2907448E9C}"/>
    <cellStyle name="Percent 3 6 4 4" xfId="26535" xr:uid="{C13C55CF-677C-4AA8-A3A6-1CAB4592F542}"/>
    <cellStyle name="Percent 3 6 4 5" xfId="26536" xr:uid="{DC2508CB-76AB-4238-9673-1810CB253883}"/>
    <cellStyle name="Percent 3 6 4 6" xfId="26537" xr:uid="{4626572F-613B-4AEF-88FF-62EEEFE330AA}"/>
    <cellStyle name="Percent 3 6 4 7" xfId="26538" xr:uid="{49B856C2-92D5-4C6B-AB94-0EABC168AC67}"/>
    <cellStyle name="Percent 3 6 4 8" xfId="26539" xr:uid="{291AAFCE-B3AA-4CCD-8E84-ADDB0C72B3A2}"/>
    <cellStyle name="Percent 3 6 4 9" xfId="26540" xr:uid="{293CD674-EC8E-49F2-81F5-0EAFF2B9610B}"/>
    <cellStyle name="Percent 3 6 5" xfId="14334" xr:uid="{00000000-0005-0000-0000-000051110000}"/>
    <cellStyle name="Percent 3 6 5 10" xfId="26541" xr:uid="{46BAE680-C0F6-48FC-AFCD-2173554D1BB0}"/>
    <cellStyle name="Percent 3 6 5 2" xfId="26542" xr:uid="{4F813F7E-62CB-4984-B928-814A703D795C}"/>
    <cellStyle name="Percent 3 6 5 3" xfId="26543" xr:uid="{5B51B18F-3979-45D3-B4CF-20F4A39ACD66}"/>
    <cellStyle name="Percent 3 6 5 4" xfId="26544" xr:uid="{AB71069F-7955-4C2A-97F1-6991D045AB01}"/>
    <cellStyle name="Percent 3 6 5 5" xfId="26545" xr:uid="{4169D1D6-3446-40DB-BBB1-FCF9EC280530}"/>
    <cellStyle name="Percent 3 6 5 6" xfId="26546" xr:uid="{0113A879-F139-4409-86CC-E9A6B8721633}"/>
    <cellStyle name="Percent 3 6 5 7" xfId="26547" xr:uid="{F1ED9603-DEC1-4BA3-9C3F-E8081BC02780}"/>
    <cellStyle name="Percent 3 6 5 8" xfId="26548" xr:uid="{0EF418A7-B158-4804-8342-9B0E5CEDCB0F}"/>
    <cellStyle name="Percent 3 6 5 9" xfId="26549" xr:uid="{C6F73B75-6FD8-4FA9-8554-B011BEB78285}"/>
    <cellStyle name="Percent 3 6 6" xfId="14335" xr:uid="{00000000-0005-0000-0000-000052110000}"/>
    <cellStyle name="Percent 3 6 6 10" xfId="26550" xr:uid="{0563C77E-0693-4651-913A-2AE946EDBD60}"/>
    <cellStyle name="Percent 3 6 6 2" xfId="26551" xr:uid="{46FA62B4-6609-4D12-9C31-43B25AE3C05B}"/>
    <cellStyle name="Percent 3 6 6 3" xfId="26552" xr:uid="{33B40FAC-15EE-4B78-962B-C71D625BA5E6}"/>
    <cellStyle name="Percent 3 6 6 4" xfId="26553" xr:uid="{27C4A496-5BE8-45DE-A9A5-4AD7F1872D08}"/>
    <cellStyle name="Percent 3 6 6 5" xfId="26554" xr:uid="{B0B994AB-3482-485E-B92E-ED452C57B495}"/>
    <cellStyle name="Percent 3 6 6 6" xfId="26555" xr:uid="{C736BB38-C277-432C-A34F-48F759707BF4}"/>
    <cellStyle name="Percent 3 6 6 7" xfId="26556" xr:uid="{03AD23EF-F185-4277-AEA9-F5A7735A0C5F}"/>
    <cellStyle name="Percent 3 6 6 8" xfId="26557" xr:uid="{636B5A04-3F17-4E31-BA54-1C2C49E17049}"/>
    <cellStyle name="Percent 3 6 6 9" xfId="26558" xr:uid="{5C4F56DB-6A53-4A49-8015-B9C9ECF75580}"/>
    <cellStyle name="Percent 3 6 7" xfId="14336" xr:uid="{00000000-0005-0000-0000-000053110000}"/>
    <cellStyle name="Percent 3 6 7 10" xfId="26559" xr:uid="{068F7E24-8313-4776-8999-70597A1F22DA}"/>
    <cellStyle name="Percent 3 6 7 2" xfId="26560" xr:uid="{2138F757-5ED2-477E-9A34-E52E07E5DD3B}"/>
    <cellStyle name="Percent 3 6 7 3" xfId="26561" xr:uid="{02D2BE99-E07A-426D-B92F-A79715508CDC}"/>
    <cellStyle name="Percent 3 6 7 4" xfId="26562" xr:uid="{EA9E854D-F7E7-4BC5-B54D-FA92B5F0829F}"/>
    <cellStyle name="Percent 3 6 7 5" xfId="26563" xr:uid="{7E46E453-56DF-4A8D-924A-A04C4F61C85F}"/>
    <cellStyle name="Percent 3 6 7 6" xfId="26564" xr:uid="{CC316F28-B9A9-409D-B47C-C9EC34C708E5}"/>
    <cellStyle name="Percent 3 6 7 7" xfId="26565" xr:uid="{24D8FD69-858F-42F7-A724-78B0696ECF0F}"/>
    <cellStyle name="Percent 3 6 7 8" xfId="26566" xr:uid="{752B362E-743C-4C27-8D90-BB485BD4AE0F}"/>
    <cellStyle name="Percent 3 6 7 9" xfId="26567" xr:uid="{C0082D83-2A42-49A5-A32A-A065C2F97BA8}"/>
    <cellStyle name="Percent 3 6 8" xfId="14337" xr:uid="{00000000-0005-0000-0000-000054110000}"/>
    <cellStyle name="Percent 3 6 8 10" xfId="26568" xr:uid="{52B3A644-8104-4F84-81EC-1C488880ADDF}"/>
    <cellStyle name="Percent 3 6 8 2" xfId="26569" xr:uid="{4D438785-FD0E-4659-BC02-53C65C323248}"/>
    <cellStyle name="Percent 3 6 8 3" xfId="26570" xr:uid="{75FEE632-AD64-4404-AF0D-F45A8E751C5A}"/>
    <cellStyle name="Percent 3 6 8 4" xfId="26571" xr:uid="{6A0EE0CE-18E4-457A-B175-F0B2CD53A9E1}"/>
    <cellStyle name="Percent 3 6 8 5" xfId="26572" xr:uid="{5D537A5B-C786-40A0-9F59-DE4F86CC1E54}"/>
    <cellStyle name="Percent 3 6 8 6" xfId="26573" xr:uid="{D2EFA6E9-5D99-41EF-983F-5F18DF0C0B08}"/>
    <cellStyle name="Percent 3 6 8 7" xfId="26574" xr:uid="{C3D87A7C-8800-4E21-B52B-97C4387CDEBE}"/>
    <cellStyle name="Percent 3 6 8 8" xfId="26575" xr:uid="{1967E912-4E23-494D-8393-B4B457E32E01}"/>
    <cellStyle name="Percent 3 6 8 9" xfId="26576" xr:uid="{807346D1-C5E0-4F1C-B9CF-7A011C5C2567}"/>
    <cellStyle name="Percent 3 6 9" xfId="14338" xr:uid="{00000000-0005-0000-0000-000055110000}"/>
    <cellStyle name="Percent 3 6 9 10" xfId="26577" xr:uid="{5AD50CDE-9114-4820-8775-07D2385AAB07}"/>
    <cellStyle name="Percent 3 6 9 2" xfId="26578" xr:uid="{0B84BCA9-2EEE-408D-AD0B-170A70B5C8FE}"/>
    <cellStyle name="Percent 3 6 9 3" xfId="26579" xr:uid="{218F3988-CBB8-4A3F-9891-C57BCE51E602}"/>
    <cellStyle name="Percent 3 6 9 4" xfId="26580" xr:uid="{D5195B81-6344-400B-90BF-FDEED6E88E5C}"/>
    <cellStyle name="Percent 3 6 9 5" xfId="26581" xr:uid="{D4C84777-0C84-4D8F-B0C5-44EB3E5CA7B3}"/>
    <cellStyle name="Percent 3 6 9 6" xfId="26582" xr:uid="{4B0CAD0D-DA6A-4394-A629-1F3646243439}"/>
    <cellStyle name="Percent 3 6 9 7" xfId="26583" xr:uid="{5BDA84EC-3B36-4309-9C6D-774154883449}"/>
    <cellStyle name="Percent 3 6 9 8" xfId="26584" xr:uid="{6A93D791-3985-4448-969B-D7859F0B502C}"/>
    <cellStyle name="Percent 3 6 9 9" xfId="26585" xr:uid="{143F7171-7074-4295-99D8-6B3CABADC795}"/>
    <cellStyle name="Percent 3 7" xfId="5477" xr:uid="{00000000-0005-0000-0000-00002B200000}"/>
    <cellStyle name="Percent 3 7 10" xfId="14340" xr:uid="{00000000-0005-0000-0000-000057110000}"/>
    <cellStyle name="Percent 3 7 10 10" xfId="26586" xr:uid="{32E82515-91FB-423A-A9DB-396EB9B579DE}"/>
    <cellStyle name="Percent 3 7 10 2" xfId="26587" xr:uid="{1B91E3FE-0AFA-413E-9CBC-3ACC8D811327}"/>
    <cellStyle name="Percent 3 7 10 3" xfId="26588" xr:uid="{E14D9E80-2110-4D69-BF66-35DF66B0D58D}"/>
    <cellStyle name="Percent 3 7 10 4" xfId="26589" xr:uid="{E0384DBD-2493-486D-9ABB-B697238B1619}"/>
    <cellStyle name="Percent 3 7 10 5" xfId="26590" xr:uid="{DBF983AC-0740-4CA6-8B38-3AC111802D04}"/>
    <cellStyle name="Percent 3 7 10 6" xfId="26591" xr:uid="{61497FEE-EA92-41E7-BE14-DD8C1F42BC83}"/>
    <cellStyle name="Percent 3 7 10 7" xfId="26592" xr:uid="{2D50E78D-2898-477F-8987-0E96F7044B2F}"/>
    <cellStyle name="Percent 3 7 10 8" xfId="26593" xr:uid="{8DACE767-762C-4737-8FB3-4EFA341EB9A3}"/>
    <cellStyle name="Percent 3 7 10 9" xfId="26594" xr:uid="{1F6AD1D9-3EFB-4C60-8605-4A6AF2622A67}"/>
    <cellStyle name="Percent 3 7 11" xfId="14341" xr:uid="{00000000-0005-0000-0000-000058110000}"/>
    <cellStyle name="Percent 3 7 11 10" xfId="26595" xr:uid="{B9499890-E32D-431A-B8DD-0F4C9F666448}"/>
    <cellStyle name="Percent 3 7 11 2" xfId="26596" xr:uid="{27410406-E82D-4A4C-AD2E-EB2D02E920F6}"/>
    <cellStyle name="Percent 3 7 11 3" xfId="26597" xr:uid="{2CD909B6-6F14-40DC-8D6B-E51D130CA954}"/>
    <cellStyle name="Percent 3 7 11 4" xfId="26598" xr:uid="{03A8B20C-0DE5-4F02-AAD9-F2BAE82C3E29}"/>
    <cellStyle name="Percent 3 7 11 5" xfId="26599" xr:uid="{2C063348-4B2E-4B1A-934D-79336C259C8A}"/>
    <cellStyle name="Percent 3 7 11 6" xfId="26600" xr:uid="{A159BD4A-9FD8-4FB9-988E-D7F2EEEBCF12}"/>
    <cellStyle name="Percent 3 7 11 7" xfId="26601" xr:uid="{2082EA90-FACB-49D6-87F6-4975A6902146}"/>
    <cellStyle name="Percent 3 7 11 8" xfId="26602" xr:uid="{13DC68C6-ACE6-4386-A1D8-AD38365DCF62}"/>
    <cellStyle name="Percent 3 7 11 9" xfId="26603" xr:uid="{413D747C-87FB-46BD-A5A9-6737B78A9A0D}"/>
    <cellStyle name="Percent 3 7 12" xfId="14342" xr:uid="{00000000-0005-0000-0000-000059110000}"/>
    <cellStyle name="Percent 3 7 12 10" xfId="26604" xr:uid="{D853D8ED-B7CD-454C-A331-F48C86DA656E}"/>
    <cellStyle name="Percent 3 7 12 2" xfId="26605" xr:uid="{5750EE57-972A-4C9A-B94F-747525B98835}"/>
    <cellStyle name="Percent 3 7 12 3" xfId="26606" xr:uid="{8D43F605-DB42-4D5B-89C9-7873C5DABB46}"/>
    <cellStyle name="Percent 3 7 12 4" xfId="26607" xr:uid="{9E8748D0-F210-4217-898B-41D7BA426F9E}"/>
    <cellStyle name="Percent 3 7 12 5" xfId="26608" xr:uid="{7236F5EE-12AF-4ED1-92CD-A755C9E6944D}"/>
    <cellStyle name="Percent 3 7 12 6" xfId="26609" xr:uid="{8C295994-535F-425F-8399-1A540220529F}"/>
    <cellStyle name="Percent 3 7 12 7" xfId="26610" xr:uid="{EC78DF95-46DD-4786-ABD2-D4C25C7A6E5D}"/>
    <cellStyle name="Percent 3 7 12 8" xfId="26611" xr:uid="{25DC5455-931F-4741-9298-0C234D7E528D}"/>
    <cellStyle name="Percent 3 7 12 9" xfId="26612" xr:uid="{D8579FEF-E082-4EE1-8DC8-FA964EF7EE4F}"/>
    <cellStyle name="Percent 3 7 13" xfId="14343" xr:uid="{00000000-0005-0000-0000-00005A110000}"/>
    <cellStyle name="Percent 3 7 13 10" xfId="26613" xr:uid="{45C5ECBB-3BD1-4052-BF63-3DD3E2806699}"/>
    <cellStyle name="Percent 3 7 13 2" xfId="26614" xr:uid="{1BDCCFA2-57F4-4D45-9EFA-D8918CFE0282}"/>
    <cellStyle name="Percent 3 7 13 3" xfId="26615" xr:uid="{6B6D8B42-D633-4120-B394-F5C11EC84916}"/>
    <cellStyle name="Percent 3 7 13 4" xfId="26616" xr:uid="{70B09C1A-8FE2-4C9D-8EBB-CF62F04BE733}"/>
    <cellStyle name="Percent 3 7 13 5" xfId="26617" xr:uid="{800C9C72-1B6F-4236-BA97-21BD19094837}"/>
    <cellStyle name="Percent 3 7 13 6" xfId="26618" xr:uid="{5440642C-0AF9-40A2-809E-21577B97C8DF}"/>
    <cellStyle name="Percent 3 7 13 7" xfId="26619" xr:uid="{F8C08E8C-EB66-49D6-B3F7-B6FB62044B62}"/>
    <cellStyle name="Percent 3 7 13 8" xfId="26620" xr:uid="{E876D64B-0CC8-4370-9645-BC7CF0941CE0}"/>
    <cellStyle name="Percent 3 7 13 9" xfId="26621" xr:uid="{1B68F8DE-C8BE-41E6-BB47-73D0D14B2263}"/>
    <cellStyle name="Percent 3 7 14" xfId="14344" xr:uid="{00000000-0005-0000-0000-00005B110000}"/>
    <cellStyle name="Percent 3 7 14 10" xfId="26622" xr:uid="{AA8FFB3A-32D2-4A67-94E6-8E056B2A91A8}"/>
    <cellStyle name="Percent 3 7 14 2" xfId="26623" xr:uid="{FEB67BCE-B91C-48B1-A7B2-2EDFC0ED7969}"/>
    <cellStyle name="Percent 3 7 14 3" xfId="26624" xr:uid="{7D822789-6DCC-403C-A5BD-409FE12A1444}"/>
    <cellStyle name="Percent 3 7 14 4" xfId="26625" xr:uid="{3BEB1379-582D-463D-9D91-D34299E12136}"/>
    <cellStyle name="Percent 3 7 14 5" xfId="26626" xr:uid="{E129FE85-D675-40A8-8997-DB88EE5CC663}"/>
    <cellStyle name="Percent 3 7 14 6" xfId="26627" xr:uid="{561FA2AB-36B0-4B99-8C97-D6FBE8A1D4A9}"/>
    <cellStyle name="Percent 3 7 14 7" xfId="26628" xr:uid="{8590AE94-2A8D-46F5-A00B-0B278D9BD0BD}"/>
    <cellStyle name="Percent 3 7 14 8" xfId="26629" xr:uid="{4CE496CD-1193-4CA1-BEE6-6BD1FDBF936C}"/>
    <cellStyle name="Percent 3 7 14 9" xfId="26630" xr:uid="{AB971150-28EF-4074-AF6C-335C8807564E}"/>
    <cellStyle name="Percent 3 7 15" xfId="14345" xr:uid="{00000000-0005-0000-0000-00005C110000}"/>
    <cellStyle name="Percent 3 7 15 10" xfId="26631" xr:uid="{0543E32D-3E36-4AB6-BFA2-E90F8235733F}"/>
    <cellStyle name="Percent 3 7 15 2" xfId="26632" xr:uid="{538BC21D-BF1B-4564-9B72-A80915ADB543}"/>
    <cellStyle name="Percent 3 7 15 3" xfId="26633" xr:uid="{6234F0FC-F34E-4ED7-9692-E7748B98620E}"/>
    <cellStyle name="Percent 3 7 15 4" xfId="26634" xr:uid="{0C4FA88D-7164-48A3-B791-D91679C58AE3}"/>
    <cellStyle name="Percent 3 7 15 5" xfId="26635" xr:uid="{303E894B-0F6F-4FDB-86F4-3AD1EC8BEC1C}"/>
    <cellStyle name="Percent 3 7 15 6" xfId="26636" xr:uid="{80F724CE-FAC1-40C4-A893-0E1E1D0FB574}"/>
    <cellStyle name="Percent 3 7 15 7" xfId="26637" xr:uid="{C092C0F5-AE1A-4A6B-ACBD-A2D5FACD0AA7}"/>
    <cellStyle name="Percent 3 7 15 8" xfId="26638" xr:uid="{819F1610-D5E8-4660-A386-2E037ACFC682}"/>
    <cellStyle name="Percent 3 7 15 9" xfId="26639" xr:uid="{D66C01A9-EE77-497A-B87D-5F2D3999F93A}"/>
    <cellStyle name="Percent 3 7 16" xfId="14339" xr:uid="{00000000-0005-0000-0000-00005D110000}"/>
    <cellStyle name="Percent 3 7 17" xfId="26640" xr:uid="{A5511B24-4311-44EB-A0CE-8827F39CB0FA}"/>
    <cellStyle name="Percent 3 7 18" xfId="26641" xr:uid="{4AE9093A-B16E-492A-BD80-044AD1CCCD08}"/>
    <cellStyle name="Percent 3 7 19" xfId="26642" xr:uid="{F571BE0E-52A8-46D9-9C9D-216DCEEAB2A4}"/>
    <cellStyle name="Percent 3 7 2" xfId="6202" xr:uid="{00000000-0005-0000-0000-00002C200000}"/>
    <cellStyle name="Percent 3 7 2 10" xfId="26643" xr:uid="{8EA4FE52-DB1C-4171-A8F2-B1B5A5FCB83B}"/>
    <cellStyle name="Percent 3 7 2 2" xfId="14346" xr:uid="{00000000-0005-0000-0000-00005E110000}"/>
    <cellStyle name="Percent 3 7 2 3" xfId="26644" xr:uid="{BA8ECD34-405D-469B-9701-FD46E8B9EFBC}"/>
    <cellStyle name="Percent 3 7 2 4" xfId="26645" xr:uid="{04E1092E-2352-468C-8006-FD35183DC3ED}"/>
    <cellStyle name="Percent 3 7 2 5" xfId="26646" xr:uid="{B436B4A7-E82F-424F-9B9C-D10BF8A3A479}"/>
    <cellStyle name="Percent 3 7 2 6" xfId="26647" xr:uid="{E9036AC2-D807-4183-B875-643DC191AF0E}"/>
    <cellStyle name="Percent 3 7 2 7" xfId="26648" xr:uid="{0354719F-C41F-4968-B331-61ED53F02122}"/>
    <cellStyle name="Percent 3 7 2 8" xfId="26649" xr:uid="{A0D79DE4-8B97-43FB-9721-F2EB382EF092}"/>
    <cellStyle name="Percent 3 7 2 9" xfId="26650" xr:uid="{AC76DD82-E44B-4F48-B559-568120CE0F33}"/>
    <cellStyle name="Percent 3 7 20" xfId="26651" xr:uid="{219CF017-882E-4782-A1B0-DA7FE431AC74}"/>
    <cellStyle name="Percent 3 7 21" xfId="26652" xr:uid="{88623311-F720-4661-A1C2-43724F5310FA}"/>
    <cellStyle name="Percent 3 7 22" xfId="26653" xr:uid="{DF25B3BC-EBFF-4A84-AA3F-0204857F513C}"/>
    <cellStyle name="Percent 3 7 23" xfId="26654" xr:uid="{760315B5-6289-484F-8D40-E0E6EEF35357}"/>
    <cellStyle name="Percent 3 7 24" xfId="26655" xr:uid="{8FF24300-8FA6-4D75-9EBA-B3324AB0594B}"/>
    <cellStyle name="Percent 3 7 3" xfId="8035" xr:uid="{00000000-0005-0000-0000-00002D200000}"/>
    <cellStyle name="Percent 3 7 3 10" xfId="26656" xr:uid="{7CCD8F0D-57DB-4963-97BA-786B6CC0E138}"/>
    <cellStyle name="Percent 3 7 3 2" xfId="14347" xr:uid="{00000000-0005-0000-0000-00005F110000}"/>
    <cellStyle name="Percent 3 7 3 3" xfId="26657" xr:uid="{829D6088-E8FA-413B-8633-0EC04DF2F2E0}"/>
    <cellStyle name="Percent 3 7 3 4" xfId="26658" xr:uid="{DC9A9D5A-6E09-4AF5-91DE-6A4A87CC54A8}"/>
    <cellStyle name="Percent 3 7 3 5" xfId="26659" xr:uid="{599E4C7D-50F6-4018-B5DD-DAED9CA7CDDF}"/>
    <cellStyle name="Percent 3 7 3 6" xfId="26660" xr:uid="{A75E9689-9288-419D-9A9B-C690F0E6D944}"/>
    <cellStyle name="Percent 3 7 3 7" xfId="26661" xr:uid="{ECBCD113-9839-40A1-8663-026139B696C2}"/>
    <cellStyle name="Percent 3 7 3 8" xfId="26662" xr:uid="{E35A5973-F816-421F-BD00-9B7B797A0045}"/>
    <cellStyle name="Percent 3 7 3 9" xfId="26663" xr:uid="{C71B8ED1-023C-4A40-962D-5D566C7C72A4}"/>
    <cellStyle name="Percent 3 7 4" xfId="5688" xr:uid="{00000000-0005-0000-0000-00002E200000}"/>
    <cellStyle name="Percent 3 7 4 10" xfId="26664" xr:uid="{01144D8F-1F53-484A-BF4F-F18A68159CF6}"/>
    <cellStyle name="Percent 3 7 4 2" xfId="26665" xr:uid="{AB11D494-45FA-404B-AC51-6C5C7F8D0FCA}"/>
    <cellStyle name="Percent 3 7 4 3" xfId="26666" xr:uid="{32B09E4F-7A24-44E2-B56E-A70D3E6CF02E}"/>
    <cellStyle name="Percent 3 7 4 4" xfId="26667" xr:uid="{AB40438C-34DB-4EA9-AC10-34AFDBDAFA65}"/>
    <cellStyle name="Percent 3 7 4 5" xfId="26668" xr:uid="{FD45882F-404E-49FC-A702-61CEB3CE8CF5}"/>
    <cellStyle name="Percent 3 7 4 6" xfId="26669" xr:uid="{F60DD818-D4A2-4A4D-BF87-1114B5C10738}"/>
    <cellStyle name="Percent 3 7 4 7" xfId="26670" xr:uid="{2957D4F1-9CBD-43D3-B4C8-5B84D728C81E}"/>
    <cellStyle name="Percent 3 7 4 8" xfId="26671" xr:uid="{E625458B-5C31-4C39-90B6-76E43375AAF9}"/>
    <cellStyle name="Percent 3 7 4 9" xfId="26672" xr:uid="{C0AD2D4E-712E-4893-8531-36FBFD1227CC}"/>
    <cellStyle name="Percent 3 7 5" xfId="14348" xr:uid="{00000000-0005-0000-0000-000061110000}"/>
    <cellStyle name="Percent 3 7 5 10" xfId="26673" xr:uid="{4C38B3F6-3700-466D-9CDC-0ABD2B504E41}"/>
    <cellStyle name="Percent 3 7 5 2" xfId="26674" xr:uid="{CA561F9D-111C-4198-A253-395BDD64B184}"/>
    <cellStyle name="Percent 3 7 5 3" xfId="26675" xr:uid="{88FAFCCE-CEDD-467E-A9DD-0C7EDD662EAF}"/>
    <cellStyle name="Percent 3 7 5 4" xfId="26676" xr:uid="{457E4322-49A7-46B4-82A0-DEA3686AC6D5}"/>
    <cellStyle name="Percent 3 7 5 5" xfId="26677" xr:uid="{512A211B-C97F-4A37-95EB-E1293B5FA8D0}"/>
    <cellStyle name="Percent 3 7 5 6" xfId="26678" xr:uid="{3A27BBF3-8FB2-48C7-A65C-B61114F0858F}"/>
    <cellStyle name="Percent 3 7 5 7" xfId="26679" xr:uid="{C475997C-226A-4F40-9C44-79DF6BDA7853}"/>
    <cellStyle name="Percent 3 7 5 8" xfId="26680" xr:uid="{AB869E04-39F6-4D44-9B17-AA73A4B15368}"/>
    <cellStyle name="Percent 3 7 5 9" xfId="26681" xr:uid="{503BB22D-1F5D-408C-95E4-9D99BBAA4668}"/>
    <cellStyle name="Percent 3 7 6" xfId="14349" xr:uid="{00000000-0005-0000-0000-000062110000}"/>
    <cellStyle name="Percent 3 7 6 10" xfId="26682" xr:uid="{18CD05AE-61D1-4B16-B5E5-18038B1309C9}"/>
    <cellStyle name="Percent 3 7 6 2" xfId="26683" xr:uid="{F7B30374-48FF-416C-BA11-3A05EFE6B0E1}"/>
    <cellStyle name="Percent 3 7 6 3" xfId="26684" xr:uid="{BC324074-3AF6-4B93-81FD-F2032BBF32AE}"/>
    <cellStyle name="Percent 3 7 6 4" xfId="26685" xr:uid="{A8D1BF1C-0C7A-4A64-A43B-8C9FCDC5B3E3}"/>
    <cellStyle name="Percent 3 7 6 5" xfId="26686" xr:uid="{44FD2BA5-A7C6-4802-B7C7-AB7F7CC4B02C}"/>
    <cellStyle name="Percent 3 7 6 6" xfId="26687" xr:uid="{0B092245-C73B-4EC7-844E-004491195840}"/>
    <cellStyle name="Percent 3 7 6 7" xfId="26688" xr:uid="{7EAAB3E2-4773-491C-BCFA-44A271C3155D}"/>
    <cellStyle name="Percent 3 7 6 8" xfId="26689" xr:uid="{CB7C5949-B677-4FC4-BD7D-164AA5255FA2}"/>
    <cellStyle name="Percent 3 7 6 9" xfId="26690" xr:uid="{C0884FF5-B830-465A-870D-E4A54323AA34}"/>
    <cellStyle name="Percent 3 7 7" xfId="14350" xr:uid="{00000000-0005-0000-0000-000063110000}"/>
    <cellStyle name="Percent 3 7 7 10" xfId="26691" xr:uid="{131EED1A-6A86-4D47-BB4F-F56D509B68CD}"/>
    <cellStyle name="Percent 3 7 7 2" xfId="26692" xr:uid="{17B1C425-9000-40A0-B7A5-B4F48D22A63B}"/>
    <cellStyle name="Percent 3 7 7 3" xfId="26693" xr:uid="{25A653B2-DAD0-442E-B8F3-3094FAA31D7C}"/>
    <cellStyle name="Percent 3 7 7 4" xfId="26694" xr:uid="{1DC47E85-F132-4D10-93BD-28AFFDC2CE8A}"/>
    <cellStyle name="Percent 3 7 7 5" xfId="26695" xr:uid="{FF8EF059-E498-447C-AF78-93101DEBC8AB}"/>
    <cellStyle name="Percent 3 7 7 6" xfId="26696" xr:uid="{DB2CF135-7511-428D-91A2-0A02163CBCEA}"/>
    <cellStyle name="Percent 3 7 7 7" xfId="26697" xr:uid="{9485C139-2650-4594-9CC7-6063999CF8EF}"/>
    <cellStyle name="Percent 3 7 7 8" xfId="26698" xr:uid="{236D78A5-E404-4D2C-9475-02BA928A4D7D}"/>
    <cellStyle name="Percent 3 7 7 9" xfId="26699" xr:uid="{2DF8218F-4943-4416-A449-0B11BC4F6B10}"/>
    <cellStyle name="Percent 3 7 8" xfId="14351" xr:uid="{00000000-0005-0000-0000-000064110000}"/>
    <cellStyle name="Percent 3 7 8 10" xfId="26700" xr:uid="{8A6E15FE-15CB-4658-B762-A1CB8A5F1A69}"/>
    <cellStyle name="Percent 3 7 8 2" xfId="26701" xr:uid="{59D32504-C550-4CAF-866B-66C4CCB65090}"/>
    <cellStyle name="Percent 3 7 8 3" xfId="26702" xr:uid="{1DF40DDD-41F6-402D-815E-15D9C35763BA}"/>
    <cellStyle name="Percent 3 7 8 4" xfId="26703" xr:uid="{8796E65C-5A43-4AD1-BCD9-EDAE8A0DCA66}"/>
    <cellStyle name="Percent 3 7 8 5" xfId="26704" xr:uid="{E9642B68-371A-4E40-B24B-EBEB4B650474}"/>
    <cellStyle name="Percent 3 7 8 6" xfId="26705" xr:uid="{8063DFEF-0670-4A27-A246-F7A650340DEA}"/>
    <cellStyle name="Percent 3 7 8 7" xfId="26706" xr:uid="{578C4D52-9FC7-4864-8CC3-B4C26B237EF2}"/>
    <cellStyle name="Percent 3 7 8 8" xfId="26707" xr:uid="{C7532092-D57F-465B-AC88-97AFA7F02E56}"/>
    <cellStyle name="Percent 3 7 8 9" xfId="26708" xr:uid="{571570DB-7C3E-4583-BD44-D3C77779864B}"/>
    <cellStyle name="Percent 3 7 9" xfId="14352" xr:uid="{00000000-0005-0000-0000-000065110000}"/>
    <cellStyle name="Percent 3 7 9 10" xfId="26709" xr:uid="{E165F843-D34B-41FD-8765-92377E4D4AA6}"/>
    <cellStyle name="Percent 3 7 9 2" xfId="26710" xr:uid="{22BBC64D-C4CA-4CD1-8AF4-1E2A58E4FB0D}"/>
    <cellStyle name="Percent 3 7 9 3" xfId="26711" xr:uid="{3483FF31-0D95-4AA9-BFA6-E7CBF26DBB63}"/>
    <cellStyle name="Percent 3 7 9 4" xfId="26712" xr:uid="{CFA47040-C2FC-4B44-841F-99E5E9EBEF90}"/>
    <cellStyle name="Percent 3 7 9 5" xfId="26713" xr:uid="{183EE50E-FEFC-4F2F-A124-7FC7E996DE5E}"/>
    <cellStyle name="Percent 3 7 9 6" xfId="26714" xr:uid="{CC1733D6-38A0-4098-B3DB-0D0F611596DB}"/>
    <cellStyle name="Percent 3 7 9 7" xfId="26715" xr:uid="{9F5A8482-2330-4537-8326-8C397BED1D39}"/>
    <cellStyle name="Percent 3 7 9 8" xfId="26716" xr:uid="{40B4E37F-6641-4748-B4BF-CB9DE54D21FC}"/>
    <cellStyle name="Percent 3 7 9 9" xfId="26717" xr:uid="{F5443A9F-EA93-4CCD-80DE-8F881C1482E0}"/>
    <cellStyle name="Percent 3 8" xfId="4715" xr:uid="{00000000-0005-0000-0000-00002F200000}"/>
    <cellStyle name="Percent 3 8 10" xfId="14354" xr:uid="{00000000-0005-0000-0000-000067110000}"/>
    <cellStyle name="Percent 3 8 10 10" xfId="26718" xr:uid="{BB6E41D7-9C29-4415-AFF8-9E579845D895}"/>
    <cellStyle name="Percent 3 8 10 2" xfId="26719" xr:uid="{A7AC2830-BEC3-4501-AE44-232DD186D7D4}"/>
    <cellStyle name="Percent 3 8 10 3" xfId="26720" xr:uid="{D33A93AB-AC6C-4EBF-B691-E350291E4572}"/>
    <cellStyle name="Percent 3 8 10 4" xfId="26721" xr:uid="{14424A44-AFA5-44BB-9835-918CD657EFD1}"/>
    <cellStyle name="Percent 3 8 10 5" xfId="26722" xr:uid="{D0F9806F-7B46-4AD4-9EC4-A8A96C9CD260}"/>
    <cellStyle name="Percent 3 8 10 6" xfId="26723" xr:uid="{E7E3B7ED-EFBE-4811-A513-DE2D3CB4EC33}"/>
    <cellStyle name="Percent 3 8 10 7" xfId="26724" xr:uid="{3C8FE99F-D991-4B05-A659-A37CB2186E26}"/>
    <cellStyle name="Percent 3 8 10 8" xfId="26725" xr:uid="{637828DE-A74C-4EF9-999C-4A80A36E0F50}"/>
    <cellStyle name="Percent 3 8 10 9" xfId="26726" xr:uid="{85BB4DA0-9DE9-4A02-BEB8-9C1956E42580}"/>
    <cellStyle name="Percent 3 8 11" xfId="14355" xr:uid="{00000000-0005-0000-0000-000068110000}"/>
    <cellStyle name="Percent 3 8 11 10" xfId="26727" xr:uid="{00701D15-8196-467C-8DC0-14B7A33FB79C}"/>
    <cellStyle name="Percent 3 8 11 2" xfId="26728" xr:uid="{79715495-1348-487B-A2EF-9520F970B62C}"/>
    <cellStyle name="Percent 3 8 11 3" xfId="26729" xr:uid="{5F3A8AE5-1E39-4A07-A917-2F456EE4CCF6}"/>
    <cellStyle name="Percent 3 8 11 4" xfId="26730" xr:uid="{D7E2B526-1CEA-453F-806E-73C228DE39B8}"/>
    <cellStyle name="Percent 3 8 11 5" xfId="26731" xr:uid="{59CB6A8E-6F0A-439C-92C4-75C225FBA710}"/>
    <cellStyle name="Percent 3 8 11 6" xfId="26732" xr:uid="{85B66D65-54B8-4525-9A0C-63FA017A97CE}"/>
    <cellStyle name="Percent 3 8 11 7" xfId="26733" xr:uid="{B899389E-FE2C-4F5E-8310-41672B505C80}"/>
    <cellStyle name="Percent 3 8 11 8" xfId="26734" xr:uid="{0AEA3B9A-D337-481D-8133-D443197302DE}"/>
    <cellStyle name="Percent 3 8 11 9" xfId="26735" xr:uid="{92B870FE-93FA-41D5-BD05-913B0F918E68}"/>
    <cellStyle name="Percent 3 8 12" xfId="14356" xr:uid="{00000000-0005-0000-0000-000069110000}"/>
    <cellStyle name="Percent 3 8 12 10" xfId="26736" xr:uid="{29FAE0D6-7689-4788-8634-B76A429E5F51}"/>
    <cellStyle name="Percent 3 8 12 2" xfId="26737" xr:uid="{A9930493-09ED-403E-80DC-64231364D249}"/>
    <cellStyle name="Percent 3 8 12 3" xfId="26738" xr:uid="{E0F8D9EC-9ADC-42CA-89E7-C31C546177EF}"/>
    <cellStyle name="Percent 3 8 12 4" xfId="26739" xr:uid="{2E22C058-9362-4E73-9D30-F3E25ABAAE91}"/>
    <cellStyle name="Percent 3 8 12 5" xfId="26740" xr:uid="{2F3FCAE4-4E06-41EE-9F8C-F8CBCF6D4155}"/>
    <cellStyle name="Percent 3 8 12 6" xfId="26741" xr:uid="{8AAABF75-F0ED-4393-96F6-ED4A12DD030A}"/>
    <cellStyle name="Percent 3 8 12 7" xfId="26742" xr:uid="{4C9D7B60-4287-4446-BDD8-2D5F82D95538}"/>
    <cellStyle name="Percent 3 8 12 8" xfId="26743" xr:uid="{4FFA4CD2-DD75-4005-9562-4680AA8ED505}"/>
    <cellStyle name="Percent 3 8 12 9" xfId="26744" xr:uid="{C35FEB36-2D22-4E82-BA2A-A36DC52CD6B1}"/>
    <cellStyle name="Percent 3 8 13" xfId="14357" xr:uid="{00000000-0005-0000-0000-00006A110000}"/>
    <cellStyle name="Percent 3 8 13 10" xfId="26745" xr:uid="{1B5946D8-5CDC-4ED4-B96C-B66D267FF850}"/>
    <cellStyle name="Percent 3 8 13 2" xfId="26746" xr:uid="{4CF75D9A-2D11-4E98-B424-DA00593692DA}"/>
    <cellStyle name="Percent 3 8 13 3" xfId="26747" xr:uid="{8FB6D4D0-5934-49BF-9626-8DB92E389957}"/>
    <cellStyle name="Percent 3 8 13 4" xfId="26748" xr:uid="{63FD2798-59E5-4E39-B725-0ACC22F9CCA0}"/>
    <cellStyle name="Percent 3 8 13 5" xfId="26749" xr:uid="{6967DED2-3999-41CA-A073-872060E4AE46}"/>
    <cellStyle name="Percent 3 8 13 6" xfId="26750" xr:uid="{0EBC1358-58E3-4943-B429-6AD89504A11B}"/>
    <cellStyle name="Percent 3 8 13 7" xfId="26751" xr:uid="{BE971FA7-23CC-459A-965A-26DEF36F10FA}"/>
    <cellStyle name="Percent 3 8 13 8" xfId="26752" xr:uid="{CD392BC7-C4AA-4318-BCDA-3A11FA094AE0}"/>
    <cellStyle name="Percent 3 8 13 9" xfId="26753" xr:uid="{3F1BB654-A7EB-487F-8A2A-F866E6180943}"/>
    <cellStyle name="Percent 3 8 14" xfId="14358" xr:uid="{00000000-0005-0000-0000-00006B110000}"/>
    <cellStyle name="Percent 3 8 14 10" xfId="26754" xr:uid="{506D8E29-10A5-48C2-B095-330C22EE1DDE}"/>
    <cellStyle name="Percent 3 8 14 2" xfId="26755" xr:uid="{082C8088-7FEC-422A-BF2F-4C8D74BE88F9}"/>
    <cellStyle name="Percent 3 8 14 3" xfId="26756" xr:uid="{C0C68211-097C-4529-A67A-282B62F8D05A}"/>
    <cellStyle name="Percent 3 8 14 4" xfId="26757" xr:uid="{F33EB765-00ED-4F57-9FD0-C9C101B9A975}"/>
    <cellStyle name="Percent 3 8 14 5" xfId="26758" xr:uid="{5466E918-EE21-4BB3-923A-4217DFE85285}"/>
    <cellStyle name="Percent 3 8 14 6" xfId="26759" xr:uid="{49817D19-71CA-4EB3-AE76-6CCB57C1B979}"/>
    <cellStyle name="Percent 3 8 14 7" xfId="26760" xr:uid="{005823AC-37EB-4D44-99F9-202F2C04E824}"/>
    <cellStyle name="Percent 3 8 14 8" xfId="26761" xr:uid="{044128C7-4D11-4E44-B96D-74660FBC041D}"/>
    <cellStyle name="Percent 3 8 14 9" xfId="26762" xr:uid="{6D7DF31E-BD45-4FD2-8A83-A79DEF45E049}"/>
    <cellStyle name="Percent 3 8 15" xfId="14359" xr:uid="{00000000-0005-0000-0000-00006C110000}"/>
    <cellStyle name="Percent 3 8 15 10" xfId="26763" xr:uid="{32F300F6-6A0F-4478-A6E2-E44EDE85AF21}"/>
    <cellStyle name="Percent 3 8 15 2" xfId="26764" xr:uid="{1FE7A9E6-0F13-4C8A-BFC5-92D068750E73}"/>
    <cellStyle name="Percent 3 8 15 3" xfId="26765" xr:uid="{488347E4-CC06-4336-881C-7DB7BEE899BE}"/>
    <cellStyle name="Percent 3 8 15 4" xfId="26766" xr:uid="{006DB214-D9A9-4B9A-B03B-35F398D49865}"/>
    <cellStyle name="Percent 3 8 15 5" xfId="26767" xr:uid="{1411114F-99B9-4EE8-86FC-573BD34E3FC1}"/>
    <cellStyle name="Percent 3 8 15 6" xfId="26768" xr:uid="{B1C60DDF-40BE-45F8-9887-A3A7FAF34C46}"/>
    <cellStyle name="Percent 3 8 15 7" xfId="26769" xr:uid="{9F3997BD-2778-4169-998C-9A83A10A5390}"/>
    <cellStyle name="Percent 3 8 15 8" xfId="26770" xr:uid="{2AEF8E29-6F24-40C1-A0AF-738716B1947C}"/>
    <cellStyle name="Percent 3 8 15 9" xfId="26771" xr:uid="{A251B575-C4A3-4825-B01A-4EB1D41326E9}"/>
    <cellStyle name="Percent 3 8 16" xfId="14353" xr:uid="{00000000-0005-0000-0000-00006D110000}"/>
    <cellStyle name="Percent 3 8 17" xfId="26772" xr:uid="{5910FBA7-FE36-4B88-B00E-5DD9AA545614}"/>
    <cellStyle name="Percent 3 8 18" xfId="26773" xr:uid="{F5C075B2-61DF-4313-8833-9BCD65170B0A}"/>
    <cellStyle name="Percent 3 8 19" xfId="26774" xr:uid="{AA66B9C4-356E-43BE-BFFB-B4727993F2BA}"/>
    <cellStyle name="Percent 3 8 2" xfId="8036" xr:uid="{00000000-0005-0000-0000-000030200000}"/>
    <cellStyle name="Percent 3 8 2 10" xfId="26775" xr:uid="{A2EF33F4-DF00-4377-A142-1D2F78592E47}"/>
    <cellStyle name="Percent 3 8 2 2" xfId="14360" xr:uid="{00000000-0005-0000-0000-00006E110000}"/>
    <cellStyle name="Percent 3 8 2 3" xfId="26776" xr:uid="{7E68A728-C5F5-4551-89D5-13A5A791D746}"/>
    <cellStyle name="Percent 3 8 2 4" xfId="26777" xr:uid="{F5D6131F-B342-4B80-84F0-FF49349B36D5}"/>
    <cellStyle name="Percent 3 8 2 5" xfId="26778" xr:uid="{7E4CF3EB-F45A-4C96-B188-F0E26F1638EC}"/>
    <cellStyle name="Percent 3 8 2 6" xfId="26779" xr:uid="{1B76BF4C-9AB4-4DC9-BFF0-BDF450934AE6}"/>
    <cellStyle name="Percent 3 8 2 7" xfId="26780" xr:uid="{6CEF5445-F6EF-4646-87D4-589A5FD570F6}"/>
    <cellStyle name="Percent 3 8 2 8" xfId="26781" xr:uid="{6AC8529B-4F8A-42C6-BEDC-2B9433E9D57C}"/>
    <cellStyle name="Percent 3 8 2 9" xfId="26782" xr:uid="{0D840786-366D-4F4C-AABF-76D38F5FF432}"/>
    <cellStyle name="Percent 3 8 20" xfId="26783" xr:uid="{6405C27F-A272-48A9-88D4-14D824D323D8}"/>
    <cellStyle name="Percent 3 8 21" xfId="26784" xr:uid="{31E6C5C1-CCC0-4624-9C08-F983C69C4287}"/>
    <cellStyle name="Percent 3 8 22" xfId="26785" xr:uid="{D16496F9-32A5-483B-85E4-E79EA6CA6E8A}"/>
    <cellStyle name="Percent 3 8 23" xfId="26786" xr:uid="{004BF789-908E-490A-86A3-F6CEF0C5BF6A}"/>
    <cellStyle name="Percent 3 8 24" xfId="26787" xr:uid="{167901DC-08D4-49B5-A723-C6998E68F5CD}"/>
    <cellStyle name="Percent 3 8 3" xfId="5689" xr:uid="{00000000-0005-0000-0000-000031200000}"/>
    <cellStyle name="Percent 3 8 3 10" xfId="26788" xr:uid="{FCD51228-85C9-4A4E-BA9D-6A24BB5D6475}"/>
    <cellStyle name="Percent 3 8 3 2" xfId="26789" xr:uid="{40DDC7D9-8286-42F6-BC60-F650C35ADCC3}"/>
    <cellStyle name="Percent 3 8 3 3" xfId="26790" xr:uid="{46C1D464-92CF-45A7-9A3F-0F1C28C77723}"/>
    <cellStyle name="Percent 3 8 3 4" xfId="26791" xr:uid="{61275311-FD91-4A7F-B876-138774DCA903}"/>
    <cellStyle name="Percent 3 8 3 5" xfId="26792" xr:uid="{622515BC-AC3B-4D32-8ACE-17D58C93DADC}"/>
    <cellStyle name="Percent 3 8 3 6" xfId="26793" xr:uid="{522C386A-8C6B-4B28-9095-8A00A3CCCBC3}"/>
    <cellStyle name="Percent 3 8 3 7" xfId="26794" xr:uid="{E9CCD32C-44F5-4056-AB37-B049AD260069}"/>
    <cellStyle name="Percent 3 8 3 8" xfId="26795" xr:uid="{168994C6-F898-4288-863C-9AA60E2F58C4}"/>
    <cellStyle name="Percent 3 8 3 9" xfId="26796" xr:uid="{E193F8DC-D245-4E3F-9D44-EF187288B3F5}"/>
    <cellStyle name="Percent 3 8 4" xfId="10558" xr:uid="{00000000-0005-0000-0000-000092210000}"/>
    <cellStyle name="Percent 3 8 4 10" xfId="26797" xr:uid="{FCCFC59A-1DC2-4927-A999-7054A8EA0EAB}"/>
    <cellStyle name="Percent 3 8 4 2" xfId="14361" xr:uid="{00000000-0005-0000-0000-000070110000}"/>
    <cellStyle name="Percent 3 8 4 3" xfId="26798" xr:uid="{86F7C515-1F89-4D77-AE44-0A4152AA25EE}"/>
    <cellStyle name="Percent 3 8 4 4" xfId="26799" xr:uid="{98F83852-E083-4E80-A5E2-42E9FCF67016}"/>
    <cellStyle name="Percent 3 8 4 5" xfId="26800" xr:uid="{6106DC32-BC83-4692-A5AA-FEBE956E04D6}"/>
    <cellStyle name="Percent 3 8 4 6" xfId="26801" xr:uid="{7AD5FC23-0C3F-4F09-B248-364256F59A0B}"/>
    <cellStyle name="Percent 3 8 4 7" xfId="26802" xr:uid="{65A12AC3-140D-47D0-AA2E-EF0EF1D5D5E8}"/>
    <cellStyle name="Percent 3 8 4 8" xfId="26803" xr:uid="{45882CC3-2815-4048-8DFB-55B5DC04F119}"/>
    <cellStyle name="Percent 3 8 4 9" xfId="26804" xr:uid="{38CFA339-B7B8-40F1-B24A-35C9E68E81EC}"/>
    <cellStyle name="Percent 3 8 5" xfId="14362" xr:uid="{00000000-0005-0000-0000-000071110000}"/>
    <cellStyle name="Percent 3 8 5 10" xfId="26805" xr:uid="{2500D2B1-6538-4272-B8A8-F917EB81E60B}"/>
    <cellStyle name="Percent 3 8 5 2" xfId="26806" xr:uid="{020B318E-145A-48BF-96EA-3F493787C86D}"/>
    <cellStyle name="Percent 3 8 5 3" xfId="26807" xr:uid="{2F9C70F0-BCA0-4EE7-9487-290FE5F71EFB}"/>
    <cellStyle name="Percent 3 8 5 4" xfId="26808" xr:uid="{07AC05F1-1658-4FC9-BB75-867229B257B1}"/>
    <cellStyle name="Percent 3 8 5 5" xfId="26809" xr:uid="{F1FFB4F9-11A5-4E58-A322-0353B8A75328}"/>
    <cellStyle name="Percent 3 8 5 6" xfId="26810" xr:uid="{F608F8EC-7BFD-49F7-B6BD-3BC117F7101E}"/>
    <cellStyle name="Percent 3 8 5 7" xfId="26811" xr:uid="{E6573CAD-2152-4BF5-BEB5-F4BB500E6D80}"/>
    <cellStyle name="Percent 3 8 5 8" xfId="26812" xr:uid="{569DD8D2-54BD-4D66-A2DA-CFB1A0EDEF98}"/>
    <cellStyle name="Percent 3 8 5 9" xfId="26813" xr:uid="{DA849E8F-1810-4DF4-881B-087EA715F22B}"/>
    <cellStyle name="Percent 3 8 6" xfId="14363" xr:uid="{00000000-0005-0000-0000-000072110000}"/>
    <cellStyle name="Percent 3 8 6 10" xfId="26814" xr:uid="{04940FDB-1C14-4401-AF50-46A9B70D5D11}"/>
    <cellStyle name="Percent 3 8 6 2" xfId="26815" xr:uid="{5D13391B-3EF3-4A4C-9852-A72C2778CB5D}"/>
    <cellStyle name="Percent 3 8 6 3" xfId="26816" xr:uid="{C0258D75-6F9A-4137-8023-88EA38F9AFC9}"/>
    <cellStyle name="Percent 3 8 6 4" xfId="26817" xr:uid="{708AE02D-D628-4D67-8504-BCDD3B1F79BC}"/>
    <cellStyle name="Percent 3 8 6 5" xfId="26818" xr:uid="{F014543C-46E0-4CE7-AEAF-91240C6F5477}"/>
    <cellStyle name="Percent 3 8 6 6" xfId="26819" xr:uid="{B3D93E4A-CB4C-44E6-ACEB-578E6CE120A5}"/>
    <cellStyle name="Percent 3 8 6 7" xfId="26820" xr:uid="{04467D82-3680-482E-8183-BA1C35D6CEC7}"/>
    <cellStyle name="Percent 3 8 6 8" xfId="26821" xr:uid="{7EBDFCB8-50E1-467E-B19F-1AAB646B8317}"/>
    <cellStyle name="Percent 3 8 6 9" xfId="26822" xr:uid="{78136426-9D52-4848-B24B-D02D2F5A0F84}"/>
    <cellStyle name="Percent 3 8 7" xfId="14364" xr:uid="{00000000-0005-0000-0000-000073110000}"/>
    <cellStyle name="Percent 3 8 7 10" xfId="26823" xr:uid="{C9FDDFDF-35F7-468B-9AFE-012B191F7629}"/>
    <cellStyle name="Percent 3 8 7 2" xfId="26824" xr:uid="{813731D0-3C21-4538-A88C-FDE999D5F023}"/>
    <cellStyle name="Percent 3 8 7 3" xfId="26825" xr:uid="{D91AA05C-AA5B-47A7-BBF5-4D72AF09CEEB}"/>
    <cellStyle name="Percent 3 8 7 4" xfId="26826" xr:uid="{F4CAAEBF-D3F7-4D09-B62B-726B2B5EA23A}"/>
    <cellStyle name="Percent 3 8 7 5" xfId="26827" xr:uid="{8127B880-4AEE-425C-BD21-73962E84D132}"/>
    <cellStyle name="Percent 3 8 7 6" xfId="26828" xr:uid="{B14FD185-85B3-4275-8DAD-AC089979DDF7}"/>
    <cellStyle name="Percent 3 8 7 7" xfId="26829" xr:uid="{D36BFF00-848C-4076-87E5-532480463980}"/>
    <cellStyle name="Percent 3 8 7 8" xfId="26830" xr:uid="{D4214214-859C-4BF7-BB36-FFCCCD88C55A}"/>
    <cellStyle name="Percent 3 8 7 9" xfId="26831" xr:uid="{9F7A3309-AC43-46E2-B1DA-8D7636D159A7}"/>
    <cellStyle name="Percent 3 8 8" xfId="14365" xr:uid="{00000000-0005-0000-0000-000074110000}"/>
    <cellStyle name="Percent 3 8 8 10" xfId="26832" xr:uid="{E2C2161D-452C-4B7E-8C68-DF6E17A5CD3F}"/>
    <cellStyle name="Percent 3 8 8 2" xfId="26833" xr:uid="{82EE5023-1E6F-4E05-BC52-7DD0776320FC}"/>
    <cellStyle name="Percent 3 8 8 3" xfId="26834" xr:uid="{D9BE6772-2CDC-4B4B-8E9C-63702814D01F}"/>
    <cellStyle name="Percent 3 8 8 4" xfId="26835" xr:uid="{73EDB9CA-877D-47A4-850B-D74827431347}"/>
    <cellStyle name="Percent 3 8 8 5" xfId="26836" xr:uid="{D9D7745B-20B6-4DE5-83F6-CCAC3CEDFC40}"/>
    <cellStyle name="Percent 3 8 8 6" xfId="26837" xr:uid="{72E2CBAC-DB13-416E-BFE7-015B834E8F9A}"/>
    <cellStyle name="Percent 3 8 8 7" xfId="26838" xr:uid="{83F962E7-5805-41C6-9CB4-547BA7D32108}"/>
    <cellStyle name="Percent 3 8 8 8" xfId="26839" xr:uid="{DCB93AFA-E10B-43D0-A416-A2588C5156D7}"/>
    <cellStyle name="Percent 3 8 8 9" xfId="26840" xr:uid="{89887F98-56DA-431A-B8F5-DCBB317051C1}"/>
    <cellStyle name="Percent 3 8 9" xfId="14366" xr:uid="{00000000-0005-0000-0000-000075110000}"/>
    <cellStyle name="Percent 3 8 9 10" xfId="26841" xr:uid="{48ABC976-F754-4BC7-A2DA-6504768D3411}"/>
    <cellStyle name="Percent 3 8 9 2" xfId="26842" xr:uid="{FF092E69-D459-40FA-8F08-6BC2723F3429}"/>
    <cellStyle name="Percent 3 8 9 3" xfId="26843" xr:uid="{D3B6BC3A-A2D2-48BA-86E6-8461EA0181CB}"/>
    <cellStyle name="Percent 3 8 9 4" xfId="26844" xr:uid="{1F27DA86-3FB6-44B8-8A4F-7C7CAF560681}"/>
    <cellStyle name="Percent 3 8 9 5" xfId="26845" xr:uid="{2CFD76E3-8828-437F-9644-A5B8FAEFAD54}"/>
    <cellStyle name="Percent 3 8 9 6" xfId="26846" xr:uid="{0C86F815-7892-49C2-AFEE-0A2F5D5A1E4F}"/>
    <cellStyle name="Percent 3 8 9 7" xfId="26847" xr:uid="{663CC105-A07E-4EB0-8AC8-044CFAE57927}"/>
    <cellStyle name="Percent 3 8 9 8" xfId="26848" xr:uid="{DA742F05-2766-4CEE-AD4E-C897F4504D9B}"/>
    <cellStyle name="Percent 3 8 9 9" xfId="26849" xr:uid="{D8AD020D-C80D-41E9-818D-A567636B9952}"/>
    <cellStyle name="Percent 3 9" xfId="6182" xr:uid="{00000000-0005-0000-0000-000032200000}"/>
    <cellStyle name="Percent 3 9 10" xfId="14368" xr:uid="{00000000-0005-0000-0000-000077110000}"/>
    <cellStyle name="Percent 3 9 10 10" xfId="26850" xr:uid="{0225085F-021B-4490-ACD1-7D196C8F75E8}"/>
    <cellStyle name="Percent 3 9 10 2" xfId="26851" xr:uid="{66F361FF-23C0-42AE-8A75-74D520E2E6B9}"/>
    <cellStyle name="Percent 3 9 10 3" xfId="26852" xr:uid="{9D429DBE-EC15-4EED-96DF-23032386C0AC}"/>
    <cellStyle name="Percent 3 9 10 4" xfId="26853" xr:uid="{ED1E9BF4-5C62-468E-8018-271A1DA56E4F}"/>
    <cellStyle name="Percent 3 9 10 5" xfId="26854" xr:uid="{9118D589-D116-4082-8D15-EFF6E99A1148}"/>
    <cellStyle name="Percent 3 9 10 6" xfId="26855" xr:uid="{1DBA4164-B365-44B4-970E-410BDCA6EC61}"/>
    <cellStyle name="Percent 3 9 10 7" xfId="26856" xr:uid="{5E2E5DFF-1026-49DF-BB09-75114F5CF2B2}"/>
    <cellStyle name="Percent 3 9 10 8" xfId="26857" xr:uid="{50876983-3701-4D28-8866-305FC4E3DAAB}"/>
    <cellStyle name="Percent 3 9 10 9" xfId="26858" xr:uid="{0C3AD9F3-76D8-4120-8937-44D2D742584E}"/>
    <cellStyle name="Percent 3 9 11" xfId="14369" xr:uid="{00000000-0005-0000-0000-000078110000}"/>
    <cellStyle name="Percent 3 9 11 10" xfId="26859" xr:uid="{92856428-9D61-43FE-A8BC-5CB39C4CA316}"/>
    <cellStyle name="Percent 3 9 11 2" xfId="26860" xr:uid="{AD3C8F5B-6DEF-48AA-8537-47CF71DDDD7A}"/>
    <cellStyle name="Percent 3 9 11 3" xfId="26861" xr:uid="{AF3ADE62-0009-4403-A640-43BAE9B806EB}"/>
    <cellStyle name="Percent 3 9 11 4" xfId="26862" xr:uid="{A36A38A1-E8E4-429D-93AA-635DECA0B7EA}"/>
    <cellStyle name="Percent 3 9 11 5" xfId="26863" xr:uid="{9096B3F0-10D2-4DF1-A5A5-2D57CA61E20F}"/>
    <cellStyle name="Percent 3 9 11 6" xfId="26864" xr:uid="{524A4BE3-47DA-43AA-B0A0-0C84EEA2BA7E}"/>
    <cellStyle name="Percent 3 9 11 7" xfId="26865" xr:uid="{AA3B170B-121E-4FFA-8293-BED6E574A985}"/>
    <cellStyle name="Percent 3 9 11 8" xfId="26866" xr:uid="{6DCC3707-2441-4DEB-B73B-595764068059}"/>
    <cellStyle name="Percent 3 9 11 9" xfId="26867" xr:uid="{C801FAF9-265A-4E02-942B-2C4134D8794A}"/>
    <cellStyle name="Percent 3 9 12" xfId="14370" xr:uid="{00000000-0005-0000-0000-000079110000}"/>
    <cellStyle name="Percent 3 9 12 10" xfId="26868" xr:uid="{3E7C4CF1-26F9-40E4-8DDA-1A2DEDC1A488}"/>
    <cellStyle name="Percent 3 9 12 2" xfId="26869" xr:uid="{16A4BAE5-42BA-4BEA-A5BF-6DEE7131552C}"/>
    <cellStyle name="Percent 3 9 12 3" xfId="26870" xr:uid="{06827497-3DA8-41C1-9BCC-9730EC6E2576}"/>
    <cellStyle name="Percent 3 9 12 4" xfId="26871" xr:uid="{29A680C9-5C52-46FA-B5D5-B47B7F9C8E97}"/>
    <cellStyle name="Percent 3 9 12 5" xfId="26872" xr:uid="{9111A599-6E42-4ECE-9BE0-684A657D1500}"/>
    <cellStyle name="Percent 3 9 12 6" xfId="26873" xr:uid="{1723E3F2-A23A-4985-A195-46A7CEAB0D15}"/>
    <cellStyle name="Percent 3 9 12 7" xfId="26874" xr:uid="{34AB43B2-0E99-4BA3-9922-48724B734C89}"/>
    <cellStyle name="Percent 3 9 12 8" xfId="26875" xr:uid="{1C6F3BE7-1127-4E69-A995-E21E1389F206}"/>
    <cellStyle name="Percent 3 9 12 9" xfId="26876" xr:uid="{8D15AFAC-9DEF-4AE3-8C39-ABFB1DEF88E4}"/>
    <cellStyle name="Percent 3 9 13" xfId="14371" xr:uid="{00000000-0005-0000-0000-00007A110000}"/>
    <cellStyle name="Percent 3 9 13 10" xfId="26877" xr:uid="{40D14950-DD7C-40E9-BE29-AA137AE57977}"/>
    <cellStyle name="Percent 3 9 13 2" xfId="26878" xr:uid="{65004145-1242-4EE9-ADAA-2BCD5EE94576}"/>
    <cellStyle name="Percent 3 9 13 3" xfId="26879" xr:uid="{58CE8103-EF4E-4897-AA03-748F75FDFD76}"/>
    <cellStyle name="Percent 3 9 13 4" xfId="26880" xr:uid="{C66785BB-87CF-4625-9F7A-B36D66B99F5B}"/>
    <cellStyle name="Percent 3 9 13 5" xfId="26881" xr:uid="{B11CF422-DB09-4FD6-B32D-3A157902F1C4}"/>
    <cellStyle name="Percent 3 9 13 6" xfId="26882" xr:uid="{18FC91AE-0BA5-46B9-A456-F4B4275A3642}"/>
    <cellStyle name="Percent 3 9 13 7" xfId="26883" xr:uid="{29F3094B-B49E-458E-9E70-472A87961AF9}"/>
    <cellStyle name="Percent 3 9 13 8" xfId="26884" xr:uid="{9049891A-2580-4978-8376-A317F333D9FE}"/>
    <cellStyle name="Percent 3 9 13 9" xfId="26885" xr:uid="{E4781681-0A10-42FD-8254-DA39353F33E0}"/>
    <cellStyle name="Percent 3 9 14" xfId="14372" xr:uid="{00000000-0005-0000-0000-00007B110000}"/>
    <cellStyle name="Percent 3 9 14 10" xfId="26886" xr:uid="{47913551-AD00-470B-9631-AF017F79EE31}"/>
    <cellStyle name="Percent 3 9 14 2" xfId="26887" xr:uid="{2DCB73D2-8D57-48EA-A2A0-C0578CCFBD6C}"/>
    <cellStyle name="Percent 3 9 14 3" xfId="26888" xr:uid="{14D97D45-0479-42FE-AD69-9ECEE4F4CDA9}"/>
    <cellStyle name="Percent 3 9 14 4" xfId="26889" xr:uid="{CF49C096-853B-4516-ADD5-F55ADCF9C3BD}"/>
    <cellStyle name="Percent 3 9 14 5" xfId="26890" xr:uid="{8ED25361-F7FA-4978-9BD0-E5CE56B3C9E0}"/>
    <cellStyle name="Percent 3 9 14 6" xfId="26891" xr:uid="{EF1B02C4-1732-4106-B4B5-6208571787CC}"/>
    <cellStyle name="Percent 3 9 14 7" xfId="26892" xr:uid="{0FD4444A-B244-4677-BCE7-5E1BC1E43FD3}"/>
    <cellStyle name="Percent 3 9 14 8" xfId="26893" xr:uid="{C1F6BAD4-83B9-49AA-9AB6-3F9E6EBB7187}"/>
    <cellStyle name="Percent 3 9 14 9" xfId="26894" xr:uid="{47E1F3BD-C0F0-4223-94F9-38D8B7C65226}"/>
    <cellStyle name="Percent 3 9 15" xfId="14373" xr:uid="{00000000-0005-0000-0000-00007C110000}"/>
    <cellStyle name="Percent 3 9 15 10" xfId="26895" xr:uid="{9AA37BBA-6185-4FB6-91B5-48F6008CF5A7}"/>
    <cellStyle name="Percent 3 9 15 2" xfId="26896" xr:uid="{408D67FB-099D-4090-BA2B-DAB3222E8AF7}"/>
    <cellStyle name="Percent 3 9 15 3" xfId="26897" xr:uid="{FB18DFFE-87C7-4A85-BEB9-C99539826C1D}"/>
    <cellStyle name="Percent 3 9 15 4" xfId="26898" xr:uid="{83AF862B-D231-4E08-8F82-5B19E748C38F}"/>
    <cellStyle name="Percent 3 9 15 5" xfId="26899" xr:uid="{9A14B824-3F3A-4A02-B699-C176C89FA582}"/>
    <cellStyle name="Percent 3 9 15 6" xfId="26900" xr:uid="{988E5942-AF6A-4BE4-858A-D660E5727E86}"/>
    <cellStyle name="Percent 3 9 15 7" xfId="26901" xr:uid="{3633B84C-BAE8-4450-8EA6-6626C2CD359F}"/>
    <cellStyle name="Percent 3 9 15 8" xfId="26902" xr:uid="{DF2D16EB-2B0C-4FFC-ACD6-63B3D2EF97DF}"/>
    <cellStyle name="Percent 3 9 15 9" xfId="26903" xr:uid="{389BEB47-89A0-4D46-9EDB-86C2BAD66A5B}"/>
    <cellStyle name="Percent 3 9 16" xfId="14367" xr:uid="{00000000-0005-0000-0000-000076110000}"/>
    <cellStyle name="Percent 3 9 17" xfId="26904" xr:uid="{BA27D612-10CA-477C-A961-30725C9B7602}"/>
    <cellStyle name="Percent 3 9 18" xfId="26905" xr:uid="{9E8DAC53-DD46-491C-BCE8-4A7227CC3DED}"/>
    <cellStyle name="Percent 3 9 19" xfId="26906" xr:uid="{BC4A832D-2D59-4DF9-B3E2-A0B464F997E2}"/>
    <cellStyle name="Percent 3 9 2" xfId="14374" xr:uid="{00000000-0005-0000-0000-00007D110000}"/>
    <cellStyle name="Percent 3 9 2 10" xfId="26907" xr:uid="{FD77F60E-0798-496F-BCB1-825B04FDBB43}"/>
    <cellStyle name="Percent 3 9 2 2" xfId="26908" xr:uid="{B2F3F4CD-92C0-42E4-8025-27B686F8AF03}"/>
    <cellStyle name="Percent 3 9 2 3" xfId="26909" xr:uid="{B111BF36-EDF3-4C87-BF18-2C7C4E546B4C}"/>
    <cellStyle name="Percent 3 9 2 4" xfId="26910" xr:uid="{4D11F71C-CE0A-4007-A797-5337D4EFAA29}"/>
    <cellStyle name="Percent 3 9 2 5" xfId="26911" xr:uid="{5D3C2FA9-25BF-4727-8508-63C15069C836}"/>
    <cellStyle name="Percent 3 9 2 6" xfId="26912" xr:uid="{C643AA05-8582-47C5-A938-EC2C3AF24F89}"/>
    <cellStyle name="Percent 3 9 2 7" xfId="26913" xr:uid="{07BEB937-B4AD-4406-80CA-56BA5FD5B7A9}"/>
    <cellStyle name="Percent 3 9 2 8" xfId="26914" xr:uid="{10638272-0002-4733-BB69-758EC4CFD6AA}"/>
    <cellStyle name="Percent 3 9 2 9" xfId="26915" xr:uid="{2CA50063-AE42-4A60-98CC-4E910F7EA8BF}"/>
    <cellStyle name="Percent 3 9 20" xfId="26916" xr:uid="{0C6D298B-D689-49B1-A7EF-0A59CC0EDE6C}"/>
    <cellStyle name="Percent 3 9 21" xfId="26917" xr:uid="{820B848C-EA9E-4F4A-A466-1EA2164CC8CD}"/>
    <cellStyle name="Percent 3 9 22" xfId="26918" xr:uid="{601D4968-E011-4419-8AD5-52961DA17271}"/>
    <cellStyle name="Percent 3 9 23" xfId="26919" xr:uid="{7EFE8573-082B-4B1D-AACE-182AE3F50F21}"/>
    <cellStyle name="Percent 3 9 24" xfId="26920" xr:uid="{48C3B03C-18CE-4E9C-9D39-A530ACDC1410}"/>
    <cellStyle name="Percent 3 9 3" xfId="14375" xr:uid="{00000000-0005-0000-0000-00007E110000}"/>
    <cellStyle name="Percent 3 9 3 10" xfId="26921" xr:uid="{4BD0C6C1-9D79-4F58-B76F-69CC77C4BA32}"/>
    <cellStyle name="Percent 3 9 3 2" xfId="26922" xr:uid="{E6CD707A-38AC-4DD1-853A-B745661A8838}"/>
    <cellStyle name="Percent 3 9 3 3" xfId="26923" xr:uid="{5F86A266-1FB2-4415-8F38-1117601210A7}"/>
    <cellStyle name="Percent 3 9 3 4" xfId="26924" xr:uid="{FF8BB4D3-25EE-47B5-85B0-BCFD8CF9C776}"/>
    <cellStyle name="Percent 3 9 3 5" xfId="26925" xr:uid="{4642F489-6066-4E8D-99EB-C9080145FD45}"/>
    <cellStyle name="Percent 3 9 3 6" xfId="26926" xr:uid="{DE4C62D5-6A99-491B-8D36-85C3537C26B3}"/>
    <cellStyle name="Percent 3 9 3 7" xfId="26927" xr:uid="{CAB93D67-B8E1-45F7-A0B4-42CBD98567B7}"/>
    <cellStyle name="Percent 3 9 3 8" xfId="26928" xr:uid="{C9138264-B3F3-4348-AC10-A1A8A4644595}"/>
    <cellStyle name="Percent 3 9 3 9" xfId="26929" xr:uid="{9496CDE8-3CEA-4B59-AF4D-177ACE60B2C1}"/>
    <cellStyle name="Percent 3 9 4" xfId="14376" xr:uid="{00000000-0005-0000-0000-00007F110000}"/>
    <cellStyle name="Percent 3 9 4 10" xfId="26930" xr:uid="{33976B75-8F14-4043-8660-5D36E54530F3}"/>
    <cellStyle name="Percent 3 9 4 2" xfId="26931" xr:uid="{AB5CE14C-1F3A-4CEB-B536-06047929DE4D}"/>
    <cellStyle name="Percent 3 9 4 3" xfId="26932" xr:uid="{8E0EE1FD-D693-44C7-839D-7DB3CA8851CF}"/>
    <cellStyle name="Percent 3 9 4 4" xfId="26933" xr:uid="{3AE7B89E-094C-471B-A1E9-879EFE1A36DC}"/>
    <cellStyle name="Percent 3 9 4 5" xfId="26934" xr:uid="{890286C0-E0EC-4E42-ACDD-74F45DF245B6}"/>
    <cellStyle name="Percent 3 9 4 6" xfId="26935" xr:uid="{B134D7D6-5145-4E08-8C5A-87574F667FF1}"/>
    <cellStyle name="Percent 3 9 4 7" xfId="26936" xr:uid="{394DE7D5-B8A9-44CF-8149-59691DE3C8E5}"/>
    <cellStyle name="Percent 3 9 4 8" xfId="26937" xr:uid="{2F4D508E-902A-4E76-A787-8CE17028D2A9}"/>
    <cellStyle name="Percent 3 9 4 9" xfId="26938" xr:uid="{0D95D3C2-5512-45F0-9F19-5881C9878667}"/>
    <cellStyle name="Percent 3 9 5" xfId="14377" xr:uid="{00000000-0005-0000-0000-000080110000}"/>
    <cellStyle name="Percent 3 9 5 10" xfId="26939" xr:uid="{A61C07F4-9D1B-4B97-B033-D370C911CC56}"/>
    <cellStyle name="Percent 3 9 5 2" xfId="26940" xr:uid="{5A5C51CD-C155-4EC8-AC14-4766726DFF8F}"/>
    <cellStyle name="Percent 3 9 5 3" xfId="26941" xr:uid="{27F208EA-B262-4DDE-8AD6-9765EB53CFF1}"/>
    <cellStyle name="Percent 3 9 5 4" xfId="26942" xr:uid="{11B78FC9-25F8-4DD0-9AF6-BDC6EAE9D1F0}"/>
    <cellStyle name="Percent 3 9 5 5" xfId="26943" xr:uid="{216645EE-86E5-448A-8245-86FBBA4DA291}"/>
    <cellStyle name="Percent 3 9 5 6" xfId="26944" xr:uid="{F46680B3-FD6A-4274-B960-C89F46C224AF}"/>
    <cellStyle name="Percent 3 9 5 7" xfId="26945" xr:uid="{C56B19EF-97FA-490A-A74C-6204BA6E853C}"/>
    <cellStyle name="Percent 3 9 5 8" xfId="26946" xr:uid="{E5BCECA0-924B-4EC7-A370-251F93AD2699}"/>
    <cellStyle name="Percent 3 9 5 9" xfId="26947" xr:uid="{4E8B3353-828B-47FC-8B76-BEAC5BA29647}"/>
    <cellStyle name="Percent 3 9 6" xfId="14378" xr:uid="{00000000-0005-0000-0000-000081110000}"/>
    <cellStyle name="Percent 3 9 6 10" xfId="26948" xr:uid="{189442C6-F35F-4B54-976F-A08DBDC2AF6E}"/>
    <cellStyle name="Percent 3 9 6 2" xfId="26949" xr:uid="{3100FE48-1487-4AD6-8853-4E41A75693B4}"/>
    <cellStyle name="Percent 3 9 6 3" xfId="26950" xr:uid="{FFA78DB0-1C29-4659-99CF-92E4ED940421}"/>
    <cellStyle name="Percent 3 9 6 4" xfId="26951" xr:uid="{B5DBC980-DC20-4E84-BE17-241F457CF170}"/>
    <cellStyle name="Percent 3 9 6 5" xfId="26952" xr:uid="{A6E55FD6-2746-496B-BBE5-495C222AB1EE}"/>
    <cellStyle name="Percent 3 9 6 6" xfId="26953" xr:uid="{E10E7D05-5FA5-407B-86A3-AEE937F6EB36}"/>
    <cellStyle name="Percent 3 9 6 7" xfId="26954" xr:uid="{9D87AE67-5B7B-453D-B09F-E3A91111D90E}"/>
    <cellStyle name="Percent 3 9 6 8" xfId="26955" xr:uid="{EA0C990F-245B-43E3-A15A-A4534974A61D}"/>
    <cellStyle name="Percent 3 9 6 9" xfId="26956" xr:uid="{90495B0E-72C2-423C-AE5F-13A4893094F2}"/>
    <cellStyle name="Percent 3 9 7" xfId="14379" xr:uid="{00000000-0005-0000-0000-000082110000}"/>
    <cellStyle name="Percent 3 9 7 10" xfId="26957" xr:uid="{6A566A41-5569-400A-9D20-68F29011FD2B}"/>
    <cellStyle name="Percent 3 9 7 2" xfId="26958" xr:uid="{1B5A8C34-AAB3-4FC6-86E6-EF08D99D2439}"/>
    <cellStyle name="Percent 3 9 7 3" xfId="26959" xr:uid="{FA260BF9-27FC-4BC4-A096-E075D41F7E8F}"/>
    <cellStyle name="Percent 3 9 7 4" xfId="26960" xr:uid="{A837F37F-6426-463F-A62B-703C26CF4CF9}"/>
    <cellStyle name="Percent 3 9 7 5" xfId="26961" xr:uid="{D99E0C2D-476F-4523-8ED5-C430D9229ED1}"/>
    <cellStyle name="Percent 3 9 7 6" xfId="26962" xr:uid="{37A6EF93-676D-47E5-BBAA-3F762E58D59E}"/>
    <cellStyle name="Percent 3 9 7 7" xfId="26963" xr:uid="{019AE3D5-A48E-4CB3-B15B-93CB5253BAE2}"/>
    <cellStyle name="Percent 3 9 7 8" xfId="26964" xr:uid="{3C61D5F4-F046-4DE6-9C0E-D3FB9253692E}"/>
    <cellStyle name="Percent 3 9 7 9" xfId="26965" xr:uid="{710A320E-9C7E-4198-AEEF-DF1DFAC03C84}"/>
    <cellStyle name="Percent 3 9 8" xfId="14380" xr:uid="{00000000-0005-0000-0000-000083110000}"/>
    <cellStyle name="Percent 3 9 8 10" xfId="26966" xr:uid="{0F5CABC1-FF63-4A08-84F5-F49A8D3AE5E0}"/>
    <cellStyle name="Percent 3 9 8 2" xfId="26967" xr:uid="{E6897F3D-C0B8-448D-9251-AA0DD63BE1C8}"/>
    <cellStyle name="Percent 3 9 8 3" xfId="26968" xr:uid="{45741061-4135-4DD8-BB3A-488FCD49E884}"/>
    <cellStyle name="Percent 3 9 8 4" xfId="26969" xr:uid="{C4544613-2E68-4027-BA27-6F1A7A682487}"/>
    <cellStyle name="Percent 3 9 8 5" xfId="26970" xr:uid="{915DF614-5FF5-40FB-A931-017B9D850107}"/>
    <cellStyle name="Percent 3 9 8 6" xfId="26971" xr:uid="{B1BA06B1-97E4-4181-B9B5-7887F2B73AA8}"/>
    <cellStyle name="Percent 3 9 8 7" xfId="26972" xr:uid="{D4D2FDB4-776C-4D91-9EE7-9C636ABAAACE}"/>
    <cellStyle name="Percent 3 9 8 8" xfId="26973" xr:uid="{F38F9750-5BE3-433A-8AE7-CC4D708CC6F2}"/>
    <cellStyle name="Percent 3 9 8 9" xfId="26974" xr:uid="{B8EA3E61-26C9-443C-9BD3-559DB1057871}"/>
    <cellStyle name="Percent 3 9 9" xfId="14381" xr:uid="{00000000-0005-0000-0000-000084110000}"/>
    <cellStyle name="Percent 3 9 9 10" xfId="26975" xr:uid="{A803EAEB-FFE7-494F-818D-B60E7E760E72}"/>
    <cellStyle name="Percent 3 9 9 2" xfId="26976" xr:uid="{B7C2AE99-9C6A-42C4-B705-F1E39E228EF9}"/>
    <cellStyle name="Percent 3 9 9 3" xfId="26977" xr:uid="{30BADD78-F586-4249-BE20-E7B661E359FD}"/>
    <cellStyle name="Percent 3 9 9 4" xfId="26978" xr:uid="{801DA21E-5F21-44BF-A0CA-10C0615E9A49}"/>
    <cellStyle name="Percent 3 9 9 5" xfId="26979" xr:uid="{F56BDA1E-5866-457B-AFD8-A3729536B98B}"/>
    <cellStyle name="Percent 3 9 9 6" xfId="26980" xr:uid="{3C8A5CA0-75D9-422B-9584-B74478CD7BCD}"/>
    <cellStyle name="Percent 3 9 9 7" xfId="26981" xr:uid="{0481BA9C-299F-45DC-8235-D917308A96B1}"/>
    <cellStyle name="Percent 3 9 9 8" xfId="26982" xr:uid="{14626FE0-BD08-4262-AB4A-F8C14AE2AA59}"/>
    <cellStyle name="Percent 3 9 9 9" xfId="26983" xr:uid="{9A8CDB85-9217-49C1-AA21-197EE6867AFE}"/>
    <cellStyle name="Percent 31" xfId="14382" xr:uid="{00000000-0005-0000-0000-000085110000}"/>
    <cellStyle name="Percent 31 10" xfId="26984" xr:uid="{B89C1B35-16F6-451E-9243-AF5A278B7DBE}"/>
    <cellStyle name="Percent 31 2" xfId="26985" xr:uid="{B12A7A2E-8D30-42AD-AA83-1198861303B7}"/>
    <cellStyle name="Percent 31 3" xfId="26986" xr:uid="{42FCB502-1BDA-4467-8084-D87A60B36E7F}"/>
    <cellStyle name="Percent 31 4" xfId="26987" xr:uid="{A9E90695-48A3-4408-A5DD-4547909DFEBC}"/>
    <cellStyle name="Percent 31 5" xfId="26988" xr:uid="{50E34CB9-31AE-4136-B170-BED031062545}"/>
    <cellStyle name="Percent 31 6" xfId="26989" xr:uid="{04B18C85-4978-4E24-B175-3BDC2BFA0A35}"/>
    <cellStyle name="Percent 31 7" xfId="26990" xr:uid="{3CC5A62A-24F9-4B70-AFE6-BEEF1D7C702F}"/>
    <cellStyle name="Percent 31 8" xfId="26991" xr:uid="{40DB6032-4085-421D-B953-070C0A375937}"/>
    <cellStyle name="Percent 31 9" xfId="26992" xr:uid="{DE80A23C-3224-4B9D-99F1-2F575AC48FE3}"/>
    <cellStyle name="Percent 4" xfId="3363" xr:uid="{00000000-0005-0000-0000-000033200000}"/>
    <cellStyle name="Percent 4 10" xfId="6657" xr:uid="{00000000-0005-0000-0000-000034200000}"/>
    <cellStyle name="Percent 4 10 10" xfId="26993" xr:uid="{F3FF04AD-A709-41C8-8D5A-93D407344DC4}"/>
    <cellStyle name="Percent 4 10 2" xfId="8038" xr:uid="{00000000-0005-0000-0000-000035200000}"/>
    <cellStyle name="Percent 4 10 2 2" xfId="14384" xr:uid="{00000000-0005-0000-0000-000088110000}"/>
    <cellStyle name="Percent 4 10 3" xfId="26994" xr:uid="{03DD1B07-6F3A-4035-8313-3989B57DDCBE}"/>
    <cellStyle name="Percent 4 10 4" xfId="26995" xr:uid="{4C918163-9E74-49CA-B811-60BB7B3CB4CD}"/>
    <cellStyle name="Percent 4 10 5" xfId="26996" xr:uid="{6E143990-C372-4891-AC4D-5A98798BC213}"/>
    <cellStyle name="Percent 4 10 6" xfId="26997" xr:uid="{AAB8DA0B-D728-4BEF-B9E6-9015335F613B}"/>
    <cellStyle name="Percent 4 10 7" xfId="26998" xr:uid="{D2C338AF-796B-4043-8343-BC6C1D8A44C0}"/>
    <cellStyle name="Percent 4 10 8" xfId="26999" xr:uid="{E8FF90CE-C178-4103-B3CD-06981BF80CBC}"/>
    <cellStyle name="Percent 4 10 9" xfId="27000" xr:uid="{7B6AA1D0-7199-4C4B-9923-699F301AAF52}"/>
    <cellStyle name="Percent 4 11" xfId="6775" xr:uid="{00000000-0005-0000-0000-000036200000}"/>
    <cellStyle name="Percent 4 11 10" xfId="27001" xr:uid="{37BC5E72-2B92-4C16-91DB-B252880C2871}"/>
    <cellStyle name="Percent 4 11 2" xfId="8039" xr:uid="{00000000-0005-0000-0000-000037200000}"/>
    <cellStyle name="Percent 4 11 2 2" xfId="14385" xr:uid="{00000000-0005-0000-0000-00008A110000}"/>
    <cellStyle name="Percent 4 11 3" xfId="27002" xr:uid="{C4FFC0A9-C87F-4F2F-804C-21801D56D532}"/>
    <cellStyle name="Percent 4 11 4" xfId="27003" xr:uid="{082B7C6C-ABCE-4D62-8C2C-9468F94E056E}"/>
    <cellStyle name="Percent 4 11 5" xfId="27004" xr:uid="{A15AF9E7-C027-4DE4-8B57-DC67B59FE42D}"/>
    <cellStyle name="Percent 4 11 6" xfId="27005" xr:uid="{59164147-7EC2-4E84-87B2-925D71EED856}"/>
    <cellStyle name="Percent 4 11 7" xfId="27006" xr:uid="{18A6739D-74FD-4051-8BD2-7D2DB95C1945}"/>
    <cellStyle name="Percent 4 11 8" xfId="27007" xr:uid="{245B8FB6-835D-4EAB-B7B3-97B867BBD46E}"/>
    <cellStyle name="Percent 4 11 9" xfId="27008" xr:uid="{43ABB3A2-931A-4947-87E8-A84292AB6E5E}"/>
    <cellStyle name="Percent 4 12" xfId="8040" xr:uid="{00000000-0005-0000-0000-000038200000}"/>
    <cellStyle name="Percent 4 12 10" xfId="27009" xr:uid="{740F43BF-F0AC-47D8-A58F-47010C98727D}"/>
    <cellStyle name="Percent 4 12 2" xfId="14386" xr:uid="{00000000-0005-0000-0000-00008C110000}"/>
    <cellStyle name="Percent 4 12 3" xfId="27010" xr:uid="{E33F0366-A6AF-496F-8228-8486C746B5EB}"/>
    <cellStyle name="Percent 4 12 4" xfId="27011" xr:uid="{3187566D-8764-4E34-8B89-9A7BE1F4D210}"/>
    <cellStyle name="Percent 4 12 5" xfId="27012" xr:uid="{A7E3FF4E-B6B2-4BD0-B29A-11B24FDD0AED}"/>
    <cellStyle name="Percent 4 12 6" xfId="27013" xr:uid="{59633136-25B4-4D52-9B45-F52BC1BD6256}"/>
    <cellStyle name="Percent 4 12 7" xfId="27014" xr:uid="{4EBA8069-9F73-4189-9EE5-D8223348EA27}"/>
    <cellStyle name="Percent 4 12 8" xfId="27015" xr:uid="{9915FB02-D563-4A0B-BA15-70BD38F97943}"/>
    <cellStyle name="Percent 4 12 9" xfId="27016" xr:uid="{D9855AB8-6F41-4D48-AAB8-F707417347C6}"/>
    <cellStyle name="Percent 4 13" xfId="8041" xr:uid="{00000000-0005-0000-0000-000039200000}"/>
    <cellStyle name="Percent 4 13 10" xfId="27017" xr:uid="{402210A4-8409-4F1D-8B96-16AAA571AEF0}"/>
    <cellStyle name="Percent 4 13 2" xfId="14387" xr:uid="{00000000-0005-0000-0000-00008E110000}"/>
    <cellStyle name="Percent 4 13 3" xfId="27018" xr:uid="{C48B3F8D-BA23-46D1-A3B4-7BA6D2BD56B8}"/>
    <cellStyle name="Percent 4 13 4" xfId="27019" xr:uid="{31D15DB9-BE0F-4EC7-BA6C-4012F2279D5D}"/>
    <cellStyle name="Percent 4 13 5" xfId="27020" xr:uid="{090CCED5-391A-4212-A5A2-65B35C16A0B7}"/>
    <cellStyle name="Percent 4 13 6" xfId="27021" xr:uid="{07E3C6BF-30D3-4BD5-BA3F-D7B4B45E79AF}"/>
    <cellStyle name="Percent 4 13 7" xfId="27022" xr:uid="{D9913C09-9650-4700-9AA1-2D3289D2B459}"/>
    <cellStyle name="Percent 4 13 8" xfId="27023" xr:uid="{690015A9-076A-4D4A-A418-D39632605BA0}"/>
    <cellStyle name="Percent 4 13 9" xfId="27024" xr:uid="{D4B7ED54-6EBF-41CC-88CC-36E18457864F}"/>
    <cellStyle name="Percent 4 14" xfId="8037" xr:uid="{00000000-0005-0000-0000-00003A200000}"/>
    <cellStyle name="Percent 4 14 10" xfId="27025" xr:uid="{5C4FCE24-D014-4A63-B94C-FCF0684DFF34}"/>
    <cellStyle name="Percent 4 14 11" xfId="27026" xr:uid="{9073333E-0F31-4079-9B05-C15DEDD7868D}"/>
    <cellStyle name="Percent 4 14 2" xfId="14389" xr:uid="{00000000-0005-0000-0000-000090110000}"/>
    <cellStyle name="Percent 4 14 2 2" xfId="27027" xr:uid="{BFD0F61E-7D12-42C3-85ED-C2B36EE75102}"/>
    <cellStyle name="Percent 4 14 2 3" xfId="27028" xr:uid="{72577E7A-B810-42D0-A8F7-C240877E365D}"/>
    <cellStyle name="Percent 4 14 2 4" xfId="27029" xr:uid="{768B0CDA-4BCB-48DD-90F1-5B408137BBC2}"/>
    <cellStyle name="Percent 4 14 2 5" xfId="27030" xr:uid="{36873FDF-29F8-47B1-8EDF-A0E687D2236A}"/>
    <cellStyle name="Percent 4 14 2 6" xfId="27031" xr:uid="{AD80F241-ADC4-4519-B35F-48925562A06B}"/>
    <cellStyle name="Percent 4 14 2 7" xfId="27032" xr:uid="{19765E4B-DEDE-4051-82FE-BDC3009BBED2}"/>
    <cellStyle name="Percent 4 14 3" xfId="14388" xr:uid="{00000000-0005-0000-0000-00008F110000}"/>
    <cellStyle name="Percent 4 14 4" xfId="27033" xr:uid="{0967C2F3-13F8-4353-9060-C64E30977FE7}"/>
    <cellStyle name="Percent 4 14 5" xfId="27034" xr:uid="{F5F0943A-6BD3-489B-B9A1-54608C8E64CC}"/>
    <cellStyle name="Percent 4 14 6" xfId="27035" xr:uid="{8516AAD8-7A29-40DE-AD96-4D7C5C3EFD42}"/>
    <cellStyle name="Percent 4 14 7" xfId="27036" xr:uid="{C8213B82-7F70-495F-9AB1-D8CFCBB5BE31}"/>
    <cellStyle name="Percent 4 14 8" xfId="27037" xr:uid="{3F85AA80-A59F-450B-8E78-EBC62F08F643}"/>
    <cellStyle name="Percent 4 14 9" xfId="27038" xr:uid="{9086C2A8-D74F-4B4F-8E68-55379C2E5EF9}"/>
    <cellStyle name="Percent 4 15" xfId="8278" xr:uid="{00000000-0005-0000-0000-00003B200000}"/>
    <cellStyle name="Percent 4 15 10" xfId="27039" xr:uid="{525F4474-CBBC-45E5-BA77-E7951315EB1D}"/>
    <cellStyle name="Percent 4 15 2" xfId="11710" xr:uid="{00000000-0005-0000-0000-0000EF2D0000}"/>
    <cellStyle name="Percent 4 15 2 2" xfId="27040" xr:uid="{3A9F846E-77CF-4AEA-A6B9-337C73C2BF1B}"/>
    <cellStyle name="Percent 4 15 3" xfId="14390" xr:uid="{00000000-0005-0000-0000-000091110000}"/>
    <cellStyle name="Percent 4 15 4" xfId="27041" xr:uid="{ABD77661-BF92-4BDC-8067-569B91D3B514}"/>
    <cellStyle name="Percent 4 15 5" xfId="27042" xr:uid="{D7A6B4B0-23FD-451D-918E-A50CB6C4A1FA}"/>
    <cellStyle name="Percent 4 15 6" xfId="27043" xr:uid="{7A8BCBBE-7C3F-46AB-BCAF-F12CF7483092}"/>
    <cellStyle name="Percent 4 15 7" xfId="27044" xr:uid="{D33B9E54-8E8A-4799-9CCF-3C7EB8B812BF}"/>
    <cellStyle name="Percent 4 15 8" xfId="27045" xr:uid="{37A5764C-4008-4101-B683-258E913B1434}"/>
    <cellStyle name="Percent 4 15 9" xfId="27046" xr:uid="{2BA1019B-CFED-47A3-82C4-0D785D738098}"/>
    <cellStyle name="Percent 4 16" xfId="8400" xr:uid="{00000000-0005-0000-0000-00003C200000}"/>
    <cellStyle name="Percent 4 16 10" xfId="27047" xr:uid="{CB793E55-8646-4CA2-8CFF-DF4EB9E4F018}"/>
    <cellStyle name="Percent 4 16 2" xfId="11712" xr:uid="{00000000-0005-0000-0000-0000F12D0000}"/>
    <cellStyle name="Percent 4 16 2 2" xfId="27049" xr:uid="{A585039F-68C1-4D72-8237-B9ECA405C020}"/>
    <cellStyle name="Percent 4 16 2 3" xfId="27050" xr:uid="{AA251D91-B593-4D36-8B8B-182F2DDA0110}"/>
    <cellStyle name="Percent 4 16 2 4" xfId="27051" xr:uid="{5C33D564-113B-437E-A15A-1BC7660BA0D5}"/>
    <cellStyle name="Percent 4 16 2 5" xfId="27052" xr:uid="{FF90CEEA-7A38-4175-AD0E-005069139071}"/>
    <cellStyle name="Percent 4 16 2 6" xfId="27048" xr:uid="{B6D6B5A9-572E-4BDD-8B3F-007EED5DA031}"/>
    <cellStyle name="Percent 4 16 3" xfId="11713" xr:uid="{00000000-0005-0000-0000-0000F22D0000}"/>
    <cellStyle name="Percent 4 16 3 2" xfId="27054" xr:uid="{40AB55AB-A70E-405F-BBE7-3CA19729AC27}"/>
    <cellStyle name="Percent 4 16 3 3" xfId="27055" xr:uid="{D50F6D97-2278-43E3-8CC4-915F17FE2D79}"/>
    <cellStyle name="Percent 4 16 3 4" xfId="27053" xr:uid="{6C01B888-7BE7-40A8-96B5-37455D2EA18E}"/>
    <cellStyle name="Percent 4 16 4" xfId="11711" xr:uid="{00000000-0005-0000-0000-0000F02D0000}"/>
    <cellStyle name="Percent 4 16 4 2" xfId="27056" xr:uid="{83EFFED0-7C90-4C32-973B-F969431D67DE}"/>
    <cellStyle name="Percent 4 16 5" xfId="14391" xr:uid="{00000000-0005-0000-0000-000092110000}"/>
    <cellStyle name="Percent 4 16 6" xfId="27057" xr:uid="{C1973C26-F03D-4675-96A8-7BA071C4F3F3}"/>
    <cellStyle name="Percent 4 16 7" xfId="27058" xr:uid="{787438BA-9BCE-40C9-878F-A0EE51730411}"/>
    <cellStyle name="Percent 4 16 8" xfId="27059" xr:uid="{87590233-8DF9-4B40-A870-5BDDEFA52D1A}"/>
    <cellStyle name="Percent 4 16 9" xfId="27060" xr:uid="{61082215-101E-4A43-BF24-48380D03DFF2}"/>
    <cellStyle name="Percent 4 17" xfId="8520" xr:uid="{00000000-0005-0000-0000-00003D200000}"/>
    <cellStyle name="Percent 4 17 10" xfId="27061" xr:uid="{88A45020-53B3-48A8-9C51-EF395DD0C77A}"/>
    <cellStyle name="Percent 4 17 2" xfId="11714" xr:uid="{00000000-0005-0000-0000-0000F32D0000}"/>
    <cellStyle name="Percent 4 17 2 2" xfId="27062" xr:uid="{879D09D1-3667-4EC9-8B55-A8ED7764E204}"/>
    <cellStyle name="Percent 4 17 3" xfId="14392" xr:uid="{00000000-0005-0000-0000-000093110000}"/>
    <cellStyle name="Percent 4 17 4" xfId="27063" xr:uid="{CD219C4A-C653-4FBA-B447-01CD72F655A1}"/>
    <cellStyle name="Percent 4 17 5" xfId="27064" xr:uid="{6DDDEBF5-5B22-40D5-8F1D-0038971B26E0}"/>
    <cellStyle name="Percent 4 17 6" xfId="27065" xr:uid="{BA51AC85-F44E-4F66-B4A7-381D32442E34}"/>
    <cellStyle name="Percent 4 17 7" xfId="27066" xr:uid="{51C66BC6-39E6-4825-9CBD-9A39D1621323}"/>
    <cellStyle name="Percent 4 17 8" xfId="27067" xr:uid="{28A0F59D-E953-4144-9545-A44939732D2A}"/>
    <cellStyle name="Percent 4 17 9" xfId="27068" xr:uid="{480E6AFB-E665-45E7-A572-A6F8CC9B9ABA}"/>
    <cellStyle name="Percent 4 18" xfId="8640" xr:uid="{00000000-0005-0000-0000-00003E200000}"/>
    <cellStyle name="Percent 4 18 10" xfId="27069" xr:uid="{E0F71D4D-67F7-4B55-86FB-662A53B5D561}"/>
    <cellStyle name="Percent 4 18 2" xfId="11715" xr:uid="{00000000-0005-0000-0000-0000F42D0000}"/>
    <cellStyle name="Percent 4 18 2 2" xfId="27071" xr:uid="{80C9CF94-C406-4502-99BC-194BFA0EB770}"/>
    <cellStyle name="Percent 4 18 2 3" xfId="27072" xr:uid="{1EA58906-25AD-4338-B6E7-97E0D39F0D77}"/>
    <cellStyle name="Percent 4 18 2 4" xfId="27070" xr:uid="{47790B27-6BAC-4832-94B4-49D2B71E94F5}"/>
    <cellStyle name="Percent 4 18 3" xfId="14393" xr:uid="{00000000-0005-0000-0000-000094110000}"/>
    <cellStyle name="Percent 4 18 4" xfId="27073" xr:uid="{770633E0-E41D-4912-94A3-28157E625515}"/>
    <cellStyle name="Percent 4 18 5" xfId="27074" xr:uid="{0D6D5802-569A-42F4-9C4D-D2AD3D7DAC56}"/>
    <cellStyle name="Percent 4 18 6" xfId="27075" xr:uid="{6A42E011-BC1E-4D07-8D02-65B786878D70}"/>
    <cellStyle name="Percent 4 18 7" xfId="27076" xr:uid="{C88E5080-B401-404D-BB73-D994BFE0425E}"/>
    <cellStyle name="Percent 4 18 8" xfId="27077" xr:uid="{8F3EA1AE-046B-43B4-B1D3-DE63CB83A93E}"/>
    <cellStyle name="Percent 4 18 9" xfId="27078" xr:uid="{34D96DEE-43D7-4B5C-BC9A-7DD76C457796}"/>
    <cellStyle name="Percent 4 19" xfId="8760" xr:uid="{00000000-0005-0000-0000-00003F200000}"/>
    <cellStyle name="Percent 4 19 10" xfId="27079" xr:uid="{CCFFB941-D303-4CE6-BF44-CDC3E53C7587}"/>
    <cellStyle name="Percent 4 19 2" xfId="14394" xr:uid="{00000000-0005-0000-0000-000095110000}"/>
    <cellStyle name="Percent 4 19 3" xfId="27080" xr:uid="{2F8A6F4B-F07E-4872-B32C-6BED65F3CC2A}"/>
    <cellStyle name="Percent 4 19 4" xfId="27081" xr:uid="{ADAD7E0F-BF02-4C9F-A2D9-DA1CFA68AF3C}"/>
    <cellStyle name="Percent 4 19 5" xfId="27082" xr:uid="{0839E4BE-5607-4C29-9D4E-649E2DD8B867}"/>
    <cellStyle name="Percent 4 19 6" xfId="27083" xr:uid="{FB93C8F2-A375-43ED-A17B-1A1941959540}"/>
    <cellStyle name="Percent 4 19 7" xfId="27084" xr:uid="{5B81CA2A-C746-46E1-AFE3-4FBBF9B2140F}"/>
    <cellStyle name="Percent 4 19 8" xfId="27085" xr:uid="{F7CD2EFA-B4C2-4558-BC6B-6A886961686C}"/>
    <cellStyle name="Percent 4 19 9" xfId="27086" xr:uid="{29BAB090-8542-4F8E-B167-6F02979A6C2D}"/>
    <cellStyle name="Percent 4 2" xfId="4719" xr:uid="{00000000-0005-0000-0000-000040200000}"/>
    <cellStyle name="Percent 4 2 10" xfId="5691" xr:uid="{00000000-0005-0000-0000-000041200000}"/>
    <cellStyle name="Percent 4 2 11" xfId="27087" xr:uid="{8C4915F7-CCC9-4BB7-8957-320DDC89A107}"/>
    <cellStyle name="Percent 4 2 12" xfId="27088" xr:uid="{ABD1CB56-25CE-4139-AB1A-7C5A01B6704C}"/>
    <cellStyle name="Percent 4 2 13" xfId="27089" xr:uid="{4E9364BD-4AAD-4CDA-9FEB-99042268B951}"/>
    <cellStyle name="Percent 4 2 14" xfId="27090" xr:uid="{61FE6EB2-AA27-4B92-BF86-039506081B08}"/>
    <cellStyle name="Percent 4 2 15" xfId="27091" xr:uid="{32660C99-D7CD-4C2D-985E-95F43BBD1482}"/>
    <cellStyle name="Percent 4 2 16" xfId="27092" xr:uid="{1DE8A39F-4C64-41EC-A90A-F7F1C0C9DC7B}"/>
    <cellStyle name="Percent 4 2 17" xfId="27093" xr:uid="{8EB682D1-5BD1-4DE3-A792-13ABA8A83EDE}"/>
    <cellStyle name="Percent 4 2 2" xfId="5479" xr:uid="{00000000-0005-0000-0000-000042200000}"/>
    <cellStyle name="Percent 4 2 2 2" xfId="6205" xr:uid="{00000000-0005-0000-0000-000043200000}"/>
    <cellStyle name="Percent 4 2 2 2 2" xfId="14396" xr:uid="{00000000-0005-0000-0000-000098110000}"/>
    <cellStyle name="Percent 4 2 2 3" xfId="8043" xr:uid="{00000000-0005-0000-0000-000044200000}"/>
    <cellStyle name="Percent 4 2 2 3 2" xfId="27094" xr:uid="{1FC73715-D46F-433F-A5F6-37D3720BA90A}"/>
    <cellStyle name="Percent 4 2 2 4" xfId="5692" xr:uid="{00000000-0005-0000-0000-000045200000}"/>
    <cellStyle name="Percent 4 2 2 5" xfId="27095" xr:uid="{2D97C7B6-6328-484E-B018-F154E8D78E71}"/>
    <cellStyle name="Percent 4 2 2 6" xfId="27096" xr:uid="{9E69FBE1-4B8C-4AA2-945F-93B20B1F30B0}"/>
    <cellStyle name="Percent 4 2 2 7" xfId="27097" xr:uid="{132B7E1F-18E6-4B39-AFE4-2189D325435D}"/>
    <cellStyle name="Percent 4 2 2 8" xfId="27098" xr:uid="{BDC0933E-FAFC-417E-8949-787882941618}"/>
    <cellStyle name="Percent 4 2 2 9" xfId="27099" xr:uid="{6C277D16-63CA-490A-8F13-BCB8343E2A8D}"/>
    <cellStyle name="Percent 4 2 3" xfId="5480" xr:uid="{00000000-0005-0000-0000-000046200000}"/>
    <cellStyle name="Percent 4 2 3 2" xfId="6206" xr:uid="{00000000-0005-0000-0000-000047200000}"/>
    <cellStyle name="Percent 4 2 3 2 2" xfId="14397" xr:uid="{00000000-0005-0000-0000-00009A110000}"/>
    <cellStyle name="Percent 4 2 3 3" xfId="8044" xr:uid="{00000000-0005-0000-0000-000048200000}"/>
    <cellStyle name="Percent 4 2 3 3 2" xfId="27100" xr:uid="{78098269-B987-46C3-AEC3-D56D4B5A0CDD}"/>
    <cellStyle name="Percent 4 2 3 4" xfId="5693" xr:uid="{00000000-0005-0000-0000-000049200000}"/>
    <cellStyle name="Percent 4 2 3 5" xfId="27101" xr:uid="{0757E85D-7523-4806-B387-EE25CFE4DCDB}"/>
    <cellStyle name="Percent 4 2 3 6" xfId="27102" xr:uid="{02ADEE54-E916-4332-8481-35C0B1734BC9}"/>
    <cellStyle name="Percent 4 2 3 7" xfId="27103" xr:uid="{643D81D3-D7CC-4740-87BE-BCDC959948F5}"/>
    <cellStyle name="Percent 4 2 3 8" xfId="27104" xr:uid="{C9659E03-BC43-403C-B069-3108565CF596}"/>
    <cellStyle name="Percent 4 2 3 9" xfId="27105" xr:uid="{C55F4E1E-7CAB-4DBF-B0E7-30246FCB69E1}"/>
    <cellStyle name="Percent 4 2 4" xfId="5478" xr:uid="{00000000-0005-0000-0000-00004A200000}"/>
    <cellStyle name="Percent 4 2 4 2" xfId="8045" xr:uid="{00000000-0005-0000-0000-00004B200000}"/>
    <cellStyle name="Percent 4 2 4 2 2" xfId="14398" xr:uid="{00000000-0005-0000-0000-00009C110000}"/>
    <cellStyle name="Percent 4 2 4 2 3" xfId="27106" xr:uid="{E59CA22B-397F-49CC-AF0C-D98F33967774}"/>
    <cellStyle name="Percent 4 2 4 2 4" xfId="27107" xr:uid="{47CB1174-C72C-44AF-9D24-059DBC79B775}"/>
    <cellStyle name="Percent 4 2 4 2 5" xfId="27108" xr:uid="{5FC35103-4F68-46DA-9C44-86AB74749403}"/>
    <cellStyle name="Percent 4 2 4 3" xfId="6204" xr:uid="{00000000-0005-0000-0000-00004C200000}"/>
    <cellStyle name="Percent 4 2 4 3 2" xfId="27110" xr:uid="{5475B8E7-5845-4505-BC54-B804E7B02891}"/>
    <cellStyle name="Percent 4 2 4 3 3" xfId="27111" xr:uid="{EBCAF7F0-8353-4B24-8E24-84E642C0A1D3}"/>
    <cellStyle name="Percent 4 2 4 3 4" xfId="27112" xr:uid="{FC1D3C77-09CD-4383-A3C4-333EC1E0145F}"/>
    <cellStyle name="Percent 4 2 4 3 5" xfId="27113" xr:uid="{438A8D07-2EFF-4D54-BCDD-925301B483C7}"/>
    <cellStyle name="Percent 4 2 4 3 6" xfId="27109" xr:uid="{7DACB27B-CE75-4478-895A-CCE9716FA695}"/>
    <cellStyle name="Percent 4 2 4 4" xfId="27114" xr:uid="{7E8B9848-EA41-4A14-9928-0AE68F0EDE47}"/>
    <cellStyle name="Percent 4 2 4 5" xfId="27115" xr:uid="{82F00A74-BC6D-421C-9105-8C462B8E53D8}"/>
    <cellStyle name="Percent 4 2 4 6" xfId="27116" xr:uid="{9AF1956A-69A2-4C6C-B318-92F48B1BCE45}"/>
    <cellStyle name="Percent 4 2 4 7" xfId="27117" xr:uid="{C590238C-C2C0-45C5-A7A8-7B09017FF72B}"/>
    <cellStyle name="Percent 4 2 4 8" xfId="27118" xr:uid="{14192A68-F7D3-4F15-907A-78D399D95FAB}"/>
    <cellStyle name="Percent 4 2 4 9" xfId="27119" xr:uid="{B0AF88E5-9D1F-4260-914D-6CF1C6AC8733}"/>
    <cellStyle name="Percent 4 2 5" xfId="8046" xr:uid="{00000000-0005-0000-0000-00004D200000}"/>
    <cellStyle name="Percent 4 2 5 2" xfId="14399" xr:uid="{00000000-0005-0000-0000-00009E110000}"/>
    <cellStyle name="Percent 4 2 5 3" xfId="27120" xr:uid="{4365E343-5454-4E32-BE58-ADE26D27C7D0}"/>
    <cellStyle name="Percent 4 2 5 4" xfId="27121" xr:uid="{740DF0CE-3730-4CCA-83EC-5CF696A90C20}"/>
    <cellStyle name="Percent 4 2 5 5" xfId="27122" xr:uid="{693815E1-DE82-4BC2-BBBC-C5F8A2D35419}"/>
    <cellStyle name="Percent 4 2 5 6" xfId="27123" xr:uid="{50F5D012-E692-49C8-A0B6-72AC8460B864}"/>
    <cellStyle name="Percent 4 2 5 7" xfId="27124" xr:uid="{18848290-5C6E-4AE4-8E39-E0DD59B01FA0}"/>
    <cellStyle name="Percent 4 2 5 8" xfId="27125" xr:uid="{A9356229-56C6-475F-A552-C1F1FEA30323}"/>
    <cellStyle name="Percent 4 2 5 9" xfId="27126" xr:uid="{B148B728-356A-4FEB-B306-FE26E86E6474}"/>
    <cellStyle name="Percent 4 2 6" xfId="8047" xr:uid="{00000000-0005-0000-0000-00004E200000}"/>
    <cellStyle name="Percent 4 2 6 10" xfId="27127" xr:uid="{D8FB3AA0-680B-4269-B37B-1145ECDE66B9}"/>
    <cellStyle name="Percent 4 2 6 2" xfId="14400" xr:uid="{00000000-0005-0000-0000-0000A0110000}"/>
    <cellStyle name="Percent 4 2 6 2 2" xfId="27128" xr:uid="{BBF7C4F0-65D1-49E3-A9BA-C81A0EAFDF8D}"/>
    <cellStyle name="Percent 4 2 6 2 3" xfId="27129" xr:uid="{C9A7BEA9-2032-40E0-868D-F504CE21ECA7}"/>
    <cellStyle name="Percent 4 2 6 2 4" xfId="27130" xr:uid="{C8F741DE-D246-4D17-80ED-1CCB0000548F}"/>
    <cellStyle name="Percent 4 2 6 2 5" xfId="27131" xr:uid="{C6FF9C0A-904A-497F-A1FA-1DD6D6D49CFC}"/>
    <cellStyle name="Percent 4 2 6 3" xfId="27132" xr:uid="{0B297213-84B3-4451-A3DA-657AED397542}"/>
    <cellStyle name="Percent 4 2 6 3 2" xfId="27133" xr:uid="{F7A8A18F-6E6F-40EB-9BD9-505392110669}"/>
    <cellStyle name="Percent 4 2 6 3 3" xfId="27134" xr:uid="{D2447F6C-6829-40AC-A37D-E69887D951BB}"/>
    <cellStyle name="Percent 4 2 6 3 4" xfId="27135" xr:uid="{9C1A571B-44CC-4CA1-BF32-9C0051B183BC}"/>
    <cellStyle name="Percent 4 2 6 3 5" xfId="27136" xr:uid="{90D6A81F-A67B-422C-93C7-A44616845643}"/>
    <cellStyle name="Percent 4 2 6 4" xfId="27137" xr:uid="{38C7B2D9-29B0-469E-8E1B-48D17F7C468B}"/>
    <cellStyle name="Percent 4 2 6 5" xfId="27138" xr:uid="{A067674B-3A65-4AC8-93C4-BF608AB9E60E}"/>
    <cellStyle name="Percent 4 2 6 6" xfId="27139" xr:uid="{F525538F-3F85-422D-9A00-16E2C8A0D5B8}"/>
    <cellStyle name="Percent 4 2 6 7" xfId="27140" xr:uid="{045B0483-B3A6-4C80-93AE-55C7741FF19B}"/>
    <cellStyle name="Percent 4 2 6 8" xfId="27141" xr:uid="{5629F913-4CEB-47A8-875E-ED94CA7E1539}"/>
    <cellStyle name="Percent 4 2 6 9" xfId="27142" xr:uid="{E2A42A78-3B3E-4B6F-96C7-AA4AAC7CAEFE}"/>
    <cellStyle name="Percent 4 2 7" xfId="8048" xr:uid="{00000000-0005-0000-0000-00004F200000}"/>
    <cellStyle name="Percent 4 2 7 2" xfId="14401" xr:uid="{00000000-0005-0000-0000-0000A2110000}"/>
    <cellStyle name="Percent 4 2 7 3" xfId="27143" xr:uid="{CCE539C2-190E-464A-920C-A737333F7310}"/>
    <cellStyle name="Percent 4 2 7 4" xfId="27144" xr:uid="{59D09489-E062-42A6-9C44-7B8F6E57AF1A}"/>
    <cellStyle name="Percent 4 2 7 5" xfId="27145" xr:uid="{27018C90-297E-4981-B946-5FFD0400118F}"/>
    <cellStyle name="Percent 4 2 7 6" xfId="27146" xr:uid="{ADC2E165-1DC2-452E-AFAE-BDD9325CD6F9}"/>
    <cellStyle name="Percent 4 2 7 7" xfId="27147" xr:uid="{9F5D2151-DEB0-4F13-BD48-076E05F98D9D}"/>
    <cellStyle name="Percent 4 2 7 8" xfId="27148" xr:uid="{C70287A7-FD74-41F9-8C18-6A9AD0A7CF33}"/>
    <cellStyle name="Percent 4 2 7 9" xfId="27149" xr:uid="{45445D9B-5B8C-4526-BF2F-06ACF73E2A36}"/>
    <cellStyle name="Percent 4 2 8" xfId="8049" xr:uid="{00000000-0005-0000-0000-000050200000}"/>
    <cellStyle name="Percent 4 2 8 2" xfId="14402" xr:uid="{00000000-0005-0000-0000-0000A4110000}"/>
    <cellStyle name="Percent 4 2 8 3" xfId="27150" xr:uid="{0D698AB9-50F8-437A-B7D0-8251B9E3ED13}"/>
    <cellStyle name="Percent 4 2 8 4" xfId="27151" xr:uid="{BA0AEC10-0583-4146-8DCF-23A6B9897E2A}"/>
    <cellStyle name="Percent 4 2 8 5" xfId="27152" xr:uid="{B146AAB1-28B9-4B4E-8A0E-A659C6CBFB48}"/>
    <cellStyle name="Percent 4 2 8 6" xfId="27153" xr:uid="{4A8CD844-53B1-4E4B-BE09-2A896ECB8C6F}"/>
    <cellStyle name="Percent 4 2 8 7" xfId="27154" xr:uid="{EC80617E-B336-4D2E-A023-8185D5721583}"/>
    <cellStyle name="Percent 4 2 8 8" xfId="27155" xr:uid="{4DFBD806-9E2F-4854-9213-3CB0B51E00F6}"/>
    <cellStyle name="Percent 4 2 8 9" xfId="27156" xr:uid="{3F883666-18A1-47EE-8386-9128693FE3E0}"/>
    <cellStyle name="Percent 4 2 9" xfId="8042" xr:uid="{00000000-0005-0000-0000-000051200000}"/>
    <cellStyle name="Percent 4 2 9 2" xfId="14395" xr:uid="{00000000-0005-0000-0000-0000A5110000}"/>
    <cellStyle name="Percent 4 2 9 3" xfId="27157" xr:uid="{034FA32E-E453-4FD7-AA40-78C16B984A12}"/>
    <cellStyle name="Percent 4 2 9 4" xfId="27158" xr:uid="{8634E1B0-24D8-4964-81AF-9356CF53F865}"/>
    <cellStyle name="Percent 4 2 9 5" xfId="27159" xr:uid="{54CA9788-3DCC-4B4F-8199-8E0772786058}"/>
    <cellStyle name="Percent 4 20" xfId="5690" xr:uid="{00000000-0005-0000-0000-000052200000}"/>
    <cellStyle name="Percent 4 20 10" xfId="27160" xr:uid="{941B1830-A2A2-48FC-ABC4-9D4D7977D965}"/>
    <cellStyle name="Percent 4 20 2" xfId="27161" xr:uid="{C25B83E8-545E-48BD-B2CC-A6CED8AC7D93}"/>
    <cellStyle name="Percent 4 20 3" xfId="27162" xr:uid="{2D2F62F3-0EC6-453E-9A89-B0E23415FCFB}"/>
    <cellStyle name="Percent 4 20 4" xfId="27163" xr:uid="{3756D6F2-6193-4297-B46F-C981B5101AF0}"/>
    <cellStyle name="Percent 4 20 5" xfId="27164" xr:uid="{D7AFF556-30AD-413A-9697-108148590247}"/>
    <cellStyle name="Percent 4 20 6" xfId="27165" xr:uid="{5D543980-E74D-4FC0-9719-2B7B940A5833}"/>
    <cellStyle name="Percent 4 20 7" xfId="27166" xr:uid="{F6485EC0-BE2B-4D76-BB33-DB019E68072D}"/>
    <cellStyle name="Percent 4 20 8" xfId="27167" xr:uid="{E09600C0-534F-4424-A638-71CDA7B030B7}"/>
    <cellStyle name="Percent 4 20 9" xfId="27168" xr:uid="{1628C095-2D2B-4684-A896-CFA182BF0028}"/>
    <cellStyle name="Percent 4 21" xfId="10441" xr:uid="{00000000-0005-0000-0000-0000B4210000}"/>
    <cellStyle name="Percent 4 21 10" xfId="27169" xr:uid="{87908B3C-9586-49E6-9D72-538B8D6F9287}"/>
    <cellStyle name="Percent 4 21 2" xfId="14403" xr:uid="{00000000-0005-0000-0000-0000A7110000}"/>
    <cellStyle name="Percent 4 21 3" xfId="27170" xr:uid="{0E2C8B24-BCBF-484D-972E-E8B7BA5CA3FB}"/>
    <cellStyle name="Percent 4 21 4" xfId="27171" xr:uid="{C3B65FF5-CA78-42B9-815C-CC3B3E3D3F21}"/>
    <cellStyle name="Percent 4 21 5" xfId="27172" xr:uid="{8F8E049F-24A8-445E-A5B7-08A4D42A4EE1}"/>
    <cellStyle name="Percent 4 21 6" xfId="27173" xr:uid="{6532D311-6983-4BEF-85F6-88565670BFD8}"/>
    <cellStyle name="Percent 4 21 7" xfId="27174" xr:uid="{78B4AB06-3336-4284-AA77-670A9FAA0074}"/>
    <cellStyle name="Percent 4 21 8" xfId="27175" xr:uid="{029BCBB5-56DD-4B5E-812D-6F420EB33192}"/>
    <cellStyle name="Percent 4 21 9" xfId="27176" xr:uid="{2794F724-BC99-4936-A8DF-1F045730E7EB}"/>
    <cellStyle name="Percent 4 22" xfId="14404" xr:uid="{00000000-0005-0000-0000-0000A8110000}"/>
    <cellStyle name="Percent 4 22 10" xfId="27177" xr:uid="{1290C1B5-D763-41CF-B904-F66A57F2FCAA}"/>
    <cellStyle name="Percent 4 22 2" xfId="27178" xr:uid="{87DC7108-FC2A-4CFB-AE1C-15BB88D9F20E}"/>
    <cellStyle name="Percent 4 22 3" xfId="27179" xr:uid="{1145ED6F-35F3-43BD-BB18-11B8251D8B82}"/>
    <cellStyle name="Percent 4 22 4" xfId="27180" xr:uid="{5ABBC9A7-3991-4498-BE05-8981A76883BD}"/>
    <cellStyle name="Percent 4 22 5" xfId="27181" xr:uid="{A1460C5B-B8B4-42C7-A1B9-0E6C065D98B1}"/>
    <cellStyle name="Percent 4 22 6" xfId="27182" xr:uid="{D96B4C94-0E40-4F02-8CD7-FCF58682EF3D}"/>
    <cellStyle name="Percent 4 22 7" xfId="27183" xr:uid="{A356348E-4F8E-44DC-83CE-199FBF7D17F8}"/>
    <cellStyle name="Percent 4 22 8" xfId="27184" xr:uid="{309409CB-411E-4FC0-8BF7-988FCB2E30B3}"/>
    <cellStyle name="Percent 4 22 9" xfId="27185" xr:uid="{A5E591E0-449F-41D3-B7D4-08F1B99A46CB}"/>
    <cellStyle name="Percent 4 23" xfId="14405" xr:uid="{00000000-0005-0000-0000-0000A9110000}"/>
    <cellStyle name="Percent 4 23 10" xfId="27186" xr:uid="{07B92D95-3A01-4685-B5F2-B6D4F1350F08}"/>
    <cellStyle name="Percent 4 23 2" xfId="27187" xr:uid="{6F41E51A-74A7-46E0-BFE4-18123A05D849}"/>
    <cellStyle name="Percent 4 23 3" xfId="27188" xr:uid="{CCA723EC-5AC3-4A43-B60B-7C2EEAAA5265}"/>
    <cellStyle name="Percent 4 23 4" xfId="27189" xr:uid="{206B64F6-E362-42AB-AE6A-4D15DF78C963}"/>
    <cellStyle name="Percent 4 23 5" xfId="27190" xr:uid="{B9071FA2-7D0E-4548-BF2C-F373E112BDCA}"/>
    <cellStyle name="Percent 4 23 6" xfId="27191" xr:uid="{2F3377AF-B20A-4929-867B-A45A122520C0}"/>
    <cellStyle name="Percent 4 23 7" xfId="27192" xr:uid="{9C8DA0C5-5CEE-4D68-B03B-59A58ECFE686}"/>
    <cellStyle name="Percent 4 23 8" xfId="27193" xr:uid="{56AFFF93-5B8E-4561-A6AF-1A36D9264931}"/>
    <cellStyle name="Percent 4 23 9" xfId="27194" xr:uid="{6B461087-A091-4EDD-91F1-4B1C365CCA45}"/>
    <cellStyle name="Percent 4 24" xfId="14406" xr:uid="{00000000-0005-0000-0000-0000AA110000}"/>
    <cellStyle name="Percent 4 24 10" xfId="27195" xr:uid="{69F80F8D-C262-4120-9066-C5EA3231F3A0}"/>
    <cellStyle name="Percent 4 24 2" xfId="27196" xr:uid="{AE93B548-E9CC-4A60-A923-829E1E9A5426}"/>
    <cellStyle name="Percent 4 24 3" xfId="27197" xr:uid="{ACEFE940-4972-493E-AFBA-EBD173EC08D7}"/>
    <cellStyle name="Percent 4 24 4" xfId="27198" xr:uid="{F648DA44-8277-469D-88E7-9F7A6E96BA5D}"/>
    <cellStyle name="Percent 4 24 5" xfId="27199" xr:uid="{157D8159-DB05-44B1-A1B7-678D715FEBD8}"/>
    <cellStyle name="Percent 4 24 6" xfId="27200" xr:uid="{9AA69003-D572-4D41-AE7D-34EA5B99CF8A}"/>
    <cellStyle name="Percent 4 24 7" xfId="27201" xr:uid="{B23A0F96-9C74-4F79-9A03-B7B774A5F8E3}"/>
    <cellStyle name="Percent 4 24 8" xfId="27202" xr:uid="{42088620-CFB2-4919-84DE-D72199E02566}"/>
    <cellStyle name="Percent 4 24 9" xfId="27203" xr:uid="{89F56610-98D1-474D-B041-EC90ABDF87B2}"/>
    <cellStyle name="Percent 4 25" xfId="14407" xr:uid="{00000000-0005-0000-0000-0000AB110000}"/>
    <cellStyle name="Percent 4 25 10" xfId="27204" xr:uid="{732F79F9-CF86-4E74-AD18-863DAB0AD0AD}"/>
    <cellStyle name="Percent 4 25 2" xfId="27205" xr:uid="{35608EAB-110A-4D8F-BA93-B786EDFB5BC7}"/>
    <cellStyle name="Percent 4 25 3" xfId="27206" xr:uid="{9230D87D-E1D8-46E4-8C27-A0D5429AD2DB}"/>
    <cellStyle name="Percent 4 25 4" xfId="27207" xr:uid="{BDB3A2F2-04BE-4FDF-816E-C52ADC9B70C2}"/>
    <cellStyle name="Percent 4 25 5" xfId="27208" xr:uid="{ACF89835-D1C9-40E9-BC05-D566D6C81814}"/>
    <cellStyle name="Percent 4 25 6" xfId="27209" xr:uid="{304FA79E-9EEF-4561-BCEE-807216359D5C}"/>
    <cellStyle name="Percent 4 25 7" xfId="27210" xr:uid="{11DA3148-F42B-4ECD-9705-795DF8D56ADD}"/>
    <cellStyle name="Percent 4 25 8" xfId="27211" xr:uid="{7EC37EAC-9ED8-4143-8E5C-982BC8180758}"/>
    <cellStyle name="Percent 4 25 9" xfId="27212" xr:uid="{07C4E6D2-F3AA-42EE-9D92-A2061B53C1B6}"/>
    <cellStyle name="Percent 4 26" xfId="14408" xr:uid="{00000000-0005-0000-0000-0000AC110000}"/>
    <cellStyle name="Percent 4 26 10" xfId="27213" xr:uid="{BFD6E446-7EF7-4DD2-9FF9-A1EB0DFF56BC}"/>
    <cellStyle name="Percent 4 26 2" xfId="27214" xr:uid="{01EAE9C3-DE05-46B5-BF0D-190329B6966A}"/>
    <cellStyle name="Percent 4 26 3" xfId="27215" xr:uid="{206440E7-EC29-4CEC-A03D-7968CB562B54}"/>
    <cellStyle name="Percent 4 26 4" xfId="27216" xr:uid="{429D4161-5D88-43D1-BB17-9F896947FB74}"/>
    <cellStyle name="Percent 4 26 5" xfId="27217" xr:uid="{77ABC312-8A31-4793-A3CC-F4A371F61669}"/>
    <cellStyle name="Percent 4 26 6" xfId="27218" xr:uid="{52BE4DBB-C9AF-471E-B850-BB2A491FCB02}"/>
    <cellStyle name="Percent 4 26 7" xfId="27219" xr:uid="{5FD599DD-5277-4A94-AF53-B5B68736391E}"/>
    <cellStyle name="Percent 4 26 8" xfId="27220" xr:uid="{75925322-875E-4DD6-A996-9788C0854FE6}"/>
    <cellStyle name="Percent 4 26 9" xfId="27221" xr:uid="{66646FBC-79A8-4D16-B763-863DE9974C29}"/>
    <cellStyle name="Percent 4 27" xfId="14409" xr:uid="{00000000-0005-0000-0000-0000AD110000}"/>
    <cellStyle name="Percent 4 27 10" xfId="27222" xr:uid="{6355AF3D-F07C-4123-92FC-786DAB98BF57}"/>
    <cellStyle name="Percent 4 27 2" xfId="27223" xr:uid="{9C0C11C2-5AAC-4EEB-8037-E8E3EDF67DD7}"/>
    <cellStyle name="Percent 4 27 3" xfId="27224" xr:uid="{52FB99DA-17FC-4C4B-9D89-5C8ED82F6FC4}"/>
    <cellStyle name="Percent 4 27 4" xfId="27225" xr:uid="{2C99DFD0-851A-4419-B6B6-6E8568A0297F}"/>
    <cellStyle name="Percent 4 27 5" xfId="27226" xr:uid="{40B433BC-A16C-492C-BD51-3B5071759108}"/>
    <cellStyle name="Percent 4 27 6" xfId="27227" xr:uid="{D6FC5E27-E138-4C08-B661-01F8362BF46D}"/>
    <cellStyle name="Percent 4 27 7" xfId="27228" xr:uid="{3BAB3B24-F215-4EA1-955A-B3EBC5023B5F}"/>
    <cellStyle name="Percent 4 27 8" xfId="27229" xr:uid="{54375F0E-171F-4145-8A3B-7B6C4BBEAA7C}"/>
    <cellStyle name="Percent 4 27 9" xfId="27230" xr:uid="{F15228AA-6DCC-4394-AAA6-A1ACAB774F7B}"/>
    <cellStyle name="Percent 4 28" xfId="14410" xr:uid="{00000000-0005-0000-0000-0000AE110000}"/>
    <cellStyle name="Percent 4 28 10" xfId="27231" xr:uid="{AEB1C2E2-FEBF-4858-B58B-505A5E139C08}"/>
    <cellStyle name="Percent 4 28 2" xfId="27232" xr:uid="{569E078D-A88C-4481-AC1C-93B9F88EE0E1}"/>
    <cellStyle name="Percent 4 28 3" xfId="27233" xr:uid="{281559C0-9ECE-4FD8-952B-5E3BBCFBA8B2}"/>
    <cellStyle name="Percent 4 28 4" xfId="27234" xr:uid="{C1B0563D-6259-4D11-824B-F8B8CC1563E0}"/>
    <cellStyle name="Percent 4 28 5" xfId="27235" xr:uid="{5C858B8B-7180-428F-9364-8AA5A3F68B11}"/>
    <cellStyle name="Percent 4 28 6" xfId="27236" xr:uid="{1EF274E7-C86E-4CC4-8B12-C6971A5C1145}"/>
    <cellStyle name="Percent 4 28 7" xfId="27237" xr:uid="{8725FDCC-2D96-4ED6-8591-D2E29A7C84A9}"/>
    <cellStyle name="Percent 4 28 8" xfId="27238" xr:uid="{9BCABECE-DF0C-4201-9F10-EF6409CDB740}"/>
    <cellStyle name="Percent 4 28 9" xfId="27239" xr:uid="{D5FC2F17-C313-43CA-AAE2-2008992E0150}"/>
    <cellStyle name="Percent 4 29" xfId="14411" xr:uid="{00000000-0005-0000-0000-0000AF110000}"/>
    <cellStyle name="Percent 4 29 10" xfId="27240" xr:uid="{99CE61AD-3E3B-4DAB-AA47-10FAF6CC08B1}"/>
    <cellStyle name="Percent 4 29 2" xfId="14412" xr:uid="{00000000-0005-0000-0000-0000B0110000}"/>
    <cellStyle name="Percent 4 29 2 2" xfId="27241" xr:uid="{09A88894-6BF9-43C7-A461-090C401B3449}"/>
    <cellStyle name="Percent 4 29 2 3" xfId="27242" xr:uid="{37CA35AD-1857-45BF-81A2-4DCD618303DC}"/>
    <cellStyle name="Percent 4 29 2 4" xfId="27243" xr:uid="{B150059C-9B0A-4C68-B386-04E9F7B885BF}"/>
    <cellStyle name="Percent 4 29 2 5" xfId="27244" xr:uid="{9A0B2B93-110F-45F9-98D8-99E71295A806}"/>
    <cellStyle name="Percent 4 29 3" xfId="27245" xr:uid="{6BAEC1F4-817B-43E1-AAA2-54BE95F203AF}"/>
    <cellStyle name="Percent 4 29 3 2" xfId="27246" xr:uid="{E93D0813-B20F-4CD5-8C0A-9064D3BCB700}"/>
    <cellStyle name="Percent 4 29 3 2 2" xfId="27247" xr:uid="{A620F677-EEDB-4912-B706-AC9E02415B3E}"/>
    <cellStyle name="Percent 4 29 3 2 2 2" xfId="27248" xr:uid="{DA77CCCF-F58A-42AC-9491-539255F34983}"/>
    <cellStyle name="Percent 4 29 3 2 3" xfId="27249" xr:uid="{2CED9F43-7ABA-43F7-86D1-F48E1207833C}"/>
    <cellStyle name="Percent 4 29 3 3" xfId="27250" xr:uid="{72BA5D51-572E-438C-A5AA-D1F54565ED3C}"/>
    <cellStyle name="Percent 4 29 3 3 2" xfId="27251" xr:uid="{BBFF2383-DDA6-44A2-85BB-9D585E1E85E0}"/>
    <cellStyle name="Percent 4 29 3 3 2 2" xfId="27252" xr:uid="{9B3A2F95-8CBB-4389-8FFE-51F86C4B9B02}"/>
    <cellStyle name="Percent 4 29 3 3 3" xfId="27253" xr:uid="{F7E48534-52CE-4BFD-970E-0BFDE691CD45}"/>
    <cellStyle name="Percent 4 29 3 4" xfId="27254" xr:uid="{85E6321D-9E7C-46A8-BA0C-A8B4C925ECCF}"/>
    <cellStyle name="Percent 4 29 3 4 2" xfId="27255" xr:uid="{7E25B8A2-2900-430B-AC19-A8B9B5284728}"/>
    <cellStyle name="Percent 4 29 3 5" xfId="27256" xr:uid="{A84148CC-B024-4A19-82D9-2B9875CFD0C8}"/>
    <cellStyle name="Percent 4 29 3 6" xfId="27257" xr:uid="{77B606B6-1BFE-4576-8E7F-426A4F56A3A6}"/>
    <cellStyle name="Percent 4 29 3 7" xfId="27258" xr:uid="{A049B51A-9A63-423D-AFEE-A731239FFEA7}"/>
    <cellStyle name="Percent 4 29 3 8" xfId="27259" xr:uid="{093FDA0F-8296-4DA3-AE21-AB0083DE9E9E}"/>
    <cellStyle name="Percent 4 29 4" xfId="27260" xr:uid="{0E42525D-142C-4B22-BD73-200B09F4D8A6}"/>
    <cellStyle name="Percent 4 29 4 2" xfId="27261" xr:uid="{6E3FD4EB-2C4E-46F5-A57F-E249B6BEFFFE}"/>
    <cellStyle name="Percent 4 29 4 2 2" xfId="27262" xr:uid="{9C784B81-AA27-4EF2-8BA4-E2480BD44C6C}"/>
    <cellStyle name="Percent 4 29 4 3" xfId="27263" xr:uid="{74FA436B-2C4E-48FC-8986-ABF1F37B1D66}"/>
    <cellStyle name="Percent 4 29 4 4" xfId="27264" xr:uid="{BEEF4FB9-328A-4059-9ADE-332D0683ECD0}"/>
    <cellStyle name="Percent 4 29 5" xfId="27265" xr:uid="{FDA6B9C7-35C7-44D5-BE15-3CEE1F41E573}"/>
    <cellStyle name="Percent 4 29 5 2" xfId="27266" xr:uid="{A2C86EEC-E863-48E1-B905-F8CBBCA3061A}"/>
    <cellStyle name="Percent 4 29 5 2 2" xfId="27267" xr:uid="{DEC80696-F588-4CFE-BA7B-1380C8337D13}"/>
    <cellStyle name="Percent 4 29 5 3" xfId="27268" xr:uid="{CBDEBEF5-9BCD-4788-B7F2-BF04751AC03A}"/>
    <cellStyle name="Percent 4 29 5 4" xfId="27269" xr:uid="{29EC739F-BF6A-4412-AF59-7A4482842D8C}"/>
    <cellStyle name="Percent 4 29 6" xfId="27270" xr:uid="{D317359E-3216-4B39-9D38-2154161F0E1C}"/>
    <cellStyle name="Percent 4 29 6 2" xfId="27271" xr:uid="{9F45DF74-3491-480D-AEB3-07A481B13370}"/>
    <cellStyle name="Percent 4 29 6 3" xfId="27272" xr:uid="{8D406120-E79D-4FF0-AC41-8BA0DB4FD115}"/>
    <cellStyle name="Percent 4 29 7" xfId="27273" xr:uid="{77FA9847-57BD-4C33-9DAD-3CAEA9C958E2}"/>
    <cellStyle name="Percent 4 29 8" xfId="27274" xr:uid="{32E50286-CBFA-4FA2-9879-FA42FABA3C2F}"/>
    <cellStyle name="Percent 4 29 9" xfId="27275" xr:uid="{DB7FA6F9-6467-4F11-9E5C-C53A5F76C32D}"/>
    <cellStyle name="Percent 4 3" xfId="5102" xr:uid="{00000000-0005-0000-0000-000053200000}"/>
    <cellStyle name="Percent 4 3 10" xfId="5694" xr:uid="{00000000-0005-0000-0000-000054200000}"/>
    <cellStyle name="Percent 4 3 11" xfId="27276" xr:uid="{9972B859-455C-49A4-B022-76A874768407}"/>
    <cellStyle name="Percent 4 3 12" xfId="27277" xr:uid="{6E886CAB-5A1E-47C8-9F8C-1AE558390D1F}"/>
    <cellStyle name="Percent 4 3 13" xfId="27278" xr:uid="{AD9AB364-B783-4750-A84A-C02B6F93ED5F}"/>
    <cellStyle name="Percent 4 3 14" xfId="27279" xr:uid="{367B2C45-929F-44D6-A706-B22D14F36F27}"/>
    <cellStyle name="Percent 4 3 15" xfId="27280" xr:uid="{5C26128D-FAD4-46DB-B24A-961DF5AFB3CA}"/>
    <cellStyle name="Percent 4 3 16" xfId="27281" xr:uid="{5C72C821-AC5A-4073-B293-969AA2313A3E}"/>
    <cellStyle name="Percent 4 3 17" xfId="27282" xr:uid="{DE21AA2C-53C8-42B7-84E8-012B78E5A48A}"/>
    <cellStyle name="Percent 4 3 2" xfId="6207" xr:uid="{00000000-0005-0000-0000-000055200000}"/>
    <cellStyle name="Percent 4 3 2 2" xfId="8051" xr:uid="{00000000-0005-0000-0000-000056200000}"/>
    <cellStyle name="Percent 4 3 2 2 2" xfId="14414" xr:uid="{00000000-0005-0000-0000-0000B3110000}"/>
    <cellStyle name="Percent 4 3 2 3" xfId="27283" xr:uid="{549D1FB4-4C6E-41CD-9A50-61E97599797A}"/>
    <cellStyle name="Percent 4 3 2 4" xfId="27284" xr:uid="{13FEC4D1-F59B-4A16-8448-BD791DBB4042}"/>
    <cellStyle name="Percent 4 3 2 5" xfId="27285" xr:uid="{073239EA-0BF1-49EC-8C9D-BA08BFF4A173}"/>
    <cellStyle name="Percent 4 3 2 6" xfId="27286" xr:uid="{4513EB18-69D3-4E81-88A0-5CA261EB9B3A}"/>
    <cellStyle name="Percent 4 3 2 7" xfId="27287" xr:uid="{30AEFAB3-7791-45CF-B494-6ED64784BD75}"/>
    <cellStyle name="Percent 4 3 2 8" xfId="27288" xr:uid="{DF446123-3275-47E2-923F-632CF2C28D9C}"/>
    <cellStyle name="Percent 4 3 2 9" xfId="27289" xr:uid="{27B64C4A-D143-42C3-91FD-B04EAE0A451A}"/>
    <cellStyle name="Percent 4 3 3" xfId="8052" xr:uid="{00000000-0005-0000-0000-000057200000}"/>
    <cellStyle name="Percent 4 3 3 2" xfId="14415" xr:uid="{00000000-0005-0000-0000-0000B5110000}"/>
    <cellStyle name="Percent 4 3 3 3" xfId="27290" xr:uid="{28CFA41A-3210-4F3C-B572-BA38F5B7371F}"/>
    <cellStyle name="Percent 4 3 3 4" xfId="27291" xr:uid="{03DE5717-527E-4769-B53B-AC600B0052F0}"/>
    <cellStyle name="Percent 4 3 3 5" xfId="27292" xr:uid="{14353A1D-6EAC-4D73-8641-E2725E77B1EE}"/>
    <cellStyle name="Percent 4 3 3 6" xfId="27293" xr:uid="{FAA08ADC-EECC-4796-B1D6-F73664FE521F}"/>
    <cellStyle name="Percent 4 3 3 7" xfId="27294" xr:uid="{486EDAF0-6DD6-4325-A784-1621D80DF044}"/>
    <cellStyle name="Percent 4 3 3 8" xfId="27295" xr:uid="{243D4419-9B7F-42D3-9CF4-D5091B1E29E1}"/>
    <cellStyle name="Percent 4 3 3 9" xfId="27296" xr:uid="{42CED19D-EE0A-4BBE-A23F-7D8B83A9CECC}"/>
    <cellStyle name="Percent 4 3 4" xfId="8053" xr:uid="{00000000-0005-0000-0000-000058200000}"/>
    <cellStyle name="Percent 4 3 4 2" xfId="14416" xr:uid="{00000000-0005-0000-0000-0000B7110000}"/>
    <cellStyle name="Percent 4 3 4 3" xfId="27297" xr:uid="{D1CC269C-54E4-4537-A355-40EBE3AE6C94}"/>
    <cellStyle name="Percent 4 3 4 4" xfId="27298" xr:uid="{AADBC3A4-87FB-4B35-8CFF-758B1CDBB065}"/>
    <cellStyle name="Percent 4 3 4 5" xfId="27299" xr:uid="{DFDD3DFF-5F0C-4A67-AFE7-3E0F30011226}"/>
    <cellStyle name="Percent 4 3 4 6" xfId="27300" xr:uid="{95D8D0DA-8695-4DC0-90A7-62A63B3DBAB3}"/>
    <cellStyle name="Percent 4 3 4 7" xfId="27301" xr:uid="{25F55AB1-207E-40CA-B380-E51E9F073060}"/>
    <cellStyle name="Percent 4 3 4 8" xfId="27302" xr:uid="{1AE06E63-EF93-465B-974F-21C55AAA88C0}"/>
    <cellStyle name="Percent 4 3 4 9" xfId="27303" xr:uid="{7A63B649-CF1C-4930-81B0-01931C5D10E1}"/>
    <cellStyle name="Percent 4 3 5" xfId="8054" xr:uid="{00000000-0005-0000-0000-000059200000}"/>
    <cellStyle name="Percent 4 3 5 2" xfId="14417" xr:uid="{00000000-0005-0000-0000-0000B9110000}"/>
    <cellStyle name="Percent 4 3 5 3" xfId="27304" xr:uid="{A7129AD3-4329-44D1-9ADD-27A395581797}"/>
    <cellStyle name="Percent 4 3 5 4" xfId="27305" xr:uid="{92C88E9E-2073-4992-A1EC-6884E74C09FD}"/>
    <cellStyle name="Percent 4 3 5 5" xfId="27306" xr:uid="{5E225A44-19A3-4221-B5E1-F7A901B3590D}"/>
    <cellStyle name="Percent 4 3 5 6" xfId="27307" xr:uid="{7358D7EB-6EEF-4A96-BF50-69AD815F4BD8}"/>
    <cellStyle name="Percent 4 3 5 7" xfId="27308" xr:uid="{8818EA04-5984-4193-A7EE-615FD7F2D956}"/>
    <cellStyle name="Percent 4 3 5 8" xfId="27309" xr:uid="{78ADD728-D9F8-4744-B77A-B46E7DC8A3A7}"/>
    <cellStyle name="Percent 4 3 5 9" xfId="27310" xr:uid="{45BECB3E-0F09-4167-946A-060A2A4D176F}"/>
    <cellStyle name="Percent 4 3 6" xfId="8055" xr:uid="{00000000-0005-0000-0000-00005A200000}"/>
    <cellStyle name="Percent 4 3 6 2" xfId="14418" xr:uid="{00000000-0005-0000-0000-0000BB110000}"/>
    <cellStyle name="Percent 4 3 6 3" xfId="27311" xr:uid="{9A29F221-61AA-44A8-9118-5F87C6685A1F}"/>
    <cellStyle name="Percent 4 3 6 4" xfId="27312" xr:uid="{D4E5EF47-15CA-450E-84A3-033256C8FD4A}"/>
    <cellStyle name="Percent 4 3 6 5" xfId="27313" xr:uid="{8DF6751B-0385-4749-9BA0-8AAB13ADFFF4}"/>
    <cellStyle name="Percent 4 3 6 6" xfId="27314" xr:uid="{8F235F3D-217C-4AEC-A7DB-40D0D38BC9D7}"/>
    <cellStyle name="Percent 4 3 6 7" xfId="27315" xr:uid="{FF3AB701-7EA5-4E5E-ABD2-356122D35C8D}"/>
    <cellStyle name="Percent 4 3 6 8" xfId="27316" xr:uid="{9F96D52F-E8DC-4F4E-B091-C15B31F8D01D}"/>
    <cellStyle name="Percent 4 3 6 9" xfId="27317" xr:uid="{AAE70481-9360-4ED8-AC92-33D464F2CDC0}"/>
    <cellStyle name="Percent 4 3 7" xfId="8056" xr:uid="{00000000-0005-0000-0000-00005B200000}"/>
    <cellStyle name="Percent 4 3 7 2" xfId="14419" xr:uid="{00000000-0005-0000-0000-0000BD110000}"/>
    <cellStyle name="Percent 4 3 7 3" xfId="27318" xr:uid="{ABFFCD54-084D-4173-9328-46EBCCD25AF6}"/>
    <cellStyle name="Percent 4 3 7 4" xfId="27319" xr:uid="{5CA6C47F-6DE2-41CD-9229-0819DEC048F5}"/>
    <cellStyle name="Percent 4 3 7 5" xfId="27320" xr:uid="{420DC616-9F28-4AEE-8C90-B4F4871273FA}"/>
    <cellStyle name="Percent 4 3 7 6" xfId="27321" xr:uid="{405B5D26-AEC6-4FAE-8D93-AB643CCEB3CF}"/>
    <cellStyle name="Percent 4 3 7 7" xfId="27322" xr:uid="{D742757D-D9AB-40D6-B229-48BEEFC410A8}"/>
    <cellStyle name="Percent 4 3 7 8" xfId="27323" xr:uid="{1C17586E-4E2F-4ABF-AF18-B5105288CA1C}"/>
    <cellStyle name="Percent 4 3 7 9" xfId="27324" xr:uid="{B04A9FED-0346-4360-8850-B1BC7599A976}"/>
    <cellStyle name="Percent 4 3 8" xfId="8057" xr:uid="{00000000-0005-0000-0000-00005C200000}"/>
    <cellStyle name="Percent 4 3 8 2" xfId="14420" xr:uid="{00000000-0005-0000-0000-0000BF110000}"/>
    <cellStyle name="Percent 4 3 8 3" xfId="27325" xr:uid="{351400D6-6183-4CBB-905C-BB2861C616CC}"/>
    <cellStyle name="Percent 4 3 8 4" xfId="27326" xr:uid="{7102ECD9-CF8D-42F2-9556-7F819F68AAF8}"/>
    <cellStyle name="Percent 4 3 8 5" xfId="27327" xr:uid="{61B59A32-83AE-4575-A4E2-2F9FBCB2342E}"/>
    <cellStyle name="Percent 4 3 8 6" xfId="27328" xr:uid="{2AB04560-26EC-43B6-8AB3-9CDE88492E6A}"/>
    <cellStyle name="Percent 4 3 8 7" xfId="27329" xr:uid="{857C13C3-C939-4D1D-BB11-39EF1909DC83}"/>
    <cellStyle name="Percent 4 3 8 8" xfId="27330" xr:uid="{9A027480-3912-45B1-8765-2EFB65E5B69D}"/>
    <cellStyle name="Percent 4 3 8 9" xfId="27331" xr:uid="{2E10B36E-2294-468C-8A5A-319969C28CF9}"/>
    <cellStyle name="Percent 4 3 9" xfId="8050" xr:uid="{00000000-0005-0000-0000-00005D200000}"/>
    <cellStyle name="Percent 4 3 9 2" xfId="14413" xr:uid="{00000000-0005-0000-0000-0000C0110000}"/>
    <cellStyle name="Percent 4 30" xfId="14421" xr:uid="{00000000-0005-0000-0000-0000C1110000}"/>
    <cellStyle name="Percent 4 30 2" xfId="27332" xr:uid="{8E15778D-62E9-4B69-9DC6-AFF5234F019D}"/>
    <cellStyle name="Percent 4 30 3" xfId="27333" xr:uid="{B791AA7D-7CB8-48F4-AAD9-50EA1D0F0BF1}"/>
    <cellStyle name="Percent 4 30 4" xfId="27334" xr:uid="{214C68C7-7F37-4D89-AEA8-DE7CE802FFE7}"/>
    <cellStyle name="Percent 4 30 5" xfId="27335" xr:uid="{4444074B-FE30-4BF3-8B93-39C8D12F088C}"/>
    <cellStyle name="Percent 4 31" xfId="14383" xr:uid="{00000000-0005-0000-0000-0000C2110000}"/>
    <cellStyle name="Percent 4 31 2" xfId="27336" xr:uid="{A616F4A8-7E1F-41FC-B56C-E5CA47209976}"/>
    <cellStyle name="Percent 4 31 3" xfId="27337" xr:uid="{EDCF4C9F-6D4D-4D49-AE42-02F985FEF653}"/>
    <cellStyle name="Percent 4 31 4" xfId="27338" xr:uid="{FAC6344F-8059-487F-B161-E61525A3BC09}"/>
    <cellStyle name="Percent 4 31 5" xfId="27339" xr:uid="{E857C806-2F76-4F5B-B391-7241B1FB478D}"/>
    <cellStyle name="Percent 4 32" xfId="27340" xr:uid="{488F281F-4360-494B-BAE0-9F05BE8D8FC6}"/>
    <cellStyle name="Percent 4 33" xfId="27341" xr:uid="{FB287781-B488-4DB7-A89F-DB76E7BAC803}"/>
    <cellStyle name="Percent 4 34" xfId="27342" xr:uid="{A8EC4B85-87B4-49AE-A4C4-0FE88A4D2E80}"/>
    <cellStyle name="Percent 4 35" xfId="27343" xr:uid="{3963EC9B-7E22-4008-8EEB-7391037ECB03}"/>
    <cellStyle name="Percent 4 36" xfId="27344" xr:uid="{4E83D4F4-D082-460E-BE60-E7ABEB8F0517}"/>
    <cellStyle name="Percent 4 37" xfId="27345" xr:uid="{7200CDA1-7B6C-4EEE-A012-D83F1F284AFA}"/>
    <cellStyle name="Percent 4 38" xfId="27346" xr:uid="{3B7655DD-6965-4F85-A302-5604D6517872}"/>
    <cellStyle name="Percent 4 39" xfId="27347" xr:uid="{BC91A4D2-EEE4-4307-9F77-646532E1F5F0}"/>
    <cellStyle name="Percent 4 4" xfId="5481" xr:uid="{00000000-0005-0000-0000-00005E200000}"/>
    <cellStyle name="Percent 4 4 10" xfId="5695" xr:uid="{00000000-0005-0000-0000-00005F200000}"/>
    <cellStyle name="Percent 4 4 11" xfId="10931" xr:uid="{00000000-0005-0000-0000-0000C2210000}"/>
    <cellStyle name="Percent 4 4 11 2" xfId="27348" xr:uid="{1D186050-6434-42DA-A28C-9DE7D56EE52F}"/>
    <cellStyle name="Percent 4 4 12" xfId="27349" xr:uid="{DB851E12-DFAC-44DA-ACB6-746547B3AD5A}"/>
    <cellStyle name="Percent 4 4 13" xfId="27350" xr:uid="{05C4238F-950B-4AE7-BFF2-990CF58ECFB7}"/>
    <cellStyle name="Percent 4 4 14" xfId="27351" xr:uid="{57484BCE-41D2-4A1F-B336-BA169BEA5459}"/>
    <cellStyle name="Percent 4 4 15" xfId="27352" xr:uid="{E1394CC8-BEDA-433E-8C21-5EC727A5CDCF}"/>
    <cellStyle name="Percent 4 4 16" xfId="27353" xr:uid="{0AF0D038-2346-4285-B2E5-E950BF332127}"/>
    <cellStyle name="Percent 4 4 17" xfId="27354" xr:uid="{181EDF43-4C29-484B-A318-39D2B37FA7D6}"/>
    <cellStyle name="Percent 4 4 18" xfId="27355" xr:uid="{CBC57AF0-7321-443E-A0E1-BA500A18F0F0}"/>
    <cellStyle name="Percent 4 4 2" xfId="6208" xr:uid="{00000000-0005-0000-0000-000060200000}"/>
    <cellStyle name="Percent 4 4 2 2" xfId="8059" xr:uid="{00000000-0005-0000-0000-000061200000}"/>
    <cellStyle name="Percent 4 4 2 2 2" xfId="14423" xr:uid="{00000000-0005-0000-0000-0000C5110000}"/>
    <cellStyle name="Percent 4 4 2 3" xfId="27356" xr:uid="{044F9D43-69FB-4BB4-8E45-122E14DE2F91}"/>
    <cellStyle name="Percent 4 4 2 4" xfId="27357" xr:uid="{0C0BBE0E-DEC8-4D34-95C2-5391BF098F6B}"/>
    <cellStyle name="Percent 4 4 2 5" xfId="27358" xr:uid="{66D4621A-DF99-4E2B-9E48-1C70BBD1FE6B}"/>
    <cellStyle name="Percent 4 4 2 6" xfId="27359" xr:uid="{62CD1FCF-02BA-461A-9102-B28C69168597}"/>
    <cellStyle name="Percent 4 4 2 7" xfId="27360" xr:uid="{55FF521B-792A-4B23-9DF6-C2BB661159CB}"/>
    <cellStyle name="Percent 4 4 2 8" xfId="27361" xr:uid="{3537D5ED-A776-464F-A352-307F0FF624FF}"/>
    <cellStyle name="Percent 4 4 2 9" xfId="27362" xr:uid="{CDC7DE33-C47F-4498-A7E3-4300814F9AE1}"/>
    <cellStyle name="Percent 4 4 3" xfId="8060" xr:uid="{00000000-0005-0000-0000-000062200000}"/>
    <cellStyle name="Percent 4 4 3 2" xfId="14424" xr:uid="{00000000-0005-0000-0000-0000C7110000}"/>
    <cellStyle name="Percent 4 4 3 3" xfId="27363" xr:uid="{492F4B47-BD4D-4F75-AA1B-F64997074A6B}"/>
    <cellStyle name="Percent 4 4 3 4" xfId="27364" xr:uid="{C3D6F97D-1A1F-4E0B-9639-D214F6EAFD28}"/>
    <cellStyle name="Percent 4 4 3 5" xfId="27365" xr:uid="{9E511D0E-C61F-4543-A4E7-0471B85EDF8E}"/>
    <cellStyle name="Percent 4 4 3 6" xfId="27366" xr:uid="{866A01FA-7034-447B-97BC-97D545E6D137}"/>
    <cellStyle name="Percent 4 4 3 7" xfId="27367" xr:uid="{A43AC38F-A1B1-4498-9788-05AE5DBA44B2}"/>
    <cellStyle name="Percent 4 4 3 8" xfId="27368" xr:uid="{A995840A-F42A-428B-96D7-2DE8C22B3F7D}"/>
    <cellStyle name="Percent 4 4 3 9" xfId="27369" xr:uid="{12FEDB2F-FA71-43AC-995F-E6DA72D86D92}"/>
    <cellStyle name="Percent 4 4 4" xfId="8061" xr:uid="{00000000-0005-0000-0000-000063200000}"/>
    <cellStyle name="Percent 4 4 4 2" xfId="14425" xr:uid="{00000000-0005-0000-0000-0000C9110000}"/>
    <cellStyle name="Percent 4 4 4 3" xfId="27370" xr:uid="{0817EA23-E91B-4FD3-965F-BEED2EF77652}"/>
    <cellStyle name="Percent 4 4 4 4" xfId="27371" xr:uid="{1ADC25E8-E357-4D87-8102-6F169A93E0F1}"/>
    <cellStyle name="Percent 4 4 4 5" xfId="27372" xr:uid="{7FCFD253-A4C4-4F52-A890-855AE6F9B2B6}"/>
    <cellStyle name="Percent 4 4 4 6" xfId="27373" xr:uid="{074F4D3F-3CDF-4713-8AD9-13DE4974C2A2}"/>
    <cellStyle name="Percent 4 4 4 7" xfId="27374" xr:uid="{3D3B7ACC-316F-4890-AA19-CD631F88B1B4}"/>
    <cellStyle name="Percent 4 4 4 8" xfId="27375" xr:uid="{542CC44A-59C7-4B52-9D08-A2812FC1FBB2}"/>
    <cellStyle name="Percent 4 4 4 9" xfId="27376" xr:uid="{2E3A0703-E661-4424-9F15-E99D3B942461}"/>
    <cellStyle name="Percent 4 4 5" xfId="8062" xr:uid="{00000000-0005-0000-0000-000064200000}"/>
    <cellStyle name="Percent 4 4 5 2" xfId="14426" xr:uid="{00000000-0005-0000-0000-0000CB110000}"/>
    <cellStyle name="Percent 4 4 5 3" xfId="27377" xr:uid="{A91F3020-E34B-48B7-9227-6EAB3284CE54}"/>
    <cellStyle name="Percent 4 4 5 4" xfId="27378" xr:uid="{89C38FC6-DA54-48F9-AEAE-1B77988CD637}"/>
    <cellStyle name="Percent 4 4 5 5" xfId="27379" xr:uid="{36CDC795-1C0D-4DCF-9FDE-A5969E0294C2}"/>
    <cellStyle name="Percent 4 4 5 6" xfId="27380" xr:uid="{3BFD606F-7B26-4E8B-BCDB-0679C975373E}"/>
    <cellStyle name="Percent 4 4 5 7" xfId="27381" xr:uid="{EC533343-ED8D-4E8A-B882-E18B4FB4CABD}"/>
    <cellStyle name="Percent 4 4 5 8" xfId="27382" xr:uid="{E53E166D-94F6-4090-ACB3-A68039369399}"/>
    <cellStyle name="Percent 4 4 5 9" xfId="27383" xr:uid="{6FCB2C51-53E8-4441-B932-B54926C21CB4}"/>
    <cellStyle name="Percent 4 4 6" xfId="8063" xr:uid="{00000000-0005-0000-0000-000065200000}"/>
    <cellStyle name="Percent 4 4 6 2" xfId="14427" xr:uid="{00000000-0005-0000-0000-0000CD110000}"/>
    <cellStyle name="Percent 4 4 6 3" xfId="27384" xr:uid="{18909FEB-02FB-495A-98EC-6156A20844A9}"/>
    <cellStyle name="Percent 4 4 6 4" xfId="27385" xr:uid="{00259485-02C7-44E6-8044-58B0529C7600}"/>
    <cellStyle name="Percent 4 4 6 5" xfId="27386" xr:uid="{F8A0CFD3-CA32-4393-827B-B6CD9CF876F4}"/>
    <cellStyle name="Percent 4 4 6 6" xfId="27387" xr:uid="{B4BC44FA-3170-4A57-AB22-F0345F8B1C0E}"/>
    <cellStyle name="Percent 4 4 6 7" xfId="27388" xr:uid="{E3EAB806-B540-40D5-AA99-F47AC6193B4B}"/>
    <cellStyle name="Percent 4 4 6 8" xfId="27389" xr:uid="{0AACD7A5-9159-4CC3-9826-79953533EE1D}"/>
    <cellStyle name="Percent 4 4 6 9" xfId="27390" xr:uid="{75D2068B-9663-479D-BA33-E56D7755140F}"/>
    <cellStyle name="Percent 4 4 7" xfId="8064" xr:uid="{00000000-0005-0000-0000-000066200000}"/>
    <cellStyle name="Percent 4 4 7 2" xfId="14428" xr:uid="{00000000-0005-0000-0000-0000CF110000}"/>
    <cellStyle name="Percent 4 4 7 3" xfId="27391" xr:uid="{7BE8FA29-2B5E-4777-BE82-641B916310C7}"/>
    <cellStyle name="Percent 4 4 7 4" xfId="27392" xr:uid="{8968D90F-0C38-409A-B2AD-A1AE6ED3A16E}"/>
    <cellStyle name="Percent 4 4 7 5" xfId="27393" xr:uid="{7B0C692D-0CA2-4CFB-9174-F23850ED9236}"/>
    <cellStyle name="Percent 4 4 7 6" xfId="27394" xr:uid="{AA9B3537-7AA5-4CC8-95FF-D10DB2D76B51}"/>
    <cellStyle name="Percent 4 4 7 7" xfId="27395" xr:uid="{2C8AFAAA-8753-43C2-8BE1-3AA62ABCEBBA}"/>
    <cellStyle name="Percent 4 4 7 8" xfId="27396" xr:uid="{666D4F24-ADC5-4661-8011-6D95D6CF66F3}"/>
    <cellStyle name="Percent 4 4 7 9" xfId="27397" xr:uid="{52CC2735-4EF7-4A0A-B95F-8DFE3D2395C2}"/>
    <cellStyle name="Percent 4 4 8" xfId="8065" xr:uid="{00000000-0005-0000-0000-000067200000}"/>
    <cellStyle name="Percent 4 4 8 2" xfId="14429" xr:uid="{00000000-0005-0000-0000-0000D1110000}"/>
    <cellStyle name="Percent 4 4 8 3" xfId="27398" xr:uid="{D5D35D67-E351-4B30-91AE-CA6CC530ADC3}"/>
    <cellStyle name="Percent 4 4 8 4" xfId="27399" xr:uid="{FB7F94C3-9888-400F-B29F-AD01515D4E5B}"/>
    <cellStyle name="Percent 4 4 8 5" xfId="27400" xr:uid="{944E3262-22BF-496A-ABAF-BD7E185EC41F}"/>
    <cellStyle name="Percent 4 4 8 6" xfId="27401" xr:uid="{896D084B-96DC-47CB-AFB3-899F4B61C2E1}"/>
    <cellStyle name="Percent 4 4 8 7" xfId="27402" xr:uid="{72166C0D-1226-49D2-BF32-E0AD46FBC7E3}"/>
    <cellStyle name="Percent 4 4 8 8" xfId="27403" xr:uid="{7AD6E4DF-BA8E-4E0D-8F26-C38C4F010E54}"/>
    <cellStyle name="Percent 4 4 8 9" xfId="27404" xr:uid="{E6C8A53C-9D98-4923-9686-64F9F82C3BEE}"/>
    <cellStyle name="Percent 4 4 9" xfId="8058" xr:uid="{00000000-0005-0000-0000-000068200000}"/>
    <cellStyle name="Percent 4 4 9 2" xfId="14422" xr:uid="{00000000-0005-0000-0000-0000D2110000}"/>
    <cellStyle name="Percent 4 4 9 3" xfId="27405" xr:uid="{531AD3C8-D019-4AD8-9A59-16DE1F724B85}"/>
    <cellStyle name="Percent 4 4 9 4" xfId="27406" xr:uid="{FE5F8BDE-30B1-4316-AD5C-E1A6C6CE5A8D}"/>
    <cellStyle name="Percent 4 4 9 5" xfId="27407" xr:uid="{48A695EF-B8ED-4F53-8953-20C5D5C92635}"/>
    <cellStyle name="Percent 4 5" xfId="5482" xr:uid="{00000000-0005-0000-0000-000069200000}"/>
    <cellStyle name="Percent 4 5 10" xfId="5696" xr:uid="{00000000-0005-0000-0000-00006A200000}"/>
    <cellStyle name="Percent 4 5 11" xfId="10932" xr:uid="{00000000-0005-0000-0000-0000CE210000}"/>
    <cellStyle name="Percent 4 5 11 2" xfId="27408" xr:uid="{8449BCBF-58F8-4F37-A8AD-B39BF8182300}"/>
    <cellStyle name="Percent 4 5 12" xfId="27409" xr:uid="{D30A5B0C-8183-4F1B-B8D9-0642FAC1B556}"/>
    <cellStyle name="Percent 4 5 13" xfId="27410" xr:uid="{0C4ED6CB-7370-4514-9760-02E2068F3B94}"/>
    <cellStyle name="Percent 4 5 14" xfId="27411" xr:uid="{AFAEFBB7-3364-472A-8268-099180AC3492}"/>
    <cellStyle name="Percent 4 5 15" xfId="27412" xr:uid="{559095C7-A660-434C-A853-E003F28FB982}"/>
    <cellStyle name="Percent 4 5 16" xfId="27413" xr:uid="{632275ED-3EBA-4737-90D6-F3372BED61B7}"/>
    <cellStyle name="Percent 4 5 17" xfId="27414" xr:uid="{B69E4F4D-1181-49E8-86D9-FED663641EC5}"/>
    <cellStyle name="Percent 4 5 18" xfId="27415" xr:uid="{81389D99-A97F-447E-9A99-7F03E13597C5}"/>
    <cellStyle name="Percent 4 5 2" xfId="6209" xr:uid="{00000000-0005-0000-0000-00006B200000}"/>
    <cellStyle name="Percent 4 5 2 2" xfId="8067" xr:uid="{00000000-0005-0000-0000-00006C200000}"/>
    <cellStyle name="Percent 4 5 2 2 2" xfId="14431" xr:uid="{00000000-0005-0000-0000-0000D5110000}"/>
    <cellStyle name="Percent 4 5 2 3" xfId="27416" xr:uid="{3E5F1954-46B4-47A9-9092-D2E775483200}"/>
    <cellStyle name="Percent 4 5 2 4" xfId="27417" xr:uid="{AD94BB9C-6806-4207-98E3-CF55965D6958}"/>
    <cellStyle name="Percent 4 5 2 5" xfId="27418" xr:uid="{D3B5F814-A98D-4EBE-AC33-2971C97FB361}"/>
    <cellStyle name="Percent 4 5 2 6" xfId="27419" xr:uid="{F8F9B286-CF83-4C53-9749-8AD096BB4579}"/>
    <cellStyle name="Percent 4 5 2 7" xfId="27420" xr:uid="{AA0FF894-3F34-408E-A4D0-FE1EBCC01851}"/>
    <cellStyle name="Percent 4 5 2 8" xfId="27421" xr:uid="{3BBA8C79-CE74-4E6A-8BC9-BE9579B42D26}"/>
    <cellStyle name="Percent 4 5 2 9" xfId="27422" xr:uid="{4EC696B0-B03A-4CFA-8FCA-FE502D1EFBFF}"/>
    <cellStyle name="Percent 4 5 3" xfId="8068" xr:uid="{00000000-0005-0000-0000-00006D200000}"/>
    <cellStyle name="Percent 4 5 3 2" xfId="14432" xr:uid="{00000000-0005-0000-0000-0000D7110000}"/>
    <cellStyle name="Percent 4 5 3 3" xfId="27423" xr:uid="{F275F2B4-63EC-433D-B556-8000C3AB1E0B}"/>
    <cellStyle name="Percent 4 5 3 4" xfId="27424" xr:uid="{DDE65A2C-B1E2-4F72-80FB-32DC5B73CA55}"/>
    <cellStyle name="Percent 4 5 3 5" xfId="27425" xr:uid="{DAB719E6-A8B6-4874-9E2A-476ADD2BC3E0}"/>
    <cellStyle name="Percent 4 5 3 6" xfId="27426" xr:uid="{055B35C0-0438-46CD-B40F-AAE6938EBB76}"/>
    <cellStyle name="Percent 4 5 3 7" xfId="27427" xr:uid="{73C33607-FE6B-4F74-91AA-8452E7B78194}"/>
    <cellStyle name="Percent 4 5 3 8" xfId="27428" xr:uid="{B8A25DE4-B07C-4930-A4C3-952D9A3D30E7}"/>
    <cellStyle name="Percent 4 5 3 9" xfId="27429" xr:uid="{F8D7D515-EA98-4059-92ED-1EB305B6527E}"/>
    <cellStyle name="Percent 4 5 4" xfId="8069" xr:uid="{00000000-0005-0000-0000-00006E200000}"/>
    <cellStyle name="Percent 4 5 4 2" xfId="14433" xr:uid="{00000000-0005-0000-0000-0000D9110000}"/>
    <cellStyle name="Percent 4 5 4 3" xfId="27430" xr:uid="{522E48BA-F589-4653-A5DC-54A9901B646B}"/>
    <cellStyle name="Percent 4 5 4 4" xfId="27431" xr:uid="{F8F39039-5967-4190-80FC-074AF13FC6F1}"/>
    <cellStyle name="Percent 4 5 4 5" xfId="27432" xr:uid="{A950E392-3CC2-4D74-9AD6-8805BCDC1E25}"/>
    <cellStyle name="Percent 4 5 4 6" xfId="27433" xr:uid="{63B04FC3-4A0C-4C65-AD68-F89FC3983552}"/>
    <cellStyle name="Percent 4 5 4 7" xfId="27434" xr:uid="{8113B888-A4F4-4CAF-BFE6-C43BD9C22C0A}"/>
    <cellStyle name="Percent 4 5 4 8" xfId="27435" xr:uid="{3018B96A-076C-4337-8A98-B674EF99A265}"/>
    <cellStyle name="Percent 4 5 4 9" xfId="27436" xr:uid="{484B635F-1CCD-41D3-B1EE-EB1195B10E63}"/>
    <cellStyle name="Percent 4 5 5" xfId="8070" xr:uid="{00000000-0005-0000-0000-00006F200000}"/>
    <cellStyle name="Percent 4 5 5 2" xfId="14434" xr:uid="{00000000-0005-0000-0000-0000DB110000}"/>
    <cellStyle name="Percent 4 5 5 3" xfId="27437" xr:uid="{9E8C5EE2-6EE0-488C-93CA-1DC3C30D8D7D}"/>
    <cellStyle name="Percent 4 5 5 4" xfId="27438" xr:uid="{BA45A617-A479-4969-ADF3-95F546FC9D4E}"/>
    <cellStyle name="Percent 4 5 5 5" xfId="27439" xr:uid="{FBD7CDEC-BA6A-40D4-9CA7-D1FB56815221}"/>
    <cellStyle name="Percent 4 5 5 6" xfId="27440" xr:uid="{0A0158A3-8991-4AAC-9E39-096B195027F1}"/>
    <cellStyle name="Percent 4 5 5 7" xfId="27441" xr:uid="{C69C764B-6696-488D-8356-41914C336391}"/>
    <cellStyle name="Percent 4 5 5 8" xfId="27442" xr:uid="{0A064361-8227-4153-9275-D9BE78AEE35F}"/>
    <cellStyle name="Percent 4 5 5 9" xfId="27443" xr:uid="{B469938C-A85D-4C59-B83D-BB01681D3309}"/>
    <cellStyle name="Percent 4 5 6" xfId="8071" xr:uid="{00000000-0005-0000-0000-000070200000}"/>
    <cellStyle name="Percent 4 5 6 2" xfId="14435" xr:uid="{00000000-0005-0000-0000-0000DD110000}"/>
    <cellStyle name="Percent 4 5 6 3" xfId="27444" xr:uid="{5FCC3E38-AA4F-4359-B608-56E0E1AE00EE}"/>
    <cellStyle name="Percent 4 5 6 4" xfId="27445" xr:uid="{BCB0FCA7-2D26-4088-B802-8B4298603E11}"/>
    <cellStyle name="Percent 4 5 6 5" xfId="27446" xr:uid="{AACADF00-5D2D-4288-A51A-4EC90F7DAE3B}"/>
    <cellStyle name="Percent 4 5 6 6" xfId="27447" xr:uid="{8C5BA585-3BFB-487C-B886-7EE8FB73040E}"/>
    <cellStyle name="Percent 4 5 6 7" xfId="27448" xr:uid="{6A6EA680-368C-427C-9B52-3AB3DB2C8453}"/>
    <cellStyle name="Percent 4 5 6 8" xfId="27449" xr:uid="{CC703C0D-ADBC-4D96-8D9C-F3BE9D11C1DB}"/>
    <cellStyle name="Percent 4 5 6 9" xfId="27450" xr:uid="{CB500298-616A-4015-B331-E127424401E0}"/>
    <cellStyle name="Percent 4 5 7" xfId="8072" xr:uid="{00000000-0005-0000-0000-000071200000}"/>
    <cellStyle name="Percent 4 5 7 2" xfId="14436" xr:uid="{00000000-0005-0000-0000-0000DF110000}"/>
    <cellStyle name="Percent 4 5 7 3" xfId="27451" xr:uid="{7AF1B386-9ACE-4630-A2F0-9F815FF09E65}"/>
    <cellStyle name="Percent 4 5 7 4" xfId="27452" xr:uid="{3F6B54A5-D10F-43EB-A2D7-9B589CD314E7}"/>
    <cellStyle name="Percent 4 5 7 5" xfId="27453" xr:uid="{59B1FB84-97DB-4867-91D8-7FCB6D9026BF}"/>
    <cellStyle name="Percent 4 5 7 6" xfId="27454" xr:uid="{E90E66B9-731A-488F-86E6-F6CECEBD5880}"/>
    <cellStyle name="Percent 4 5 7 7" xfId="27455" xr:uid="{E3901EAA-FABD-4DCF-8321-329A5ED9ACD8}"/>
    <cellStyle name="Percent 4 5 7 8" xfId="27456" xr:uid="{83613BC9-C3B3-448C-8E9F-DD817440B686}"/>
    <cellStyle name="Percent 4 5 7 9" xfId="27457" xr:uid="{89C2CB90-6399-49C3-AE12-D2D3186BCD26}"/>
    <cellStyle name="Percent 4 5 8" xfId="8073" xr:uid="{00000000-0005-0000-0000-000072200000}"/>
    <cellStyle name="Percent 4 5 8 2" xfId="14437" xr:uid="{00000000-0005-0000-0000-0000E1110000}"/>
    <cellStyle name="Percent 4 5 8 3" xfId="27458" xr:uid="{EC8627F4-73B1-4CA2-9678-499E9CAC15C3}"/>
    <cellStyle name="Percent 4 5 8 4" xfId="27459" xr:uid="{A434E16D-EFB9-4FCB-A8B7-7F87A80440A5}"/>
    <cellStyle name="Percent 4 5 8 5" xfId="27460" xr:uid="{A29268B4-8537-45B5-B32C-6EB5F950C9E1}"/>
    <cellStyle name="Percent 4 5 8 6" xfId="27461" xr:uid="{348B6508-6409-4034-A31D-8883C2B6F101}"/>
    <cellStyle name="Percent 4 5 8 7" xfId="27462" xr:uid="{D2B76B02-BF40-4707-9253-0F919CAB22EA}"/>
    <cellStyle name="Percent 4 5 8 8" xfId="27463" xr:uid="{E10DC4E7-BD56-4B71-8CCA-6B9CDC564D3A}"/>
    <cellStyle name="Percent 4 5 8 9" xfId="27464" xr:uid="{C675862B-42E2-44DB-9C04-91C47019FF50}"/>
    <cellStyle name="Percent 4 5 9" xfId="8066" xr:uid="{00000000-0005-0000-0000-000073200000}"/>
    <cellStyle name="Percent 4 5 9 2" xfId="14430" xr:uid="{00000000-0005-0000-0000-0000E2110000}"/>
    <cellStyle name="Percent 4 5 9 3" xfId="27465" xr:uid="{5FBFCDDD-C6C0-4402-8022-E6B0E9D8619B}"/>
    <cellStyle name="Percent 4 5 9 4" xfId="27466" xr:uid="{628EC417-FD31-4160-8770-EDFF84E863D4}"/>
    <cellStyle name="Percent 4 5 9 5" xfId="27467" xr:uid="{F6733ACA-74DD-42EB-94B8-ECD3148E8A3E}"/>
    <cellStyle name="Percent 4 6" xfId="4718" xr:uid="{00000000-0005-0000-0000-000074200000}"/>
    <cellStyle name="Percent 4 6 10" xfId="5697" xr:uid="{00000000-0005-0000-0000-000075200000}"/>
    <cellStyle name="Percent 4 6 11" xfId="10559" xr:uid="{00000000-0005-0000-0000-0000DA210000}"/>
    <cellStyle name="Percent 4 6 11 2" xfId="27468" xr:uid="{34477D03-2104-4A7E-806B-8AED9865008A}"/>
    <cellStyle name="Percent 4 6 12" xfId="27469" xr:uid="{EB1C8F63-EBBE-45B8-A721-4F05F2A6910F}"/>
    <cellStyle name="Percent 4 6 13" xfId="27470" xr:uid="{9B2CCF9E-8331-4AA3-A41C-1ED35F0E4193}"/>
    <cellStyle name="Percent 4 6 14" xfId="27471" xr:uid="{1DE4BC8C-762E-4593-99BC-084CA9F62BCC}"/>
    <cellStyle name="Percent 4 6 15" xfId="27472" xr:uid="{85CFA4FE-C1C6-47A7-B6F1-C2F0B7460FBF}"/>
    <cellStyle name="Percent 4 6 16" xfId="27473" xr:uid="{51BEC512-8EC6-4B17-9EEF-E5A1D2207DD9}"/>
    <cellStyle name="Percent 4 6 17" xfId="27474" xr:uid="{2D72DBFC-AB0F-4606-8BEB-BDFAFE714AA1}"/>
    <cellStyle name="Percent 4 6 2" xfId="8075" xr:uid="{00000000-0005-0000-0000-000076200000}"/>
    <cellStyle name="Percent 4 6 2 2" xfId="14439" xr:uid="{00000000-0005-0000-0000-0000E5110000}"/>
    <cellStyle name="Percent 4 6 2 3" xfId="27475" xr:uid="{2F25B7A8-ACF1-4A9B-A1AB-6C76478A822F}"/>
    <cellStyle name="Percent 4 6 2 4" xfId="27476" xr:uid="{587F16BC-1993-4617-975D-A91B182FB5F9}"/>
    <cellStyle name="Percent 4 6 2 5" xfId="27477" xr:uid="{15C5E42D-2AEF-456B-9AB2-4087BB3148DD}"/>
    <cellStyle name="Percent 4 6 2 6" xfId="27478" xr:uid="{0AE05179-B996-421E-A9D0-2207D7C345F0}"/>
    <cellStyle name="Percent 4 6 2 7" xfId="27479" xr:uid="{7F0AACA3-DD80-40DA-BCE8-FBF72564FC0C}"/>
    <cellStyle name="Percent 4 6 2 8" xfId="27480" xr:uid="{20D45703-2D32-41D3-B0AB-FB93A66E8C99}"/>
    <cellStyle name="Percent 4 6 2 9" xfId="27481" xr:uid="{3B17C2AF-7921-46AB-8DA1-FE5BA8C470A5}"/>
    <cellStyle name="Percent 4 6 3" xfId="8076" xr:uid="{00000000-0005-0000-0000-000077200000}"/>
    <cellStyle name="Percent 4 6 3 2" xfId="14440" xr:uid="{00000000-0005-0000-0000-0000E7110000}"/>
    <cellStyle name="Percent 4 6 3 3" xfId="27482" xr:uid="{C6442942-B6D7-42D7-A9A4-B77510982D9B}"/>
    <cellStyle name="Percent 4 6 3 4" xfId="27483" xr:uid="{E6AF1F68-062D-45D4-9BE1-07F5962D9AAB}"/>
    <cellStyle name="Percent 4 6 3 5" xfId="27484" xr:uid="{02B6B5D2-61EB-4225-AFBF-A8A60DC68C23}"/>
    <cellStyle name="Percent 4 6 3 6" xfId="27485" xr:uid="{4746A20E-462C-421F-B747-76E0E5D19653}"/>
    <cellStyle name="Percent 4 6 3 7" xfId="27486" xr:uid="{CDCD4614-FF09-479D-884A-E8F0D659EAF3}"/>
    <cellStyle name="Percent 4 6 3 8" xfId="27487" xr:uid="{4852A2A3-73D0-46C7-AFC2-FBF9868338B4}"/>
    <cellStyle name="Percent 4 6 3 9" xfId="27488" xr:uid="{C243871B-CFFF-448F-B9B0-C0E7259BFAA6}"/>
    <cellStyle name="Percent 4 6 4" xfId="8077" xr:uid="{00000000-0005-0000-0000-000078200000}"/>
    <cellStyle name="Percent 4 6 4 2" xfId="14441" xr:uid="{00000000-0005-0000-0000-0000E9110000}"/>
    <cellStyle name="Percent 4 6 4 3" xfId="27489" xr:uid="{06056F53-F310-4A69-BCE8-A766FDB94CD6}"/>
    <cellStyle name="Percent 4 6 4 4" xfId="27490" xr:uid="{F675FF38-F6EB-4572-8694-6642BD2DB12C}"/>
    <cellStyle name="Percent 4 6 4 5" xfId="27491" xr:uid="{ECD70312-9655-49F7-85F3-EA7C55746234}"/>
    <cellStyle name="Percent 4 6 4 6" xfId="27492" xr:uid="{1AA5B5BA-130D-4356-9105-B458C364FA58}"/>
    <cellStyle name="Percent 4 6 4 7" xfId="27493" xr:uid="{1E433E7F-58B6-4EFA-B3D9-09D9E1EFCE25}"/>
    <cellStyle name="Percent 4 6 4 8" xfId="27494" xr:uid="{1A74EB6B-CC9F-4CD9-9AFF-4ED4C91A92D3}"/>
    <cellStyle name="Percent 4 6 4 9" xfId="27495" xr:uid="{40E75A01-5884-45A0-9669-B3B043AE53E7}"/>
    <cellStyle name="Percent 4 6 5" xfId="8078" xr:uid="{00000000-0005-0000-0000-000079200000}"/>
    <cellStyle name="Percent 4 6 5 2" xfId="14442" xr:uid="{00000000-0005-0000-0000-0000EB110000}"/>
    <cellStyle name="Percent 4 6 5 3" xfId="27496" xr:uid="{777BD3C0-8A57-4769-B1F6-21DEA93E8D38}"/>
    <cellStyle name="Percent 4 6 5 4" xfId="27497" xr:uid="{72368351-459A-40B9-AEA6-3FBE3557015F}"/>
    <cellStyle name="Percent 4 6 5 5" xfId="27498" xr:uid="{C7489D02-71EF-4DD5-8FE7-3590C027C6B3}"/>
    <cellStyle name="Percent 4 6 5 6" xfId="27499" xr:uid="{A5FFA024-E225-44D4-94DC-0EE45C5411BB}"/>
    <cellStyle name="Percent 4 6 5 7" xfId="27500" xr:uid="{E9958D93-FAE5-4462-9CB0-D57A0ABA99DE}"/>
    <cellStyle name="Percent 4 6 5 8" xfId="27501" xr:uid="{BE0EDC87-A8CD-403A-B9FE-533BE6362FF3}"/>
    <cellStyle name="Percent 4 6 5 9" xfId="27502" xr:uid="{B4EBF400-3A2D-4E44-ACFD-564ACE032EC2}"/>
    <cellStyle name="Percent 4 6 6" xfId="8079" xr:uid="{00000000-0005-0000-0000-00007A200000}"/>
    <cellStyle name="Percent 4 6 6 2" xfId="14443" xr:uid="{00000000-0005-0000-0000-0000ED110000}"/>
    <cellStyle name="Percent 4 6 6 3" xfId="27503" xr:uid="{CF57709E-F36D-4A05-A300-6DC86E1A08AE}"/>
    <cellStyle name="Percent 4 6 6 4" xfId="27504" xr:uid="{D02A2BAF-229B-4093-B6E9-FC111C13FA19}"/>
    <cellStyle name="Percent 4 6 6 5" xfId="27505" xr:uid="{0069BFD6-01BD-4DEE-ADC2-5EE7A556370B}"/>
    <cellStyle name="Percent 4 6 6 6" xfId="27506" xr:uid="{5C2C736A-6CAB-4BA9-B1D9-A7C9C38012F1}"/>
    <cellStyle name="Percent 4 6 6 7" xfId="27507" xr:uid="{7ABE09DE-2B77-4992-9E40-503EB5CBCA04}"/>
    <cellStyle name="Percent 4 6 6 8" xfId="27508" xr:uid="{92646773-BC48-4418-8EE9-C053F44554A1}"/>
    <cellStyle name="Percent 4 6 6 9" xfId="27509" xr:uid="{981E8983-E3DD-4A32-AA1C-EF9AB7C75115}"/>
    <cellStyle name="Percent 4 6 7" xfId="8080" xr:uid="{00000000-0005-0000-0000-00007B200000}"/>
    <cellStyle name="Percent 4 6 7 2" xfId="14444" xr:uid="{00000000-0005-0000-0000-0000EF110000}"/>
    <cellStyle name="Percent 4 6 7 3" xfId="27510" xr:uid="{201CE5F8-91F7-4E7A-A338-A73E36A673AA}"/>
    <cellStyle name="Percent 4 6 7 4" xfId="27511" xr:uid="{B023C0B7-03E2-464D-B21C-02C5458B40AE}"/>
    <cellStyle name="Percent 4 6 7 5" xfId="27512" xr:uid="{E25F5955-8F57-454F-9656-51E8BFEBEA94}"/>
    <cellStyle name="Percent 4 6 7 6" xfId="27513" xr:uid="{0F6D7194-7F11-47CC-ADAD-2505A489BC28}"/>
    <cellStyle name="Percent 4 6 7 7" xfId="27514" xr:uid="{E0BDAADF-8552-4E29-A25B-9ABE2EB05FFA}"/>
    <cellStyle name="Percent 4 6 7 8" xfId="27515" xr:uid="{BB3012C9-2D80-4027-BB43-3318A4496476}"/>
    <cellStyle name="Percent 4 6 7 9" xfId="27516" xr:uid="{241E3171-FAA4-4ACA-9A99-363AF3055539}"/>
    <cellStyle name="Percent 4 6 8" xfId="8081" xr:uid="{00000000-0005-0000-0000-00007C200000}"/>
    <cellStyle name="Percent 4 6 8 2" xfId="14445" xr:uid="{00000000-0005-0000-0000-0000F1110000}"/>
    <cellStyle name="Percent 4 6 8 3" xfId="27517" xr:uid="{F4810DD3-2083-4CF9-B050-6B7C02793576}"/>
    <cellStyle name="Percent 4 6 8 4" xfId="27518" xr:uid="{648BAA12-6059-403F-8AE2-981B059B3C67}"/>
    <cellStyle name="Percent 4 6 8 5" xfId="27519" xr:uid="{FA3A3640-5601-48F5-B410-FF6F7453537B}"/>
    <cellStyle name="Percent 4 6 8 6" xfId="27520" xr:uid="{B20FF394-6963-42F6-BCE9-68E5E320A0FF}"/>
    <cellStyle name="Percent 4 6 8 7" xfId="27521" xr:uid="{05ECD4FB-E8D5-4DA1-948E-8358B42BB11B}"/>
    <cellStyle name="Percent 4 6 8 8" xfId="27522" xr:uid="{EF142FD2-973F-4ADA-A50A-922C0AE54CF9}"/>
    <cellStyle name="Percent 4 6 8 9" xfId="27523" xr:uid="{66A899C2-26A1-46E1-9E1C-3F7D3B8B0FFC}"/>
    <cellStyle name="Percent 4 6 9" xfId="8074" xr:uid="{00000000-0005-0000-0000-00007D200000}"/>
    <cellStyle name="Percent 4 6 9 2" xfId="14438" xr:uid="{00000000-0005-0000-0000-0000F2110000}"/>
    <cellStyle name="Percent 4 7" xfId="6203" xr:uid="{00000000-0005-0000-0000-00007E200000}"/>
    <cellStyle name="Percent 4 7 10" xfId="27524" xr:uid="{A0608588-910E-4A77-9AFB-C0D0DEE236F9}"/>
    <cellStyle name="Percent 4 7 2" xfId="8082" xr:uid="{00000000-0005-0000-0000-00007F200000}"/>
    <cellStyle name="Percent 4 7 2 2" xfId="14446" xr:uid="{00000000-0005-0000-0000-0000F4110000}"/>
    <cellStyle name="Percent 4 7 3" xfId="27525" xr:uid="{7AD9B0EF-F83D-4AA6-B806-D4582ECD10D1}"/>
    <cellStyle name="Percent 4 7 4" xfId="27526" xr:uid="{7BC18CB7-4597-4D8A-AEBD-9AAE958AC54C}"/>
    <cellStyle name="Percent 4 7 5" xfId="27527" xr:uid="{99F55D84-0260-4E9A-9344-D5C1A221DE3D}"/>
    <cellStyle name="Percent 4 7 6" xfId="27528" xr:uid="{2DA2C9FF-3AE5-4B85-8083-4F34000B6222}"/>
    <cellStyle name="Percent 4 7 7" xfId="27529" xr:uid="{21D4B84F-5B25-43F2-B6BB-717E0594328E}"/>
    <cellStyle name="Percent 4 7 8" xfId="27530" xr:uid="{4AC29988-5FB9-48B1-BCD2-49EE1DF2BA2F}"/>
    <cellStyle name="Percent 4 7 9" xfId="27531" xr:uid="{CCB69C57-9E1F-4939-B444-76886F4FA56F}"/>
    <cellStyle name="Percent 4 8" xfId="6418" xr:uid="{00000000-0005-0000-0000-000080200000}"/>
    <cellStyle name="Percent 4 8 10" xfId="27532" xr:uid="{DB0B340F-9F72-47A1-809D-48EA83651DF7}"/>
    <cellStyle name="Percent 4 8 2" xfId="8083" xr:uid="{00000000-0005-0000-0000-000081200000}"/>
    <cellStyle name="Percent 4 8 2 2" xfId="14447" xr:uid="{00000000-0005-0000-0000-0000F6110000}"/>
    <cellStyle name="Percent 4 8 3" xfId="27533" xr:uid="{A59B6C9F-61D3-4591-AD59-43026CEEBCBD}"/>
    <cellStyle name="Percent 4 8 4" xfId="27534" xr:uid="{3CF0E61C-F64F-4ECA-9244-59FE3F62FAE8}"/>
    <cellStyle name="Percent 4 8 5" xfId="27535" xr:uid="{BA07E8E6-7BD4-462B-AD2C-2E56DE540BE0}"/>
    <cellStyle name="Percent 4 8 6" xfId="27536" xr:uid="{933B97AF-9089-45C4-B25B-69A812A40D32}"/>
    <cellStyle name="Percent 4 8 7" xfId="27537" xr:uid="{A1EB2A33-E8D1-4877-8622-FD57837BA70A}"/>
    <cellStyle name="Percent 4 8 8" xfId="27538" xr:uid="{F46FEA19-1A97-48CF-8640-AFF75E070D0F}"/>
    <cellStyle name="Percent 4 8 9" xfId="27539" xr:uid="{DA23B282-723C-4E40-B672-DCDC4167346C}"/>
    <cellStyle name="Percent 4 9" xfId="6539" xr:uid="{00000000-0005-0000-0000-000082200000}"/>
    <cellStyle name="Percent 4 9 10" xfId="27540" xr:uid="{4A2B8505-2801-4CDD-B708-CFD9682CD1B2}"/>
    <cellStyle name="Percent 4 9 2" xfId="8084" xr:uid="{00000000-0005-0000-0000-000083200000}"/>
    <cellStyle name="Percent 4 9 2 2" xfId="14448" xr:uid="{00000000-0005-0000-0000-0000F8110000}"/>
    <cellStyle name="Percent 4 9 3" xfId="27541" xr:uid="{233A32D8-5C86-4BEF-A98E-D77D915B342D}"/>
    <cellStyle name="Percent 4 9 4" xfId="27542" xr:uid="{45155E7A-046E-40BB-87BA-4FE93916F004}"/>
    <cellStyle name="Percent 4 9 5" xfId="27543" xr:uid="{B17858C1-18D9-46CE-959F-31EB1BEB5884}"/>
    <cellStyle name="Percent 4 9 6" xfId="27544" xr:uid="{C359CE61-9853-41D0-8A05-F9E22B47950C}"/>
    <cellStyle name="Percent 4 9 7" xfId="27545" xr:uid="{A1B3AB17-48EB-4232-94AC-5CC8F42DE3A5}"/>
    <cellStyle name="Percent 4 9 8" xfId="27546" xr:uid="{6FB5ECBE-857C-4CC7-ADF1-BB466F39F419}"/>
    <cellStyle name="Percent 4 9 9" xfId="27547" xr:uid="{93C44C42-2EAA-45FD-AA86-28102B39C9FB}"/>
    <cellStyle name="Percent 5" xfId="3364" xr:uid="{00000000-0005-0000-0000-000084200000}"/>
    <cellStyle name="Percent 5 10" xfId="5698" xr:uid="{00000000-0005-0000-0000-000085200000}"/>
    <cellStyle name="Percent 5 10 2" xfId="11716" xr:uid="{00000000-0005-0000-0000-0000F52D0000}"/>
    <cellStyle name="Percent 5 10 2 2" xfId="27548" xr:uid="{379D2C61-2F51-4199-A8E7-46E36FCBC35C}"/>
    <cellStyle name="Percent 5 10 3" xfId="27549" xr:uid="{D7033A3D-2DA2-4592-ACC4-4E452808F9D5}"/>
    <cellStyle name="Percent 5 10 4" xfId="27550" xr:uid="{FEE8240F-6EB4-44DA-AF10-569FE53A83A9}"/>
    <cellStyle name="Percent 5 10 5" xfId="27551" xr:uid="{B82BD382-6340-488E-910C-5664559E7160}"/>
    <cellStyle name="Percent 5 11" xfId="11717" xr:uid="{00000000-0005-0000-0000-0000F62D0000}"/>
    <cellStyle name="Percent 5 11 2" xfId="14449" xr:uid="{00000000-0005-0000-0000-0000FB110000}"/>
    <cellStyle name="Percent 5 11 2 2" xfId="27552" xr:uid="{D629E317-AC45-4A80-806D-2B7C5934E0AC}"/>
    <cellStyle name="Percent 5 11 2 2 2" xfId="27553" xr:uid="{CADD75BE-1C57-4FB2-9A39-58DE11CAA55D}"/>
    <cellStyle name="Percent 5 11 2 2 2 2" xfId="27554" xr:uid="{700FABC3-2533-4D06-B355-44118F87299C}"/>
    <cellStyle name="Percent 5 11 2 2 3" xfId="27555" xr:uid="{A3637E61-2D33-4B8B-95A5-82F083E1B167}"/>
    <cellStyle name="Percent 5 11 2 3" xfId="27556" xr:uid="{42AECC2F-ECDC-4D19-8667-1CD3FA4260C9}"/>
    <cellStyle name="Percent 5 11 2 3 2" xfId="27557" xr:uid="{B85594C7-C1AE-448C-B9D6-1B717F904ECA}"/>
    <cellStyle name="Percent 5 11 2 3 2 2" xfId="27558" xr:uid="{63475656-B630-42A4-A5F0-4D388E7D311D}"/>
    <cellStyle name="Percent 5 11 2 3 3" xfId="27559" xr:uid="{DD27EBDB-096F-43D3-B137-C3A2E551DC33}"/>
    <cellStyle name="Percent 5 11 2 4" xfId="27560" xr:uid="{127B75F9-13A8-47A3-8999-96789F156487}"/>
    <cellStyle name="Percent 5 11 2 4 2" xfId="27561" xr:uid="{C6A5B8C1-C844-4765-8B0A-DE77BCFDECD4}"/>
    <cellStyle name="Percent 5 11 2 5" xfId="27562" xr:uid="{96BAC6E6-8AEE-450E-811D-CD05BDE6730A}"/>
    <cellStyle name="Percent 5 11 2 6" xfId="27563" xr:uid="{059B29DA-B05F-446F-BB0F-04A8A01E0B82}"/>
    <cellStyle name="Percent 5 11 2 7" xfId="27564" xr:uid="{C2553CA5-66F0-491C-A4A7-1C9A6BE5837E}"/>
    <cellStyle name="Percent 5 11 2 8" xfId="27565" xr:uid="{0D91EF29-F551-4690-9F45-2413C03FB970}"/>
    <cellStyle name="Percent 5 11 3" xfId="27566" xr:uid="{C5325475-D882-46EB-AD3A-3EF5DC533EB8}"/>
    <cellStyle name="Percent 5 11 3 2" xfId="27567" xr:uid="{4049C0D9-1A2B-4652-BB9E-CFD29FF9C08E}"/>
    <cellStyle name="Percent 5 11 3 2 2" xfId="27568" xr:uid="{28D31EFC-7EF1-4E2E-BD5D-1526C9E5E9FF}"/>
    <cellStyle name="Percent 5 11 3 3" xfId="27569" xr:uid="{A6320EBC-C343-4A4F-8913-FAB06AC24BC5}"/>
    <cellStyle name="Percent 5 11 4" xfId="27570" xr:uid="{6D9EA505-5538-4A8A-9253-8420320AE015}"/>
    <cellStyle name="Percent 5 11 4 2" xfId="27571" xr:uid="{76D79988-BC2E-4364-8C9F-ADC052EBE593}"/>
    <cellStyle name="Percent 5 11 4 2 2" xfId="27572" xr:uid="{7B03555D-FDFA-43BB-B195-B14B6278A63B}"/>
    <cellStyle name="Percent 5 11 4 3" xfId="27573" xr:uid="{67AA1049-501B-47AC-A71C-19F9EAFBA3DC}"/>
    <cellStyle name="Percent 5 11 5" xfId="27574" xr:uid="{30236A75-3260-4F12-9F19-7288585ECC80}"/>
    <cellStyle name="Percent 5 11 5 2" xfId="27575" xr:uid="{31A55ED9-C84B-47CD-8F95-8EDB4C6529BD}"/>
    <cellStyle name="Percent 5 11 6" xfId="27576" xr:uid="{1DA23A17-FC13-4020-93A5-B0E97149B03A}"/>
    <cellStyle name="Percent 5 11 7" xfId="27577" xr:uid="{46FC9FCB-1CD1-4F15-8C11-2F8B03B3C6DB}"/>
    <cellStyle name="Percent 5 11 8" xfId="27578" xr:uid="{65638824-95B6-402D-98AF-85E9FB0880D4}"/>
    <cellStyle name="Percent 5 12" xfId="11718" xr:uid="{00000000-0005-0000-0000-0000F72D0000}"/>
    <cellStyle name="Percent 5 12 2" xfId="27579" xr:uid="{ACAFC5A1-FC9E-4715-BBFD-F8689C97B28F}"/>
    <cellStyle name="Percent 5 13" xfId="27580" xr:uid="{11D832FA-A1F9-4B3D-8E54-F0F1A466B742}"/>
    <cellStyle name="Percent 5 14" xfId="27581" xr:uid="{EF2C18F4-590C-4487-9B2D-8549F2C34AF5}"/>
    <cellStyle name="Percent 5 15" xfId="27582" xr:uid="{A4CF030F-2890-4A71-B6F9-A4E285587306}"/>
    <cellStyle name="Percent 5 16" xfId="27583" xr:uid="{FAB6343D-AFEC-423B-883D-90A64C3FF5D8}"/>
    <cellStyle name="Percent 5 17" xfId="27584" xr:uid="{85BCC057-2B99-45EE-9669-B6E0F2F19059}"/>
    <cellStyle name="Percent 5 18" xfId="27585" xr:uid="{2099D320-CA05-492D-AAC6-64E28105C7CD}"/>
    <cellStyle name="Percent 5 2" xfId="3677" xr:uid="{00000000-0005-0000-0000-000086200000}"/>
    <cellStyle name="Percent 5 2 2" xfId="5483" xr:uid="{00000000-0005-0000-0000-000087200000}"/>
    <cellStyle name="Percent 5 2 2 2" xfId="6211" xr:uid="{00000000-0005-0000-0000-000088200000}"/>
    <cellStyle name="Percent 5 2 2 3" xfId="10933" xr:uid="{00000000-0005-0000-0000-0000EE210000}"/>
    <cellStyle name="Percent 5 2 2 4" xfId="14450" xr:uid="{00000000-0005-0000-0000-0000FD110000}"/>
    <cellStyle name="Percent 5 2 3" xfId="4721" xr:uid="{00000000-0005-0000-0000-000089200000}"/>
    <cellStyle name="Percent 5 2 3 2" xfId="8086" xr:uid="{00000000-0005-0000-0000-00008A200000}"/>
    <cellStyle name="Percent 5 2 3 3" xfId="10561" xr:uid="{00000000-0005-0000-0000-0000F1210000}"/>
    <cellStyle name="Percent 5 2 3 4" xfId="27586" xr:uid="{3610D24E-9B60-4F41-8AE4-BE3ED0A34556}"/>
    <cellStyle name="Percent 5 2 4" xfId="5699" xr:uid="{00000000-0005-0000-0000-00008B200000}"/>
    <cellStyle name="Percent 5 2 5" xfId="10475" xr:uid="{00000000-0005-0000-0000-0000F3210000}"/>
    <cellStyle name="Percent 5 2 5 2" xfId="27587" xr:uid="{B3892D62-9CB2-4EF3-8390-B99898B5C9E5}"/>
    <cellStyle name="Percent 5 2 6" xfId="27588" xr:uid="{F2CE8896-5C9A-4ED8-A22C-07156E0F2A4F}"/>
    <cellStyle name="Percent 5 2 7" xfId="27589" xr:uid="{A4EC36AA-1D1A-47C3-BCE6-0D854D240869}"/>
    <cellStyle name="Percent 5 2 8" xfId="27590" xr:uid="{5256EDAD-0245-4C25-BE99-9B93C04FE96F}"/>
    <cellStyle name="Percent 5 2 9" xfId="27591" xr:uid="{D438E846-FFE5-4F5C-A58E-29A8128EF315}"/>
    <cellStyle name="Percent 5 3" xfId="5103" xr:uid="{00000000-0005-0000-0000-00008C200000}"/>
    <cellStyle name="Percent 5 3 10" xfId="27592" xr:uid="{CCB2240C-2DA0-4DF7-9E20-9BA98CEFF165}"/>
    <cellStyle name="Percent 5 3 2" xfId="6212" xr:uid="{00000000-0005-0000-0000-00008D200000}"/>
    <cellStyle name="Percent 5 3 2 2" xfId="14452" xr:uid="{00000000-0005-0000-0000-0000FF110000}"/>
    <cellStyle name="Percent 5 3 2 3" xfId="27593" xr:uid="{32892BB5-E4D5-4FC3-B971-246D42BA364E}"/>
    <cellStyle name="Percent 5 3 2 4" xfId="27594" xr:uid="{6C91D5CF-C2C0-4329-A2D5-60260B89E530}"/>
    <cellStyle name="Percent 5 3 2 5" xfId="27595" xr:uid="{05E4A27A-5719-4519-890B-F22A3835D9DA}"/>
    <cellStyle name="Percent 5 3 2 6" xfId="27596" xr:uid="{A4BB11BF-654A-4444-8E62-5E220B86EFBF}"/>
    <cellStyle name="Percent 5 3 2 7" xfId="27597" xr:uid="{8A152151-B865-4258-8D48-2E05A378CC39}"/>
    <cellStyle name="Percent 5 3 2 8" xfId="27598" xr:uid="{B7621382-9B14-4132-8517-714D8023CD2D}"/>
    <cellStyle name="Percent 5 3 2 9" xfId="27599" xr:uid="{AD71691A-5030-4293-9A0D-72A267D3946A}"/>
    <cellStyle name="Percent 5 3 3" xfId="8087" xr:uid="{00000000-0005-0000-0000-00008E200000}"/>
    <cellStyle name="Percent 5 3 3 2" xfId="14451" xr:uid="{00000000-0005-0000-0000-000000120000}"/>
    <cellStyle name="Percent 5 3 4" xfId="5700" xr:uid="{00000000-0005-0000-0000-00008F200000}"/>
    <cellStyle name="Percent 5 3 5" xfId="9404" xr:uid="{00000000-0005-0000-0000-000090200000}"/>
    <cellStyle name="Percent 5 3 5 2" xfId="27600" xr:uid="{98E86EC7-480F-4726-84CC-3406845A231E}"/>
    <cellStyle name="Percent 5 3 6" xfId="27601" xr:uid="{6BCECDD1-EA16-42CE-A989-498B2DAB3B34}"/>
    <cellStyle name="Percent 5 3 7" xfId="27602" xr:uid="{EF265BF3-265D-4322-ADD6-15CEAB55D7BF}"/>
    <cellStyle name="Percent 5 3 8" xfId="27603" xr:uid="{C5D9BA1A-B186-44EF-80B0-97B306089DB3}"/>
    <cellStyle name="Percent 5 3 9" xfId="27604" xr:uid="{7D7B738C-6BE5-4914-B055-ED52019CA644}"/>
    <cellStyle name="Percent 5 4" xfId="4720" xr:uid="{00000000-0005-0000-0000-000091200000}"/>
    <cellStyle name="Percent 5 4 2" xfId="8088" xr:uid="{00000000-0005-0000-0000-000092200000}"/>
    <cellStyle name="Percent 5 4 2 2" xfId="14453" xr:uid="{00000000-0005-0000-0000-000002120000}"/>
    <cellStyle name="Percent 5 4 2 3" xfId="27605" xr:uid="{804E2687-ABB8-4E75-BFD0-54EB0AA13704}"/>
    <cellStyle name="Percent 5 4 2 4" xfId="27606" xr:uid="{F3BB7071-F95B-4220-874C-37D94623D3EA}"/>
    <cellStyle name="Percent 5 4 2 5" xfId="27607" xr:uid="{1CE71060-B453-46C6-9DDB-B066B0DF4E31}"/>
    <cellStyle name="Percent 5 4 3" xfId="5701" xr:uid="{00000000-0005-0000-0000-000093200000}"/>
    <cellStyle name="Percent 5 4 4" xfId="10560" xr:uid="{00000000-0005-0000-0000-0000FC210000}"/>
    <cellStyle name="Percent 5 4 4 2" xfId="27608" xr:uid="{605B40DF-0409-4EF7-861D-C13F205B0F2E}"/>
    <cellStyle name="Percent 5 4 5" xfId="27609" xr:uid="{DDC782EA-DDEA-4929-9614-DF41A423CF44}"/>
    <cellStyle name="Percent 5 4 6" xfId="27610" xr:uid="{AF16D4AE-0DBF-4C33-A205-9291E01245C3}"/>
    <cellStyle name="Percent 5 4 7" xfId="27611" xr:uid="{4514D619-6198-43EC-BA04-1450934BB77C}"/>
    <cellStyle name="Percent 5 4 8" xfId="27612" xr:uid="{42E9FE76-9B77-4A51-AF81-41E57CEB96AF}"/>
    <cellStyle name="Percent 5 4 9" xfId="27613" xr:uid="{6F03D17B-CCDE-441D-90DB-34FCF60E3F29}"/>
    <cellStyle name="Percent 5 5" xfId="6210" xr:uid="{00000000-0005-0000-0000-000094200000}"/>
    <cellStyle name="Percent 5 5 10" xfId="27614" xr:uid="{D0ABE5B2-FF16-465D-819E-1C5B7A139440}"/>
    <cellStyle name="Percent 5 5 2" xfId="8089" xr:uid="{00000000-0005-0000-0000-000095200000}"/>
    <cellStyle name="Percent 5 5 2 2" xfId="14454" xr:uid="{00000000-0005-0000-0000-000004120000}"/>
    <cellStyle name="Percent 5 5 2 3" xfId="27615" xr:uid="{92F4473C-9379-4213-B18A-3BDE670A3F19}"/>
    <cellStyle name="Percent 5 5 2 4" xfId="27616" xr:uid="{89912937-533E-43C0-BBC0-5C7B95DCB836}"/>
    <cellStyle name="Percent 5 5 2 5" xfId="27617" xr:uid="{E8527EE9-1866-4360-A75D-43F2114A229F}"/>
    <cellStyle name="Percent 5 5 3" xfId="27618" xr:uid="{6831BFB0-EBAF-48D8-B62D-ACF45BAF2114}"/>
    <cellStyle name="Percent 5 5 3 2" xfId="27619" xr:uid="{27D108C4-CA20-48F9-8AB3-097CD62769B9}"/>
    <cellStyle name="Percent 5 5 3 3" xfId="27620" xr:uid="{42455E0E-E2C7-4D99-9B21-BF4CDFE939BB}"/>
    <cellStyle name="Percent 5 5 3 4" xfId="27621" xr:uid="{E4BC7761-834F-411A-9D2F-926848BA6AE0}"/>
    <cellStyle name="Percent 5 5 3 5" xfId="27622" xr:uid="{2237195D-1DDC-467A-A8D1-A26C7A168625}"/>
    <cellStyle name="Percent 5 5 4" xfId="27623" xr:uid="{A918655F-828D-4F3F-B080-55D115D70888}"/>
    <cellStyle name="Percent 5 5 5" xfId="27624" xr:uid="{B88E9938-DF07-427E-A724-CECA7F2E392A}"/>
    <cellStyle name="Percent 5 5 6" xfId="27625" xr:uid="{16FCBB71-2C5F-4644-9786-57F02C3EA433}"/>
    <cellStyle name="Percent 5 5 7" xfId="27626" xr:uid="{6F248535-8F72-4612-BBC3-D60D7AA7536E}"/>
    <cellStyle name="Percent 5 5 8" xfId="27627" xr:uid="{82BC9A85-C1CF-450B-A48A-2FBC53C800E6}"/>
    <cellStyle name="Percent 5 5 9" xfId="27628" xr:uid="{B2ADCAE2-FD4F-44A9-A854-4626BF4C4024}"/>
    <cellStyle name="Percent 5 6" xfId="8090" xr:uid="{00000000-0005-0000-0000-000096200000}"/>
    <cellStyle name="Percent 5 6 2" xfId="14455" xr:uid="{00000000-0005-0000-0000-000006120000}"/>
    <cellStyle name="Percent 5 6 3" xfId="27629" xr:uid="{39DAEA50-B073-4B0B-B85D-C5F7E5A75EAA}"/>
    <cellStyle name="Percent 5 6 4" xfId="27630" xr:uid="{B9F171ED-83C2-4F20-B9E2-BFB40F3E2B20}"/>
    <cellStyle name="Percent 5 6 5" xfId="27631" xr:uid="{895B7139-3EA7-4CA6-8A9C-676564647A2A}"/>
    <cellStyle name="Percent 5 6 6" xfId="27632" xr:uid="{900CE288-53CB-4026-8D6F-DBD2FA714AE3}"/>
    <cellStyle name="Percent 5 6 7" xfId="27633" xr:uid="{E74CF32D-9D67-49C3-B4F8-997E5BB6F82D}"/>
    <cellStyle name="Percent 5 6 8" xfId="27634" xr:uid="{C9EB9F31-8361-448C-99C2-8EF280594EBD}"/>
    <cellStyle name="Percent 5 6 9" xfId="27635" xr:uid="{F2050CAB-E8A1-4F0D-8A3E-90EF0FCA001C}"/>
    <cellStyle name="Percent 5 7" xfId="8091" xr:uid="{00000000-0005-0000-0000-000097200000}"/>
    <cellStyle name="Percent 5 7 2" xfId="14456" xr:uid="{00000000-0005-0000-0000-000008120000}"/>
    <cellStyle name="Percent 5 7 3" xfId="27636" xr:uid="{356C111D-076B-4104-9A6C-8FEB1BD437A2}"/>
    <cellStyle name="Percent 5 7 4" xfId="27637" xr:uid="{B2F2E025-DA44-4212-A6D8-F5B3EBE9023E}"/>
    <cellStyle name="Percent 5 7 5" xfId="27638" xr:uid="{9C31F0B8-B4ED-4DB8-A374-77663AB21910}"/>
    <cellStyle name="Percent 5 7 6" xfId="27639" xr:uid="{89F559E7-7F45-4E18-8260-6F2636AFB9FE}"/>
    <cellStyle name="Percent 5 7 7" xfId="27640" xr:uid="{9E8B11DB-C62F-4AB4-9BCD-7956C014A375}"/>
    <cellStyle name="Percent 5 7 8" xfId="27641" xr:uid="{175C2E88-85EE-420F-8A96-AF3A046991CE}"/>
    <cellStyle name="Percent 5 7 9" xfId="27642" xr:uid="{FC496F99-6C63-4BE6-AA78-2B3CC538AFF6}"/>
    <cellStyle name="Percent 5 8" xfId="8092" xr:uid="{00000000-0005-0000-0000-000098200000}"/>
    <cellStyle name="Percent 5 8 2" xfId="14457" xr:uid="{00000000-0005-0000-0000-00000A120000}"/>
    <cellStyle name="Percent 5 8 3" xfId="27643" xr:uid="{C14F7A5D-637C-4C10-8FC0-72B6AC170693}"/>
    <cellStyle name="Percent 5 8 4" xfId="27644" xr:uid="{D7B91C23-5D58-4F4C-9AB9-616CCA827226}"/>
    <cellStyle name="Percent 5 8 5" xfId="27645" xr:uid="{6710D55F-E02A-45EC-A27C-2D021769FDA4}"/>
    <cellStyle name="Percent 5 8 6" xfId="27646" xr:uid="{0CB14428-9AD9-48D8-AEFD-32620A5B0899}"/>
    <cellStyle name="Percent 5 8 7" xfId="27647" xr:uid="{6A41B055-A1ED-4963-B7C7-7AC0F5F990D9}"/>
    <cellStyle name="Percent 5 8 8" xfId="27648" xr:uid="{17D685C1-C2EC-4368-8C11-2090545CD6D6}"/>
    <cellStyle name="Percent 5 8 9" xfId="27649" xr:uid="{9DD1217D-6B35-4868-BE03-A18573485422}"/>
    <cellStyle name="Percent 5 9" xfId="8085" xr:uid="{00000000-0005-0000-0000-000099200000}"/>
    <cellStyle name="Percent 5 9 2" xfId="11719" xr:uid="{00000000-0005-0000-0000-0000F82D0000}"/>
    <cellStyle name="Percent 5 9 2 2" xfId="11720" xr:uid="{00000000-0005-0000-0000-0000F92D0000}"/>
    <cellStyle name="Percent 5 9 2 2 2" xfId="27652" xr:uid="{DDA9F537-E37A-44B1-ACA7-FE996C701344}"/>
    <cellStyle name="Percent 5 9 2 2 3" xfId="27653" xr:uid="{ECF042B1-7C4F-4594-8444-47D8E29AB785}"/>
    <cellStyle name="Percent 5 9 2 2 4" xfId="27651" xr:uid="{FD7007FE-26DB-4677-81AF-742A05AFDD3D}"/>
    <cellStyle name="Percent 5 9 2 3" xfId="27654" xr:uid="{47C56886-E35F-4A2C-8FCC-88F242228EC2}"/>
    <cellStyle name="Percent 5 9 2 4" xfId="27655" xr:uid="{AC12D1E6-E4A7-45C5-9DE2-065A60A118DC}"/>
    <cellStyle name="Percent 5 9 2 5" xfId="27656" xr:uid="{F28EEFC2-C870-41A7-9B71-DBC18AF92AB2}"/>
    <cellStyle name="Percent 5 9 2 6" xfId="27657" xr:uid="{AC1162C3-F716-4F56-9CD3-4F24EB59B626}"/>
    <cellStyle name="Percent 5 9 2 7" xfId="27658" xr:uid="{D88B4E5B-0912-4587-ACC1-86D803F1BC69}"/>
    <cellStyle name="Percent 5 9 2 8" xfId="27650" xr:uid="{845C55F5-5902-4EB1-918B-E9F8B07FD40D}"/>
    <cellStyle name="Percent 5 9 3" xfId="14458" xr:uid="{00000000-0005-0000-0000-00000B120000}"/>
    <cellStyle name="Percent 5 9 3 2" xfId="27659" xr:uid="{D105907F-1C3B-4637-83D4-351F51166624}"/>
    <cellStyle name="Percent 5 9 3 3" xfId="27660" xr:uid="{65B21E16-AC4A-4A77-9301-054A2D82E1E4}"/>
    <cellStyle name="Percent 5 9 4" xfId="27661" xr:uid="{B47EEA0A-B3C5-4C93-A435-6C5319E75700}"/>
    <cellStyle name="Percent 5 9 4 2" xfId="27662" xr:uid="{3B6F7262-52F6-4E39-BDEB-EA6CD7401443}"/>
    <cellStyle name="Percent 5 9 4 2 2" xfId="27663" xr:uid="{9CA55874-B4F0-48F7-B6DD-79691C832FA2}"/>
    <cellStyle name="Percent 5 9 4 3" xfId="27664" xr:uid="{C4725287-6462-422B-B520-E8E21FE638E9}"/>
    <cellStyle name="Percent 5 9 4 4" xfId="27665" xr:uid="{2B9C28C3-B7CD-4391-83F4-E2C1B85B824B}"/>
    <cellStyle name="Percent 5 9 5" xfId="27666" xr:uid="{BED62832-4DB4-40BF-960F-7A2F06047FD7}"/>
    <cellStyle name="Percent 5 9 6" xfId="27667" xr:uid="{51DE22F8-06ED-4232-9241-323BB7F0CFF4}"/>
    <cellStyle name="Percent 5 9 7" xfId="27668" xr:uid="{29BEA5DA-B17D-4B7A-9769-1E8758D56353}"/>
    <cellStyle name="Percent 5 9 8" xfId="27669" xr:uid="{AFBF5CF3-6AFC-440B-B554-62623CB89CBA}"/>
    <cellStyle name="Percent 5 9 9" xfId="27670" xr:uid="{879AADFD-D57B-44AE-8E09-611C84A3FD4E}"/>
    <cellStyle name="Percent 6" xfId="3365" xr:uid="{00000000-0005-0000-0000-00009A200000}"/>
    <cellStyle name="Percent 6 10" xfId="5702" xr:uid="{00000000-0005-0000-0000-00009B200000}"/>
    <cellStyle name="Percent 6 10 2" xfId="27671" xr:uid="{F43F4A07-77A5-4A32-852A-22D2437DA7AD}"/>
    <cellStyle name="Percent 6 10 2 2" xfId="27672" xr:uid="{6B460FFD-1565-4583-AB81-87FACEEF2362}"/>
    <cellStyle name="Percent 6 10 2 2 2" xfId="27673" xr:uid="{0BA2A724-FD3C-4BF7-B48E-17B88899BE5C}"/>
    <cellStyle name="Percent 6 10 2 3" xfId="27674" xr:uid="{19449D87-67A7-465D-9D6B-9C42DF38C495}"/>
    <cellStyle name="Percent 6 10 3" xfId="27675" xr:uid="{612CD2B9-4A04-4D64-8748-995A77670A01}"/>
    <cellStyle name="Percent 6 10 3 2" xfId="27676" xr:uid="{E8B12FE2-1992-4A4A-B456-DA26D0BD8D33}"/>
    <cellStyle name="Percent 6 10 4" xfId="27677" xr:uid="{3CF84271-7105-468B-A2AC-D7CD2A163166}"/>
    <cellStyle name="Percent 6 10 5" xfId="27678" xr:uid="{825EA394-CF70-4540-A4FC-CFD002E8ADB1}"/>
    <cellStyle name="Percent 6 10 6" xfId="27679" xr:uid="{5487BE1C-C41E-4948-9A40-4D070C430571}"/>
    <cellStyle name="Percent 6 10 7" xfId="27680" xr:uid="{9E687724-9743-4A67-9F04-0A817CCEDF42}"/>
    <cellStyle name="Percent 6 11" xfId="11721" xr:uid="{00000000-0005-0000-0000-0000FA2D0000}"/>
    <cellStyle name="Percent 6 11 2" xfId="14459" xr:uid="{00000000-0005-0000-0000-00000E120000}"/>
    <cellStyle name="Percent 6 11 3" xfId="27681" xr:uid="{33D8EC4B-9554-4861-A19B-0E7375F4F930}"/>
    <cellStyle name="Percent 6 12" xfId="27682" xr:uid="{F4C0510F-B90C-4D55-97BA-411529E0E6BE}"/>
    <cellStyle name="Percent 6 13" xfId="27683" xr:uid="{5024706D-1E06-4981-ABFD-2C0536F2B525}"/>
    <cellStyle name="Percent 6 14" xfId="27684" xr:uid="{35E1C291-8C23-4FE7-8FD0-9191EC87311B}"/>
    <cellStyle name="Percent 6 15" xfId="27685" xr:uid="{CCA649AA-3DC8-4A69-ADDB-6E96A10BFB16}"/>
    <cellStyle name="Percent 6 16" xfId="27686" xr:uid="{0FE3461C-6352-4E74-9A28-F3776BC8A7C9}"/>
    <cellStyle name="Percent 6 17" xfId="27687" xr:uid="{F8F82E8C-BEA6-4B58-8056-1FA48D7D68FB}"/>
    <cellStyle name="Percent 6 18" xfId="27688" xr:uid="{F7A3FEF2-EBEB-4324-ABB5-9C6562F39653}"/>
    <cellStyle name="Percent 6 19" xfId="27689" xr:uid="{135E209A-4940-4027-945A-7CF0111A5E79}"/>
    <cellStyle name="Percent 6 2" xfId="8094" xr:uid="{00000000-0005-0000-0000-00009C200000}"/>
    <cellStyle name="Percent 6 2 2" xfId="14460" xr:uid="{00000000-0005-0000-0000-000010120000}"/>
    <cellStyle name="Percent 6 2 3" xfId="27690" xr:uid="{882617F7-7798-49DE-B2C4-6357A2013F05}"/>
    <cellStyle name="Percent 6 2 4" xfId="27691" xr:uid="{4CC4ACC6-E0E3-4A50-8307-2B6E04C36363}"/>
    <cellStyle name="Percent 6 2 5" xfId="27692" xr:uid="{7A61FD66-E326-493D-A827-AC762FBB131A}"/>
    <cellStyle name="Percent 6 2 6" xfId="27693" xr:uid="{830A02B4-8C5F-4B19-9813-1234A460A12D}"/>
    <cellStyle name="Percent 6 2 7" xfId="27694" xr:uid="{D965D28D-199C-498B-BAA0-256983BC388D}"/>
    <cellStyle name="Percent 6 2 8" xfId="27695" xr:uid="{ED996240-BEAE-42CA-A50A-C0C91221B4C3}"/>
    <cellStyle name="Percent 6 2 9" xfId="27696" xr:uid="{3EFD593E-02EE-4E72-AEDB-57ACE38EE374}"/>
    <cellStyle name="Percent 6 3" xfId="8095" xr:uid="{00000000-0005-0000-0000-00009D200000}"/>
    <cellStyle name="Percent 6 3 10" xfId="27697" xr:uid="{2FBD578D-3FAD-4E75-A9B1-B9A50C0E02F8}"/>
    <cellStyle name="Percent 6 3 2" xfId="14461" xr:uid="{00000000-0005-0000-0000-000012120000}"/>
    <cellStyle name="Percent 6 3 2 2" xfId="27698" xr:uid="{711AF520-05D8-4361-B94B-F245FC7BB2F1}"/>
    <cellStyle name="Percent 6 3 2 3" xfId="27699" xr:uid="{63AC6DDD-1C2C-4845-B638-614AC6016C48}"/>
    <cellStyle name="Percent 6 3 2 4" xfId="27700" xr:uid="{853AD09E-F725-4D13-9528-244C125FE73B}"/>
    <cellStyle name="Percent 6 3 2 5" xfId="27701" xr:uid="{916FB986-3BDF-42A4-A825-741D3609FE08}"/>
    <cellStyle name="Percent 6 3 3" xfId="27702" xr:uid="{67C6C32B-4F3E-43F6-8767-4BCD9473FC56}"/>
    <cellStyle name="Percent 6 3 3 2" xfId="27703" xr:uid="{89F95436-A786-4BA4-855F-063802A92F4A}"/>
    <cellStyle name="Percent 6 3 3 3" xfId="27704" xr:uid="{CCCC2484-2298-46DD-B5B8-56A34AC84E0D}"/>
    <cellStyle name="Percent 6 3 3 4" xfId="27705" xr:uid="{4B94536F-C835-4E6C-A417-44FAB9D47CC2}"/>
    <cellStyle name="Percent 6 3 3 5" xfId="27706" xr:uid="{649713C1-2D38-4BB2-8C99-D14C0F39C3F5}"/>
    <cellStyle name="Percent 6 3 4" xfId="27707" xr:uid="{28F1B3FA-D877-4E18-82DB-E361081E99A0}"/>
    <cellStyle name="Percent 6 3 5" xfId="27708" xr:uid="{2F5FE4A9-22DC-4CE0-A8D2-AB397187FD28}"/>
    <cellStyle name="Percent 6 3 6" xfId="27709" xr:uid="{C84E4BF9-AB60-4759-84C4-CBB27D843401}"/>
    <cellStyle name="Percent 6 3 7" xfId="27710" xr:uid="{A4840A47-BD45-468A-A789-F805587AE2F8}"/>
    <cellStyle name="Percent 6 3 8" xfId="27711" xr:uid="{1313CCF5-77FE-44D9-8F69-D0499FCBBDB6}"/>
    <cellStyle name="Percent 6 3 9" xfId="27712" xr:uid="{523B7017-F578-4949-B5F2-A3F6917D23CE}"/>
    <cellStyle name="Percent 6 4" xfId="8096" xr:uid="{00000000-0005-0000-0000-00009E200000}"/>
    <cellStyle name="Percent 6 4 2" xfId="14462" xr:uid="{00000000-0005-0000-0000-000014120000}"/>
    <cellStyle name="Percent 6 4 3" xfId="27713" xr:uid="{7BBBF11A-E70C-44B8-9865-5E5E45548922}"/>
    <cellStyle name="Percent 6 4 4" xfId="27714" xr:uid="{06DDBCA6-28C0-42F4-8888-981E3BDD39E8}"/>
    <cellStyle name="Percent 6 4 5" xfId="27715" xr:uid="{88F729B7-CF07-4D2D-8EB3-46B81F4FD5F7}"/>
    <cellStyle name="Percent 6 4 6" xfId="27716" xr:uid="{211BF25D-B86C-49D9-B244-18AB0B2B1D10}"/>
    <cellStyle name="Percent 6 4 7" xfId="27717" xr:uid="{FF6523DB-31D8-4F63-B547-E168FF81D32B}"/>
    <cellStyle name="Percent 6 4 8" xfId="27718" xr:uid="{C14EBD4B-4518-428B-BC2E-542CCC802B60}"/>
    <cellStyle name="Percent 6 4 9" xfId="27719" xr:uid="{E7172B9A-3A1D-448E-9666-357FF99E4EB2}"/>
    <cellStyle name="Percent 6 5" xfId="8097" xr:uid="{00000000-0005-0000-0000-00009F200000}"/>
    <cellStyle name="Percent 6 5 2" xfId="14463" xr:uid="{00000000-0005-0000-0000-000016120000}"/>
    <cellStyle name="Percent 6 5 3" xfId="27720" xr:uid="{34D97AA5-3661-4D43-B4F0-BA21E0995DE9}"/>
    <cellStyle name="Percent 6 5 4" xfId="27721" xr:uid="{953CBA3F-FCBB-48EF-8042-1E0966B208FC}"/>
    <cellStyle name="Percent 6 5 5" xfId="27722" xr:uid="{7D5E0E14-0DB2-4A89-9A8B-5DE80823B07B}"/>
    <cellStyle name="Percent 6 5 6" xfId="27723" xr:uid="{B5284225-A492-4F1A-B4C0-EFFB028EE0AE}"/>
    <cellStyle name="Percent 6 5 7" xfId="27724" xr:uid="{8047549E-23CA-46CF-BEDA-1B6A2B2ADDB9}"/>
    <cellStyle name="Percent 6 5 8" xfId="27725" xr:uid="{FE4730D8-F9C6-45B9-855A-440D13D0710B}"/>
    <cellStyle name="Percent 6 5 9" xfId="27726" xr:uid="{B7961FDD-BB08-43A4-B9EE-A73783B42277}"/>
    <cellStyle name="Percent 6 6" xfId="8098" xr:uid="{00000000-0005-0000-0000-0000A0200000}"/>
    <cellStyle name="Percent 6 6 2" xfId="14464" xr:uid="{00000000-0005-0000-0000-000018120000}"/>
    <cellStyle name="Percent 6 6 3" xfId="27727" xr:uid="{87F6A15B-879E-42E6-942C-93FBB416E966}"/>
    <cellStyle name="Percent 6 6 4" xfId="27728" xr:uid="{80E11FEF-A580-4A33-81E0-EDB4C1D658BD}"/>
    <cellStyle name="Percent 6 6 5" xfId="27729" xr:uid="{8AF6B152-00C3-4343-BC2D-8E9B826E35B2}"/>
    <cellStyle name="Percent 6 6 6" xfId="27730" xr:uid="{0F02742A-45E6-43F7-AA7D-FE23DE39B358}"/>
    <cellStyle name="Percent 6 6 7" xfId="27731" xr:uid="{0861A717-ED2F-46B7-8B53-3F0FB5D85491}"/>
    <cellStyle name="Percent 6 6 8" xfId="27732" xr:uid="{2604CDD0-FE11-43E7-B4A9-E47066B40134}"/>
    <cellStyle name="Percent 6 6 9" xfId="27733" xr:uid="{90F9EB07-C028-45B5-9514-B909932C9AA6}"/>
    <cellStyle name="Percent 6 7" xfId="8099" xr:uid="{00000000-0005-0000-0000-0000A1200000}"/>
    <cellStyle name="Percent 6 7 2" xfId="14465" xr:uid="{00000000-0005-0000-0000-00001A120000}"/>
    <cellStyle name="Percent 6 7 3" xfId="27734" xr:uid="{D5DBEDA2-88F9-48C0-A6D2-C515FD4997BC}"/>
    <cellStyle name="Percent 6 7 4" xfId="27735" xr:uid="{AAA8BFEE-315D-4FE4-B038-974E78AD8DAE}"/>
    <cellStyle name="Percent 6 7 5" xfId="27736" xr:uid="{B1795E85-3BE0-4081-B95D-642AD8961E85}"/>
    <cellStyle name="Percent 6 7 6" xfId="27737" xr:uid="{93C7AC7C-97E2-410D-BE6F-1AF5F76B6028}"/>
    <cellStyle name="Percent 6 7 7" xfId="27738" xr:uid="{A16BD710-74A3-48D6-A44B-5E06649355DD}"/>
    <cellStyle name="Percent 6 7 8" xfId="27739" xr:uid="{A4D2E55A-8A26-49D8-8F37-54D78C05B724}"/>
    <cellStyle name="Percent 6 7 9" xfId="27740" xr:uid="{D3DCDA64-E2DB-4EBD-9D83-B5A5AF601834}"/>
    <cellStyle name="Percent 6 8" xfId="8100" xr:uid="{00000000-0005-0000-0000-0000A2200000}"/>
    <cellStyle name="Percent 6 8 2" xfId="14466" xr:uid="{00000000-0005-0000-0000-00001C120000}"/>
    <cellStyle name="Percent 6 8 3" xfId="27741" xr:uid="{61489DC2-43DB-4D12-84AF-2729E583379D}"/>
    <cellStyle name="Percent 6 8 4" xfId="27742" xr:uid="{C9324CD5-A298-4328-8B5B-01197478F1B9}"/>
    <cellStyle name="Percent 6 8 5" xfId="27743" xr:uid="{45221CD5-CB69-48FC-9C1E-49BA939B4491}"/>
    <cellStyle name="Percent 6 8 6" xfId="27744" xr:uid="{9BFF6F0B-EC5B-470F-BFB5-8ABD2E0A4656}"/>
    <cellStyle name="Percent 6 8 7" xfId="27745" xr:uid="{870F434E-19A5-44B6-A3C7-C327EC3DAE4D}"/>
    <cellStyle name="Percent 6 8 8" xfId="27746" xr:uid="{2A9E2917-61EF-43C9-A0C8-CD40A9D56718}"/>
    <cellStyle name="Percent 6 8 9" xfId="27747" xr:uid="{FD1A0E5F-76CC-4B52-B12E-CFAB4017A099}"/>
    <cellStyle name="Percent 6 9" xfId="8093" xr:uid="{00000000-0005-0000-0000-0000A3200000}"/>
    <cellStyle name="Percent 6 9 2" xfId="14467" xr:uid="{00000000-0005-0000-0000-00001D120000}"/>
    <cellStyle name="Percent 6 9 2 2" xfId="27748" xr:uid="{FDB3DC35-47F1-404F-A38F-8E814D2E0A9D}"/>
    <cellStyle name="Percent 6 9 2 2 2" xfId="27749" xr:uid="{24FC13B7-4914-4644-B7B3-3B35889BFED7}"/>
    <cellStyle name="Percent 6 9 2 3" xfId="27750" xr:uid="{C6CFAC48-9795-4F03-883F-392150BA0963}"/>
    <cellStyle name="Percent 6 9 2 4" xfId="27751" xr:uid="{601021E2-E9E1-4707-84DE-942377EC5130}"/>
    <cellStyle name="Percent 6 9 3" xfId="27752" xr:uid="{830F84D1-2887-4ECD-8F0B-33951F63E2D9}"/>
    <cellStyle name="Percent 6 9 3 2" xfId="27753" xr:uid="{A6311361-C5E4-4D58-BCDB-BB23641FDF95}"/>
    <cellStyle name="Percent 6 9 3 2 2" xfId="27754" xr:uid="{7E0FC80F-A285-43EE-AC42-0C544D8D0691}"/>
    <cellStyle name="Percent 6 9 3 3" xfId="27755" xr:uid="{7B4BFE6E-BC37-4214-B35C-7197F40C01CF}"/>
    <cellStyle name="Percent 6 9 3 4" xfId="27756" xr:uid="{8D9C049D-0023-4E2B-82FC-FF83FB3D361B}"/>
    <cellStyle name="Percent 6 9 4" xfId="27757" xr:uid="{7ECFABDA-223D-4C54-B2DA-7F8C54861F17}"/>
    <cellStyle name="Percent 6 9 4 2" xfId="27758" xr:uid="{1CDC92A4-8B18-40E1-8492-42520AEB2CE3}"/>
    <cellStyle name="Percent 6 9 4 3" xfId="27759" xr:uid="{3124F274-C16D-417D-A86B-144546889AF4}"/>
    <cellStyle name="Percent 6 9 5" xfId="27760" xr:uid="{9579A4BC-7632-4D60-9411-17C78FEAB2F1}"/>
    <cellStyle name="Percent 6 9 6" xfId="27761" xr:uid="{EA7EBA71-7FDC-4CBF-93EE-B758872100AA}"/>
    <cellStyle name="Percent 6 9 7" xfId="27762" xr:uid="{BFAF9A30-A4E4-4E70-9356-81953ACC4072}"/>
    <cellStyle name="Percent 6 9 8" xfId="27763" xr:uid="{1272CCFA-A189-45D7-BC52-F80BF70857DB}"/>
    <cellStyle name="Percent 6 9 9" xfId="27764" xr:uid="{EC9D8271-7038-48B7-9EF3-1358DD3D2FFC}"/>
    <cellStyle name="Percent 7" xfId="3636" xr:uid="{00000000-0005-0000-0000-0000A4200000}"/>
    <cellStyle name="Percent 7 10" xfId="5703" xr:uid="{00000000-0005-0000-0000-0000A5200000}"/>
    <cellStyle name="Percent 7 10 2" xfId="27765" xr:uid="{B5FE9FDC-2C79-4E76-863E-BEFC2CFE8834}"/>
    <cellStyle name="Percent 7 10 2 2" xfId="27766" xr:uid="{D4D7B068-5588-425A-BEC6-6F2C7BF600F9}"/>
    <cellStyle name="Percent 7 10 2 2 2" xfId="27767" xr:uid="{0E9826F3-0ECA-4D1E-A939-81F2D07D9EF3}"/>
    <cellStyle name="Percent 7 10 2 3" xfId="27768" xr:uid="{903B4C07-8F53-4E09-AD9E-932F44C008B2}"/>
    <cellStyle name="Percent 7 10 3" xfId="27769" xr:uid="{2E81F81A-8D98-4C1E-AF77-EB380ADD2CE2}"/>
    <cellStyle name="Percent 7 10 3 2" xfId="27770" xr:uid="{B64289AE-B62F-499E-8577-B6FE87D6927A}"/>
    <cellStyle name="Percent 7 10 4" xfId="27771" xr:uid="{967DBD8E-ECFF-496B-A8E9-FD7F64F5DB12}"/>
    <cellStyle name="Percent 7 10 5" xfId="27772" xr:uid="{88CBA5C9-8FFA-4B86-B4A5-8181F3B3277E}"/>
    <cellStyle name="Percent 7 10 6" xfId="27773" xr:uid="{67A13F0D-1A18-4652-A0DF-F07CA3365961}"/>
    <cellStyle name="Percent 7 10 7" xfId="27774" xr:uid="{2F75DD2F-2EA6-46CD-8FB2-E7D9D2A3F904}"/>
    <cellStyle name="Percent 7 11" xfId="10456" xr:uid="{00000000-0005-0000-0000-00000F220000}"/>
    <cellStyle name="Percent 7 11 2" xfId="27776" xr:uid="{781DEFB7-FEBB-44D5-89BC-9FCCDB18CA56}"/>
    <cellStyle name="Percent 7 11 3" xfId="27777" xr:uid="{D634E7CC-E5E9-4E5F-9B06-FA699EF44ECE}"/>
    <cellStyle name="Percent 7 11 4" xfId="27775" xr:uid="{61572514-5014-4449-A12E-A11E4BAB426A}"/>
    <cellStyle name="Percent 7 12" xfId="27778" xr:uid="{B8EB2459-E143-4617-8A3C-DE0FB9ECB609}"/>
    <cellStyle name="Percent 7 13" xfId="27779" xr:uid="{47811799-7C24-453F-A3A7-51FEBE0ECF28}"/>
    <cellStyle name="Percent 7 14" xfId="27780" xr:uid="{BCDF004E-53D6-430A-A0F3-A35A41323E8D}"/>
    <cellStyle name="Percent 7 15" xfId="27781" xr:uid="{D097CA7B-0B89-4D69-BACC-47239014C049}"/>
    <cellStyle name="Percent 7 16" xfId="27782" xr:uid="{8E8BB4B6-D3F7-40D6-9628-EB3698D79D44}"/>
    <cellStyle name="Percent 7 17" xfId="27783" xr:uid="{93742050-0DBB-470B-B9DD-31200E969995}"/>
    <cellStyle name="Percent 7 18" xfId="27784" xr:uid="{15AFB56E-10A0-4F75-815E-544313730D86}"/>
    <cellStyle name="Percent 7 19" xfId="27785" xr:uid="{05D09121-4541-4AD6-98D2-9805AFD6C3B8}"/>
    <cellStyle name="Percent 7 2" xfId="8102" xr:uid="{00000000-0005-0000-0000-0000A6200000}"/>
    <cellStyle name="Percent 7 2 2" xfId="14468" xr:uid="{00000000-0005-0000-0000-000021120000}"/>
    <cellStyle name="Percent 7 2 3" xfId="27786" xr:uid="{8F9C6ED4-C63D-41F0-BCC2-1C161019972B}"/>
    <cellStyle name="Percent 7 2 4" xfId="27787" xr:uid="{F05158B6-27ED-4B59-8125-5D4BDE592794}"/>
    <cellStyle name="Percent 7 2 5" xfId="27788" xr:uid="{D5C203D3-C7E0-4441-B86E-9E9FC7243CC5}"/>
    <cellStyle name="Percent 7 2 6" xfId="27789" xr:uid="{760CE338-89CB-4863-BD63-35B0D9A56B1A}"/>
    <cellStyle name="Percent 7 2 7" xfId="27790" xr:uid="{5D2FD0D7-7F8D-4299-88F1-D43289A6A65B}"/>
    <cellStyle name="Percent 7 2 8" xfId="27791" xr:uid="{04B40E5D-2A8B-411A-BC9C-7A789A894D32}"/>
    <cellStyle name="Percent 7 2 9" xfId="27792" xr:uid="{EB95D4F6-C0C1-4ED5-A5DB-B6F21A792E1F}"/>
    <cellStyle name="Percent 7 3" xfId="8103" xr:uid="{00000000-0005-0000-0000-0000A7200000}"/>
    <cellStyle name="Percent 7 3 2" xfId="14469" xr:uid="{00000000-0005-0000-0000-000023120000}"/>
    <cellStyle name="Percent 7 3 3" xfId="27793" xr:uid="{7B878694-7C43-4F63-99B2-EA1A34A58331}"/>
    <cellStyle name="Percent 7 3 4" xfId="27794" xr:uid="{11B56EDD-E529-40D1-8AAD-BDD249443ED5}"/>
    <cellStyle name="Percent 7 3 5" xfId="27795" xr:uid="{2A3F6656-D718-45BE-ADB1-7C429B2EBE1F}"/>
    <cellStyle name="Percent 7 3 6" xfId="27796" xr:uid="{53F70426-EB99-4F90-99B3-132EC5051945}"/>
    <cellStyle name="Percent 7 3 7" xfId="27797" xr:uid="{EE8898B2-2727-42BF-839C-FBAD9CD24EF4}"/>
    <cellStyle name="Percent 7 3 8" xfId="27798" xr:uid="{7BFD259A-04EC-48C8-A5AA-57C6A6FDC8A9}"/>
    <cellStyle name="Percent 7 3 9" xfId="27799" xr:uid="{06C9B373-8886-4F29-8303-A57230524E5A}"/>
    <cellStyle name="Percent 7 4" xfId="8104" xr:uid="{00000000-0005-0000-0000-0000A8200000}"/>
    <cellStyle name="Percent 7 4 2" xfId="14470" xr:uid="{00000000-0005-0000-0000-000025120000}"/>
    <cellStyle name="Percent 7 4 3" xfId="27800" xr:uid="{D0C48406-20CC-45EA-9E96-681C41777B33}"/>
    <cellStyle name="Percent 7 4 4" xfId="27801" xr:uid="{CB5F864F-BD9B-4278-8611-6D882696DC38}"/>
    <cellStyle name="Percent 7 4 5" xfId="27802" xr:uid="{0D656B85-08B0-4277-9633-F9249D9D4E22}"/>
    <cellStyle name="Percent 7 4 6" xfId="27803" xr:uid="{096D944B-43F8-4993-B642-CC7DD248DA09}"/>
    <cellStyle name="Percent 7 4 7" xfId="27804" xr:uid="{5369F4DD-88EC-40F5-B300-568485DE096A}"/>
    <cellStyle name="Percent 7 4 8" xfId="27805" xr:uid="{09EBBF53-7E34-40B1-9176-72546930D8C0}"/>
    <cellStyle name="Percent 7 4 9" xfId="27806" xr:uid="{C68C4FEC-90C0-4199-9602-7A0EC6448F8C}"/>
    <cellStyle name="Percent 7 5" xfId="8105" xr:uid="{00000000-0005-0000-0000-0000A9200000}"/>
    <cellStyle name="Percent 7 5 2" xfId="14471" xr:uid="{00000000-0005-0000-0000-000027120000}"/>
    <cellStyle name="Percent 7 5 3" xfId="27807" xr:uid="{BBB49D01-D6B3-4CEC-ADD5-9EC1146D0559}"/>
    <cellStyle name="Percent 7 5 4" xfId="27808" xr:uid="{373A3FC3-6CAF-4A7A-813D-87892C270151}"/>
    <cellStyle name="Percent 7 5 5" xfId="27809" xr:uid="{9F667F23-2FD3-46E2-91E1-E7B86DEC6095}"/>
    <cellStyle name="Percent 7 5 6" xfId="27810" xr:uid="{DBF848CC-8C6D-4A2A-94F6-66BE1E0DD6D5}"/>
    <cellStyle name="Percent 7 5 7" xfId="27811" xr:uid="{2F97EAC0-CB37-48A2-B9B6-020E0E8F1EBC}"/>
    <cellStyle name="Percent 7 5 8" xfId="27812" xr:uid="{A15D2D4F-C71D-4FAD-ADD3-E31B87406957}"/>
    <cellStyle name="Percent 7 5 9" xfId="27813" xr:uid="{2EAF297F-8EAD-4806-AF07-AAF1A877ACEA}"/>
    <cellStyle name="Percent 7 6" xfId="8106" xr:uid="{00000000-0005-0000-0000-0000AA200000}"/>
    <cellStyle name="Percent 7 6 2" xfId="14472" xr:uid="{00000000-0005-0000-0000-000029120000}"/>
    <cellStyle name="Percent 7 6 3" xfId="27814" xr:uid="{E33D0BB1-9A06-49B7-ABFA-6CF950557E1A}"/>
    <cellStyle name="Percent 7 6 4" xfId="27815" xr:uid="{2C5845FF-3A8F-432F-9325-C05AA543A615}"/>
    <cellStyle name="Percent 7 6 5" xfId="27816" xr:uid="{58D31C76-DE37-4F40-8740-D9802ED7B0D8}"/>
    <cellStyle name="Percent 7 6 6" xfId="27817" xr:uid="{F8076154-5A42-4F40-8E48-D89D94DB9DBF}"/>
    <cellStyle name="Percent 7 6 7" xfId="27818" xr:uid="{38B83F01-8F4F-4E2D-BD0C-963F2632B31A}"/>
    <cellStyle name="Percent 7 6 8" xfId="27819" xr:uid="{D11DEB16-4298-4A59-8962-A1DDB3221B80}"/>
    <cellStyle name="Percent 7 6 9" xfId="27820" xr:uid="{57BA5F3D-ABED-4046-9084-D933D72C8B7F}"/>
    <cellStyle name="Percent 7 7" xfId="8107" xr:uid="{00000000-0005-0000-0000-0000AB200000}"/>
    <cellStyle name="Percent 7 7 2" xfId="14473" xr:uid="{00000000-0005-0000-0000-00002B120000}"/>
    <cellStyle name="Percent 7 7 3" xfId="27821" xr:uid="{A87FC5EB-F200-4006-A8E9-2E0FA3525022}"/>
    <cellStyle name="Percent 7 7 4" xfId="27822" xr:uid="{EBA001F2-EA34-445D-B72D-17C784885B8C}"/>
    <cellStyle name="Percent 7 7 5" xfId="27823" xr:uid="{37A293C6-BD17-45AF-A59E-D42814A912E5}"/>
    <cellStyle name="Percent 7 7 6" xfId="27824" xr:uid="{07408196-62FD-4071-9051-FA7EDC995D6E}"/>
    <cellStyle name="Percent 7 7 7" xfId="27825" xr:uid="{45A05612-0249-49B6-A5A2-9F553191D525}"/>
    <cellStyle name="Percent 7 7 8" xfId="27826" xr:uid="{7524DD70-B662-4E6C-8790-E238576AC7C7}"/>
    <cellStyle name="Percent 7 7 9" xfId="27827" xr:uid="{E162356A-260C-4FDB-916E-9FCE5208BA6F}"/>
    <cellStyle name="Percent 7 8" xfId="8108" xr:uid="{00000000-0005-0000-0000-0000AC200000}"/>
    <cellStyle name="Percent 7 8 2" xfId="14474" xr:uid="{00000000-0005-0000-0000-00002D120000}"/>
    <cellStyle name="Percent 7 8 3" xfId="27828" xr:uid="{28034966-804F-4C5D-A8F7-0B4FF92C5021}"/>
    <cellStyle name="Percent 7 8 4" xfId="27829" xr:uid="{9544D2B5-8F26-494E-A8B1-150941619DB2}"/>
    <cellStyle name="Percent 7 8 5" xfId="27830" xr:uid="{68CF9A3E-9D30-4977-8614-691F095D081B}"/>
    <cellStyle name="Percent 7 8 6" xfId="27831" xr:uid="{00C27D7F-39ED-4F61-A321-3334693F7289}"/>
    <cellStyle name="Percent 7 8 7" xfId="27832" xr:uid="{CA25BE70-180B-4D76-A48F-7F7F57EC4A10}"/>
    <cellStyle name="Percent 7 8 8" xfId="27833" xr:uid="{2D55F66A-901C-4400-BED0-F2F1D6E00BE3}"/>
    <cellStyle name="Percent 7 8 9" xfId="27834" xr:uid="{8C3703C3-855E-4C4D-8F12-5F265ADAFF41}"/>
    <cellStyle name="Percent 7 9" xfId="8101" xr:uid="{00000000-0005-0000-0000-0000AD200000}"/>
    <cellStyle name="Percent 7 9 2" xfId="14475" xr:uid="{00000000-0005-0000-0000-00002E120000}"/>
    <cellStyle name="Percent 7 9 2 2" xfId="27835" xr:uid="{EF23E974-441E-4975-B4B4-D12CF5888F62}"/>
    <cellStyle name="Percent 7 9 2 2 2" xfId="27836" xr:uid="{96C44EF3-921C-484A-BDF6-CA211D7626EC}"/>
    <cellStyle name="Percent 7 9 2 3" xfId="27837" xr:uid="{91E78934-7250-477B-9DEB-30DF7FB560C9}"/>
    <cellStyle name="Percent 7 9 2 4" xfId="27838" xr:uid="{4DC6C66D-051A-448B-9EFE-80746B98CE2F}"/>
    <cellStyle name="Percent 7 9 3" xfId="27839" xr:uid="{DC331367-8383-409E-B9CA-517E2491F02B}"/>
    <cellStyle name="Percent 7 9 3 2" xfId="27840" xr:uid="{CA0FFD6A-F4F0-4C01-8651-A9CD955D6B61}"/>
    <cellStyle name="Percent 7 9 3 2 2" xfId="27841" xr:uid="{E34ED936-3A57-4AAA-9E77-354247FADA62}"/>
    <cellStyle name="Percent 7 9 3 3" xfId="27842" xr:uid="{F3F5BAA5-CCF7-46C6-A65E-DE5135E8F898}"/>
    <cellStyle name="Percent 7 9 3 4" xfId="27843" xr:uid="{D131E637-DC2B-458E-8584-A1933B6434DE}"/>
    <cellStyle name="Percent 7 9 4" xfId="27844" xr:uid="{5D04F067-FB30-4909-AF4F-CBF8E43AC0D1}"/>
    <cellStyle name="Percent 7 9 4 2" xfId="27845" xr:uid="{87167158-4D68-4F2B-8B7A-5854B661E004}"/>
    <cellStyle name="Percent 7 9 4 3" xfId="27846" xr:uid="{1D729E56-86B6-451C-A90E-2914C84C0EE2}"/>
    <cellStyle name="Percent 7 9 5" xfId="27847" xr:uid="{00E55598-137C-43D9-9520-AE4AFB07308E}"/>
    <cellStyle name="Percent 7 9 6" xfId="27848" xr:uid="{DA1C085B-24CA-4AF2-ADDC-F702C54A0287}"/>
    <cellStyle name="Percent 7 9 7" xfId="27849" xr:uid="{69CC9D41-E056-4969-B4B6-9BB2ABF3BE31}"/>
    <cellStyle name="Percent 7 9 8" xfId="27850" xr:uid="{75E4AFFC-5C46-4C99-B159-296899F81E20}"/>
    <cellStyle name="Percent 7 9 9" xfId="27851" xr:uid="{9FD7A403-7711-4412-ABFA-7EFCFA916C02}"/>
    <cellStyle name="Percent 8" xfId="6220" xr:uid="{00000000-0005-0000-0000-0000AE200000}"/>
    <cellStyle name="Percent 8 10" xfId="27852" xr:uid="{B8A7B267-CB5E-4F13-B266-7177AE2E9D8C}"/>
    <cellStyle name="Percent 8 11" xfId="27853" xr:uid="{70D38A04-9063-49E4-8051-D432E51EFC8B}"/>
    <cellStyle name="Percent 8 12" xfId="27854" xr:uid="{8E237EFD-2C34-4FA1-9981-1781E437704A}"/>
    <cellStyle name="Percent 8 13" xfId="27855" xr:uid="{DD4DE115-0EA8-4854-BA4D-281AFD8B7EA0}"/>
    <cellStyle name="Percent 8 14" xfId="27856" xr:uid="{FC2E0138-39D3-44E9-8F67-29D4045657FD}"/>
    <cellStyle name="Percent 8 15" xfId="27857" xr:uid="{99940B4F-D3A1-4BB8-AFBC-84F135C8193F}"/>
    <cellStyle name="Percent 8 16" xfId="27858" xr:uid="{64EB1D12-3669-4E72-9769-FA34F7AC1CE0}"/>
    <cellStyle name="Percent 8 2" xfId="8110" xr:uid="{00000000-0005-0000-0000-0000AF200000}"/>
    <cellStyle name="Percent 8 2 2" xfId="14477" xr:uid="{00000000-0005-0000-0000-000031120000}"/>
    <cellStyle name="Percent 8 2 3" xfId="27859" xr:uid="{D3FAF67C-8677-4354-837E-E3AF31AAB51F}"/>
    <cellStyle name="Percent 8 2 4" xfId="27860" xr:uid="{55AD2147-7C32-47A9-B7C0-4919C850D732}"/>
    <cellStyle name="Percent 8 2 5" xfId="27861" xr:uid="{6E925563-41A1-46D5-944F-B604216186B0}"/>
    <cellStyle name="Percent 8 2 6" xfId="27862" xr:uid="{25D5E4AC-E3F4-4315-BD06-24E58A9EECDA}"/>
    <cellStyle name="Percent 8 2 7" xfId="27863" xr:uid="{8A25DB8F-9B1D-4B55-B934-0D6C4A6D585D}"/>
    <cellStyle name="Percent 8 2 8" xfId="27864" xr:uid="{73026E02-C3F0-4225-9862-030ECC889555}"/>
    <cellStyle name="Percent 8 2 9" xfId="27865" xr:uid="{3A74112C-D5DC-4CD6-ABAD-B4837CFA4217}"/>
    <cellStyle name="Percent 8 3" xfId="8111" xr:uid="{00000000-0005-0000-0000-0000B0200000}"/>
    <cellStyle name="Percent 8 3 2" xfId="14478" xr:uid="{00000000-0005-0000-0000-000033120000}"/>
    <cellStyle name="Percent 8 3 3" xfId="27866" xr:uid="{DB29E960-9A20-40CC-B38F-0717EC00C6DA}"/>
    <cellStyle name="Percent 8 3 4" xfId="27867" xr:uid="{D641F825-F298-4BA9-9C87-977C3237A041}"/>
    <cellStyle name="Percent 8 3 5" xfId="27868" xr:uid="{500DB52F-E186-4F8D-941E-79BFF7688C4B}"/>
    <cellStyle name="Percent 8 3 6" xfId="27869" xr:uid="{F889CDD1-2BB7-4BC9-9680-40D1F47ADB7B}"/>
    <cellStyle name="Percent 8 3 7" xfId="27870" xr:uid="{9E9A7F3C-09A7-428F-AD1D-5570E3482ED2}"/>
    <cellStyle name="Percent 8 3 8" xfId="27871" xr:uid="{9B88C4C4-9D03-49CF-8B96-CC30081FBD24}"/>
    <cellStyle name="Percent 8 3 9" xfId="27872" xr:uid="{7906BE33-7770-4F50-B683-A16EF990C298}"/>
    <cellStyle name="Percent 8 4" xfId="8112" xr:uid="{00000000-0005-0000-0000-0000B1200000}"/>
    <cellStyle name="Percent 8 4 2" xfId="14479" xr:uid="{00000000-0005-0000-0000-000035120000}"/>
    <cellStyle name="Percent 8 4 3" xfId="27873" xr:uid="{2F0D9CF4-710E-4375-8E6C-0E818D9D609D}"/>
    <cellStyle name="Percent 8 4 4" xfId="27874" xr:uid="{48AFD16A-1AAF-4591-9536-DD9E9921ADDA}"/>
    <cellStyle name="Percent 8 4 5" xfId="27875" xr:uid="{445CB423-84E7-4781-A4B0-1D0C2B2772DF}"/>
    <cellStyle name="Percent 8 4 6" xfId="27876" xr:uid="{DE945F31-BC9D-4DC9-A592-C67BCD7F738C}"/>
    <cellStyle name="Percent 8 4 7" xfId="27877" xr:uid="{0EE5CE39-5952-41E5-903A-52FB722F3C7B}"/>
    <cellStyle name="Percent 8 4 8" xfId="27878" xr:uid="{867E2DC9-5ED8-4A8F-AD1A-5ABC4457B8F4}"/>
    <cellStyle name="Percent 8 4 9" xfId="27879" xr:uid="{05B51E04-B858-4484-AC10-B0C4E365ACAC}"/>
    <cellStyle name="Percent 8 5" xfId="8113" xr:uid="{00000000-0005-0000-0000-0000B2200000}"/>
    <cellStyle name="Percent 8 5 2" xfId="14480" xr:uid="{00000000-0005-0000-0000-000037120000}"/>
    <cellStyle name="Percent 8 5 3" xfId="27880" xr:uid="{3B9EDE3C-A83B-4F46-B934-9AD1FA78483B}"/>
    <cellStyle name="Percent 8 5 4" xfId="27881" xr:uid="{CB0C5706-18D8-41C2-B17B-28B62CFF57BB}"/>
    <cellStyle name="Percent 8 5 5" xfId="27882" xr:uid="{CEB068BC-7445-496D-8E0D-6F335D8104F5}"/>
    <cellStyle name="Percent 8 5 6" xfId="27883" xr:uid="{6755ED53-1B06-4A2F-9C3C-F40CE3B23723}"/>
    <cellStyle name="Percent 8 5 7" xfId="27884" xr:uid="{5341B3A0-21B8-400D-8989-A6D3E0A0237D}"/>
    <cellStyle name="Percent 8 5 8" xfId="27885" xr:uid="{F32E5043-7BD2-4D18-9FF0-7096036D27A6}"/>
    <cellStyle name="Percent 8 5 9" xfId="27886" xr:uid="{02CB1976-A0A2-4E1F-B4C3-2D3977A36A7E}"/>
    <cellStyle name="Percent 8 6" xfId="8114" xr:uid="{00000000-0005-0000-0000-0000B3200000}"/>
    <cellStyle name="Percent 8 6 2" xfId="14481" xr:uid="{00000000-0005-0000-0000-000039120000}"/>
    <cellStyle name="Percent 8 6 3" xfId="27887" xr:uid="{EB404446-72AC-4AFA-9C7D-905275359E4E}"/>
    <cellStyle name="Percent 8 6 4" xfId="27888" xr:uid="{32AD7397-99A4-4B53-BB9F-281C91393441}"/>
    <cellStyle name="Percent 8 6 5" xfId="27889" xr:uid="{EE5F6E75-AB5C-44EF-B6E1-9EB82E7A2111}"/>
    <cellStyle name="Percent 8 6 6" xfId="27890" xr:uid="{57B1709A-7B5A-4FFF-9062-1E201BB7D217}"/>
    <cellStyle name="Percent 8 6 7" xfId="27891" xr:uid="{A9CF1080-C4AA-4D42-8313-1ACC26049A64}"/>
    <cellStyle name="Percent 8 6 8" xfId="27892" xr:uid="{5B4F744C-ACDF-4DCF-A9AF-747238191F24}"/>
    <cellStyle name="Percent 8 6 9" xfId="27893" xr:uid="{3BBA0A3D-6376-478E-88C5-D9D484DDA3CB}"/>
    <cellStyle name="Percent 8 7" xfId="8115" xr:uid="{00000000-0005-0000-0000-0000B4200000}"/>
    <cellStyle name="Percent 8 7 2" xfId="14482" xr:uid="{00000000-0005-0000-0000-00003B120000}"/>
    <cellStyle name="Percent 8 7 3" xfId="27894" xr:uid="{083AC20C-2CE8-4EBD-9198-1A00DB229512}"/>
    <cellStyle name="Percent 8 7 4" xfId="27895" xr:uid="{4D7FFE88-D4AB-4C8B-A1B6-35B77496FB90}"/>
    <cellStyle name="Percent 8 7 5" xfId="27896" xr:uid="{30A00408-412F-4C20-8EA3-3598F9EBE8DC}"/>
    <cellStyle name="Percent 8 7 6" xfId="27897" xr:uid="{AC1D4841-D4E4-4F47-BDE3-DE9F3DFBDF6D}"/>
    <cellStyle name="Percent 8 7 7" xfId="27898" xr:uid="{4C62279F-033D-4EC5-BC14-AB31A5F1BCA8}"/>
    <cellStyle name="Percent 8 7 8" xfId="27899" xr:uid="{B8465CC8-2712-47F0-9D6B-E7CA84FAB33B}"/>
    <cellStyle name="Percent 8 7 9" xfId="27900" xr:uid="{4EC08E17-E49D-4A20-9DB8-AA12DEC4284B}"/>
    <cellStyle name="Percent 8 8" xfId="8116" xr:uid="{00000000-0005-0000-0000-0000B5200000}"/>
    <cellStyle name="Percent 8 8 2" xfId="14483" xr:uid="{00000000-0005-0000-0000-00003D120000}"/>
    <cellStyle name="Percent 8 8 3" xfId="27901" xr:uid="{BE614BCF-B01E-468D-8465-EBABD8D6CBD5}"/>
    <cellStyle name="Percent 8 8 4" xfId="27902" xr:uid="{3B32473C-FC0E-4915-AC93-88B2DA67AA03}"/>
    <cellStyle name="Percent 8 8 5" xfId="27903" xr:uid="{B3A8221E-EFD8-48A0-B2C8-0372A73B2DAA}"/>
    <cellStyle name="Percent 8 8 6" xfId="27904" xr:uid="{B5EE1EDC-75F7-4B8B-B50A-7822B0393AA0}"/>
    <cellStyle name="Percent 8 8 7" xfId="27905" xr:uid="{83692D11-4B68-4B18-9670-D0B77921CBB0}"/>
    <cellStyle name="Percent 8 8 8" xfId="27906" xr:uid="{4EADC609-AEC2-40C9-9D37-9CCC9CEA959C}"/>
    <cellStyle name="Percent 8 8 9" xfId="27907" xr:uid="{0208CD11-7C84-4528-9840-C6554A4CA6E7}"/>
    <cellStyle name="Percent 8 9" xfId="8109" xr:uid="{00000000-0005-0000-0000-0000B6200000}"/>
    <cellStyle name="Percent 8 9 2" xfId="14476" xr:uid="{00000000-0005-0000-0000-00003E120000}"/>
    <cellStyle name="Percent 9" xfId="6395" xr:uid="{00000000-0005-0000-0000-0000B7200000}"/>
    <cellStyle name="Percent 9 10" xfId="14485" xr:uid="{00000000-0005-0000-0000-000040120000}"/>
    <cellStyle name="Percent 9 10 10" xfId="27908" xr:uid="{4E00E0CF-510E-47E7-9855-136196C2E622}"/>
    <cellStyle name="Percent 9 10 2" xfId="27909" xr:uid="{02187FAD-5280-4C45-9047-F23D76B6483B}"/>
    <cellStyle name="Percent 9 10 3" xfId="27910" xr:uid="{F5AF5984-AA82-4A2E-BFC5-472E35AE821C}"/>
    <cellStyle name="Percent 9 10 4" xfId="27911" xr:uid="{67254E8A-56BC-49AA-84C5-2EE7A1322927}"/>
    <cellStyle name="Percent 9 10 5" xfId="27912" xr:uid="{52B01F13-B120-4688-A7D6-D30272B35DD3}"/>
    <cellStyle name="Percent 9 10 6" xfId="27913" xr:uid="{EE56E59F-B9C2-4986-8BA3-3CED8A3EEC39}"/>
    <cellStyle name="Percent 9 10 7" xfId="27914" xr:uid="{3DD7DA62-81EA-4323-8C95-76B1A179351D}"/>
    <cellStyle name="Percent 9 10 8" xfId="27915" xr:uid="{9103361D-A335-4958-8884-1CBB552D5C6E}"/>
    <cellStyle name="Percent 9 10 9" xfId="27916" xr:uid="{78FE290D-5775-49D1-980D-3A1C9B7640C9}"/>
    <cellStyle name="Percent 9 11" xfId="14486" xr:uid="{00000000-0005-0000-0000-000041120000}"/>
    <cellStyle name="Percent 9 11 10" xfId="27917" xr:uid="{0694B30E-68B6-4292-A1EC-D1DBB3FFD3AA}"/>
    <cellStyle name="Percent 9 11 2" xfId="27918" xr:uid="{C45F5EA1-F22D-46F8-9725-1EA25E9883FC}"/>
    <cellStyle name="Percent 9 11 3" xfId="27919" xr:uid="{F61358A6-E231-43D1-92E7-3AAD3AB36E2D}"/>
    <cellStyle name="Percent 9 11 4" xfId="27920" xr:uid="{FF918B6C-00BC-408D-B7FB-B72DD4E9A1D1}"/>
    <cellStyle name="Percent 9 11 5" xfId="27921" xr:uid="{4F68D022-6BCB-4853-9652-656F2F458D89}"/>
    <cellStyle name="Percent 9 11 6" xfId="27922" xr:uid="{FAF38BBB-AF1B-466A-870F-59A366E1D2AA}"/>
    <cellStyle name="Percent 9 11 7" xfId="27923" xr:uid="{0155455E-69D1-44E9-B76D-946E56FB45D5}"/>
    <cellStyle name="Percent 9 11 8" xfId="27924" xr:uid="{99DC1EC9-CAF3-4EC5-8F02-DDD312B86612}"/>
    <cellStyle name="Percent 9 11 9" xfId="27925" xr:uid="{073A2399-D36F-4C23-B6B1-76B88E47CF1B}"/>
    <cellStyle name="Percent 9 12" xfId="14487" xr:uid="{00000000-0005-0000-0000-000042120000}"/>
    <cellStyle name="Percent 9 12 10" xfId="27926" xr:uid="{9C64F2AB-7154-4449-8A2A-AC025CC89BF3}"/>
    <cellStyle name="Percent 9 12 2" xfId="27927" xr:uid="{3FFDDDA6-E9C5-4299-AD76-20275F362768}"/>
    <cellStyle name="Percent 9 12 3" xfId="27928" xr:uid="{45A47846-DABB-4A4C-81D5-2A94C722B873}"/>
    <cellStyle name="Percent 9 12 4" xfId="27929" xr:uid="{C9DDD313-F567-4BE0-AE3F-02D71325E71A}"/>
    <cellStyle name="Percent 9 12 5" xfId="27930" xr:uid="{CFA113DE-DAEF-458B-8986-F75B1F901274}"/>
    <cellStyle name="Percent 9 12 6" xfId="27931" xr:uid="{892F5B01-D494-47CB-92FB-B76BB543139B}"/>
    <cellStyle name="Percent 9 12 7" xfId="27932" xr:uid="{1D9B24C0-3310-4AB7-8EA2-BF81999D6906}"/>
    <cellStyle name="Percent 9 12 8" xfId="27933" xr:uid="{E097CF1D-E033-47AA-91C7-70E247EB762B}"/>
    <cellStyle name="Percent 9 12 9" xfId="27934" xr:uid="{46615A29-B614-49F7-8E8B-BA36C902A155}"/>
    <cellStyle name="Percent 9 13" xfId="14488" xr:uid="{00000000-0005-0000-0000-000043120000}"/>
    <cellStyle name="Percent 9 13 10" xfId="27935" xr:uid="{EFAB1264-A077-4600-901F-CEDCB12B1503}"/>
    <cellStyle name="Percent 9 13 2" xfId="27936" xr:uid="{ACBB4795-ECA3-4739-B293-F2D582F04032}"/>
    <cellStyle name="Percent 9 13 3" xfId="27937" xr:uid="{5B24892C-B364-4F55-9E8E-7F8244163208}"/>
    <cellStyle name="Percent 9 13 4" xfId="27938" xr:uid="{00BEFD7F-8A7E-4C59-81D0-BF6EE4E806D4}"/>
    <cellStyle name="Percent 9 13 5" xfId="27939" xr:uid="{861E69C0-51F2-4947-8A18-BE475D81AB68}"/>
    <cellStyle name="Percent 9 13 6" xfId="27940" xr:uid="{24582A9E-6CDA-44E8-AEE3-C200C62118C7}"/>
    <cellStyle name="Percent 9 13 7" xfId="27941" xr:uid="{076EEF5B-0C42-4BCA-810F-F608F1E9FAAF}"/>
    <cellStyle name="Percent 9 13 8" xfId="27942" xr:uid="{2464FFF2-ACCB-46AD-B107-F91F5CF1EEE5}"/>
    <cellStyle name="Percent 9 13 9" xfId="27943" xr:uid="{D21080AA-DF2D-4429-93D4-7B95C73BDE73}"/>
    <cellStyle name="Percent 9 14" xfId="14489" xr:uid="{00000000-0005-0000-0000-000044120000}"/>
    <cellStyle name="Percent 9 14 10" xfId="27944" xr:uid="{06F97F49-6BE9-41D2-9FD0-2157498185BA}"/>
    <cellStyle name="Percent 9 14 2" xfId="27945" xr:uid="{CFD16A21-D7AE-4F12-AD7E-2C4EF3583109}"/>
    <cellStyle name="Percent 9 14 3" xfId="27946" xr:uid="{22F7D09A-DA02-4A77-A8EC-B7BE2443E854}"/>
    <cellStyle name="Percent 9 14 4" xfId="27947" xr:uid="{193E5E01-780E-4A78-8E6C-78B395856F81}"/>
    <cellStyle name="Percent 9 14 5" xfId="27948" xr:uid="{2E9D73EE-7E63-4A2E-A8CC-E37BB792ADF0}"/>
    <cellStyle name="Percent 9 14 6" xfId="27949" xr:uid="{A31FB448-83CA-4D8C-BF0B-336E25EBE6B5}"/>
    <cellStyle name="Percent 9 14 7" xfId="27950" xr:uid="{05C47E74-CD8B-4FC5-BB46-D396D07D43B1}"/>
    <cellStyle name="Percent 9 14 8" xfId="27951" xr:uid="{59884A51-AEA1-4D2E-8472-DEAEBDE99EE9}"/>
    <cellStyle name="Percent 9 14 9" xfId="27952" xr:uid="{EB03659A-CB6A-4E5C-9DC6-D4D95764D3DA}"/>
    <cellStyle name="Percent 9 15" xfId="14490" xr:uid="{00000000-0005-0000-0000-000045120000}"/>
    <cellStyle name="Percent 9 15 10" xfId="27953" xr:uid="{21B3010D-A829-4910-BFFF-C1CA9A589E6C}"/>
    <cellStyle name="Percent 9 15 2" xfId="27954" xr:uid="{93EF92AE-73DF-4ED9-B962-1ECC2FAD8FC6}"/>
    <cellStyle name="Percent 9 15 3" xfId="27955" xr:uid="{6CF7DAD5-813D-44D8-A595-D59509F433B0}"/>
    <cellStyle name="Percent 9 15 4" xfId="27956" xr:uid="{C279DF15-6E1B-42BB-828D-005FEB6B4A35}"/>
    <cellStyle name="Percent 9 15 5" xfId="27957" xr:uid="{95B0087A-DA4B-4DB5-87F5-AAE891B71758}"/>
    <cellStyle name="Percent 9 15 6" xfId="27958" xr:uid="{90351C4D-75B5-4ED4-96C3-D3FEBFF37B76}"/>
    <cellStyle name="Percent 9 15 7" xfId="27959" xr:uid="{AE5B372C-DEDE-4430-8397-468AE97CCA51}"/>
    <cellStyle name="Percent 9 15 8" xfId="27960" xr:uid="{F724DD8A-53B9-4AAE-A7BA-DB39F2B85ED1}"/>
    <cellStyle name="Percent 9 15 9" xfId="27961" xr:uid="{CC4807F0-576E-419F-9E3B-D563E4CB85CB}"/>
    <cellStyle name="Percent 9 16" xfId="14491" xr:uid="{00000000-0005-0000-0000-000046120000}"/>
    <cellStyle name="Percent 9 16 10" xfId="27962" xr:uid="{25C0C3A9-7E6A-412D-8B67-1C9043F27727}"/>
    <cellStyle name="Percent 9 16 2" xfId="27963" xr:uid="{8F5F2123-B877-4ED2-A498-3712FF2A4DB7}"/>
    <cellStyle name="Percent 9 16 3" xfId="27964" xr:uid="{4707C0C5-A4AF-4814-AFAC-30D1F5BEB7D8}"/>
    <cellStyle name="Percent 9 16 4" xfId="27965" xr:uid="{0B550B98-A41A-495A-B54B-22EDD70FCF75}"/>
    <cellStyle name="Percent 9 16 5" xfId="27966" xr:uid="{5A2086CA-A255-4015-8331-C9314608490C}"/>
    <cellStyle name="Percent 9 16 6" xfId="27967" xr:uid="{491FF483-E7F9-4825-966F-DDB13DD4288D}"/>
    <cellStyle name="Percent 9 16 7" xfId="27968" xr:uid="{9CC0333F-FD4A-48E8-B0CE-DBAF81AEAEAC}"/>
    <cellStyle name="Percent 9 16 8" xfId="27969" xr:uid="{788DB940-3633-416D-927E-F88F5388457E}"/>
    <cellStyle name="Percent 9 16 9" xfId="27970" xr:uid="{CF66BB59-87F4-4359-9888-4C345F442893}"/>
    <cellStyle name="Percent 9 17" xfId="14492" xr:uid="{00000000-0005-0000-0000-000047120000}"/>
    <cellStyle name="Percent 9 17 10" xfId="27971" xr:uid="{2F7995D6-62CD-4E40-8475-F7CD68F7FEC2}"/>
    <cellStyle name="Percent 9 17 2" xfId="27972" xr:uid="{006C6A42-E4AD-4A8D-B5BD-31447F3B057E}"/>
    <cellStyle name="Percent 9 17 3" xfId="27973" xr:uid="{D16ED69E-2ECE-48F6-97F3-47F88AD0ECB5}"/>
    <cellStyle name="Percent 9 17 4" xfId="27974" xr:uid="{4A7FDB2D-151C-4E37-91F8-44F125B2B854}"/>
    <cellStyle name="Percent 9 17 5" xfId="27975" xr:uid="{6107B97F-0B85-4D1A-B919-C53C6E225977}"/>
    <cellStyle name="Percent 9 17 6" xfId="27976" xr:uid="{FCBE7E81-A745-40AC-8359-F510CE0E28BF}"/>
    <cellStyle name="Percent 9 17 7" xfId="27977" xr:uid="{55AB37C8-DF0D-4CAE-9C71-610684A26CBB}"/>
    <cellStyle name="Percent 9 17 8" xfId="27978" xr:uid="{8E0D3EE9-21B6-4712-99F7-F03D627F4BEC}"/>
    <cellStyle name="Percent 9 17 9" xfId="27979" xr:uid="{7E49645B-EAF0-4CE7-8792-B68EFA078772}"/>
    <cellStyle name="Percent 9 18" xfId="14493" xr:uid="{00000000-0005-0000-0000-000048120000}"/>
    <cellStyle name="Percent 9 18 10" xfId="27980" xr:uid="{E1D8FBE2-F388-47E8-8976-7C1162946E04}"/>
    <cellStyle name="Percent 9 18 2" xfId="27981" xr:uid="{E34F425F-1932-4372-A841-9E772419D010}"/>
    <cellStyle name="Percent 9 18 3" xfId="27982" xr:uid="{BCF59381-1782-4CCD-9FCF-1DBFBCC4786F}"/>
    <cellStyle name="Percent 9 18 4" xfId="27983" xr:uid="{6181F093-9F2C-47C8-90FD-816BB5433433}"/>
    <cellStyle name="Percent 9 18 5" xfId="27984" xr:uid="{DE2C1551-F198-4E22-A7D3-577C0C3B26C9}"/>
    <cellStyle name="Percent 9 18 6" xfId="27985" xr:uid="{1475A5C8-6C0F-4795-AAF1-C66DC80B28F8}"/>
    <cellStyle name="Percent 9 18 7" xfId="27986" xr:uid="{524458F7-42A2-4C1C-98E2-E8607DEF3A3A}"/>
    <cellStyle name="Percent 9 18 8" xfId="27987" xr:uid="{967F1ABB-B798-4F79-B04A-168D910E0991}"/>
    <cellStyle name="Percent 9 18 9" xfId="27988" xr:uid="{465E9F65-3883-4500-BBAB-1327953533A9}"/>
    <cellStyle name="Percent 9 19" xfId="14494" xr:uid="{00000000-0005-0000-0000-000049120000}"/>
    <cellStyle name="Percent 9 19 10" xfId="27989" xr:uid="{0000F136-48E5-411A-A89F-063AD33A92C7}"/>
    <cellStyle name="Percent 9 19 2" xfId="27990" xr:uid="{6A7FE090-F90B-4A34-BDB9-B8B1D4C093F4}"/>
    <cellStyle name="Percent 9 19 3" xfId="27991" xr:uid="{D83E9CC6-AF4B-49ED-9A72-04681C35A60D}"/>
    <cellStyle name="Percent 9 19 4" xfId="27992" xr:uid="{515D6984-6DE7-4E4A-B744-FDFF243BEBF6}"/>
    <cellStyle name="Percent 9 19 5" xfId="27993" xr:uid="{D7650319-5B0D-474C-A363-0D046AC0B471}"/>
    <cellStyle name="Percent 9 19 6" xfId="27994" xr:uid="{DA6D8D23-C5FE-4492-BE9F-CA82A7BA3521}"/>
    <cellStyle name="Percent 9 19 7" xfId="27995" xr:uid="{08C51B33-B02D-43C8-A2F9-358948A3A20B}"/>
    <cellStyle name="Percent 9 19 8" xfId="27996" xr:uid="{BBFDE8EE-FE51-4D30-9BE8-3F215BB590AF}"/>
    <cellStyle name="Percent 9 19 9" xfId="27997" xr:uid="{CE56C3F5-9A97-4BBC-86E7-DC8854BFDC54}"/>
    <cellStyle name="Percent 9 2" xfId="8117" xr:uid="{00000000-0005-0000-0000-0000B8200000}"/>
    <cellStyle name="Percent 9 2 10" xfId="27998" xr:uid="{F943EE66-044C-44A0-B5FC-AE80135356C9}"/>
    <cellStyle name="Percent 9 2 11" xfId="27999" xr:uid="{3248CA85-26C5-4B3A-B7A6-B3681F8AC9EF}"/>
    <cellStyle name="Percent 9 2 12" xfId="28000" xr:uid="{46938834-AC22-4D01-A369-EA0ABDC20BBF}"/>
    <cellStyle name="Percent 9 2 2" xfId="14496" xr:uid="{00000000-0005-0000-0000-00004B120000}"/>
    <cellStyle name="Percent 9 2 2 2" xfId="28001" xr:uid="{EBAF4539-814C-40EE-B210-D423875BEC73}"/>
    <cellStyle name="Percent 9 2 2 3" xfId="28002" xr:uid="{ABD4112E-5EBC-4362-8A52-0564CA58499A}"/>
    <cellStyle name="Percent 9 2 2 4" xfId="28003" xr:uid="{88947E9E-DD8B-4448-8B40-6ACB74EC4AC8}"/>
    <cellStyle name="Percent 9 2 2 5" xfId="28004" xr:uid="{CF8E320B-733C-44E8-BD32-66AC0A6AF879}"/>
    <cellStyle name="Percent 9 2 2 6" xfId="28005" xr:uid="{3A449935-91C0-4228-B5C5-A5165924D15D}"/>
    <cellStyle name="Percent 9 2 2 7" xfId="28006" xr:uid="{33E02CAB-C5DB-441B-9647-A04199CAA4AA}"/>
    <cellStyle name="Percent 9 2 2 8" xfId="28007" xr:uid="{A8D06F39-36A9-45E3-8F83-2798DA155A8C}"/>
    <cellStyle name="Percent 9 2 2 9" xfId="28008" xr:uid="{FEA0BE49-76B7-49AF-915F-B62537B599AA}"/>
    <cellStyle name="Percent 9 2 3" xfId="14495" xr:uid="{00000000-0005-0000-0000-00004C120000}"/>
    <cellStyle name="Percent 9 2 3 2" xfId="28009" xr:uid="{6D1E2328-6355-4EDA-B00E-BE0249454026}"/>
    <cellStyle name="Percent 9 2 3 3" xfId="28010" xr:uid="{6570C876-4312-4484-BE4D-DD21084E9517}"/>
    <cellStyle name="Percent 9 2 3 4" xfId="28011" xr:uid="{F3201365-1E51-4CA6-945E-3D6B4278DF1E}"/>
    <cellStyle name="Percent 9 2 3 5" xfId="28012" xr:uid="{7DC2AD33-3E57-4188-A5DF-CBA209DAB774}"/>
    <cellStyle name="Percent 9 2 4" xfId="28013" xr:uid="{FF0FFF7B-E115-49A6-A32F-404DE753C1C1}"/>
    <cellStyle name="Percent 9 2 5" xfId="28014" xr:uid="{78A2D1E5-341C-4306-A180-CC6C657617CB}"/>
    <cellStyle name="Percent 9 2 6" xfId="28015" xr:uid="{9B5F8D5F-8783-4435-95B0-C949912202C2}"/>
    <cellStyle name="Percent 9 2 7" xfId="28016" xr:uid="{B0950DB0-E358-49AD-9671-C945326539DC}"/>
    <cellStyle name="Percent 9 2 8" xfId="28017" xr:uid="{D64DA0BC-25E1-45A5-AC1B-76CF337632ED}"/>
    <cellStyle name="Percent 9 2 9" xfId="28018" xr:uid="{6B7A05A1-5236-4C51-B862-40FEA9817DBF}"/>
    <cellStyle name="Percent 9 20" xfId="14497" xr:uid="{00000000-0005-0000-0000-00004D120000}"/>
    <cellStyle name="Percent 9 20 10" xfId="28019" xr:uid="{6C8997D0-9351-4542-B14E-517121AEF9C6}"/>
    <cellStyle name="Percent 9 20 2" xfId="28020" xr:uid="{E9D7ABE7-E9B4-4978-83EB-9E0690556B0A}"/>
    <cellStyle name="Percent 9 20 3" xfId="28021" xr:uid="{0C311DF4-CF90-4F6D-93E0-628AEE17299F}"/>
    <cellStyle name="Percent 9 20 4" xfId="28022" xr:uid="{1657A686-D03B-474F-BBBF-5D5EA0C8C684}"/>
    <cellStyle name="Percent 9 20 5" xfId="28023" xr:uid="{66EB15BD-890D-4580-B0F4-37DDD261E8B2}"/>
    <cellStyle name="Percent 9 20 6" xfId="28024" xr:uid="{3F1DCDB9-DBE3-420D-A590-6672A1DAF4EF}"/>
    <cellStyle name="Percent 9 20 7" xfId="28025" xr:uid="{AE55E220-D3A5-4AF8-B3DB-7FE2A606DD06}"/>
    <cellStyle name="Percent 9 20 8" xfId="28026" xr:uid="{1D01100C-F42B-4E7F-A435-39FFACBC499C}"/>
    <cellStyle name="Percent 9 20 9" xfId="28027" xr:uid="{568217D9-62A3-47B5-9703-331CEA3B2883}"/>
    <cellStyle name="Percent 9 21" xfId="14484" xr:uid="{00000000-0005-0000-0000-00004E120000}"/>
    <cellStyle name="Percent 9 21 2" xfId="28028" xr:uid="{148A80F7-700C-437C-B647-21CA5487F08F}"/>
    <cellStyle name="Percent 9 21 3" xfId="28029" xr:uid="{150A4229-1071-4B6D-87EC-BC9A3AF4C88C}"/>
    <cellStyle name="Percent 9 21 4" xfId="28030" xr:uid="{A2C96C5A-F4D8-4B11-9097-508E489B60B3}"/>
    <cellStyle name="Percent 9 21 5" xfId="28031" xr:uid="{9984031E-4C77-4AAD-89C0-0FC30E67D866}"/>
    <cellStyle name="Percent 9 22" xfId="28032" xr:uid="{3148DE6D-6035-422C-BDFB-1C23E086CB32}"/>
    <cellStyle name="Percent 9 22 2" xfId="28033" xr:uid="{23A9422D-FD1A-40BB-AA06-25366A6B63F8}"/>
    <cellStyle name="Percent 9 22 3" xfId="28034" xr:uid="{63567322-2E42-46A6-A75A-B48E8BFFD868}"/>
    <cellStyle name="Percent 9 22 4" xfId="28035" xr:uid="{6C727415-B4D7-4236-8657-928BC8E7C4CD}"/>
    <cellStyle name="Percent 9 22 5" xfId="28036" xr:uid="{7197AA0B-ABE8-43C7-BF21-3D1B6BAAECD8}"/>
    <cellStyle name="Percent 9 23" xfId="28037" xr:uid="{BAD65B7C-3D09-40E8-90EA-9984BB7E6F7F}"/>
    <cellStyle name="Percent 9 24" xfId="28038" xr:uid="{8F56BAE6-137A-49A7-B1C0-4374B045469B}"/>
    <cellStyle name="Percent 9 25" xfId="28039" xr:uid="{9E83D170-5CDA-4B88-955A-D4E971E89ABC}"/>
    <cellStyle name="Percent 9 26" xfId="28040" xr:uid="{A3C72568-262E-42FA-A5FF-2D377BC726FA}"/>
    <cellStyle name="Percent 9 27" xfId="28041" xr:uid="{A4B868F7-3AF0-4564-A62A-046390D22A63}"/>
    <cellStyle name="Percent 9 28" xfId="28042" xr:uid="{10F4776C-D5B8-4ECA-BC97-AA1F4DC2056A}"/>
    <cellStyle name="Percent 9 29" xfId="28043" xr:uid="{E44A4089-FB8B-47F2-8373-B6560D5244DF}"/>
    <cellStyle name="Percent 9 3" xfId="8118" xr:uid="{00000000-0005-0000-0000-0000B9200000}"/>
    <cellStyle name="Percent 9 3 10" xfId="28044" xr:uid="{24A16EB7-4546-4157-B478-1E259AA51CDD}"/>
    <cellStyle name="Percent 9 3 11" xfId="28045" xr:uid="{147BFB31-6955-4E84-B904-2F799831C958}"/>
    <cellStyle name="Percent 9 3 12" xfId="28046" xr:uid="{A8067EB2-4EC8-4CE0-9745-C2E46B245AEC}"/>
    <cellStyle name="Percent 9 3 2" xfId="14499" xr:uid="{00000000-0005-0000-0000-000050120000}"/>
    <cellStyle name="Percent 9 3 2 2" xfId="28047" xr:uid="{0333191E-AA2A-48F5-BEED-A6A5F4D23161}"/>
    <cellStyle name="Percent 9 3 2 3" xfId="28048" xr:uid="{11852366-CD2B-4D37-9442-5C451E68B5EA}"/>
    <cellStyle name="Percent 9 3 2 4" xfId="28049" xr:uid="{5EF74BE3-6A50-4DC6-AC47-E68B12B5558B}"/>
    <cellStyle name="Percent 9 3 2 5" xfId="28050" xr:uid="{877A8B16-CFE0-47C9-9CBB-EF9C8332ED4D}"/>
    <cellStyle name="Percent 9 3 2 6" xfId="28051" xr:uid="{64A7A86B-83C0-4634-8668-EA81EBF082DB}"/>
    <cellStyle name="Percent 9 3 2 7" xfId="28052" xr:uid="{F18387FD-F685-40BF-B7A4-6FA6CB55FA43}"/>
    <cellStyle name="Percent 9 3 2 8" xfId="28053" xr:uid="{B314A675-0DB8-4D7D-9343-4B3F7FDEDBA1}"/>
    <cellStyle name="Percent 9 3 2 9" xfId="28054" xr:uid="{20B25FF3-F5CB-477C-8141-214836F18B78}"/>
    <cellStyle name="Percent 9 3 3" xfId="14498" xr:uid="{00000000-0005-0000-0000-000051120000}"/>
    <cellStyle name="Percent 9 3 3 2" xfId="28055" xr:uid="{EDECDAEA-568A-43B3-9DED-6532A8C0C980}"/>
    <cellStyle name="Percent 9 3 3 3" xfId="28056" xr:uid="{1F38A9D8-D093-4AC0-BA09-C3E7FB819494}"/>
    <cellStyle name="Percent 9 3 3 4" xfId="28057" xr:uid="{78FC417B-2301-4770-A168-6DEF147E228F}"/>
    <cellStyle name="Percent 9 3 3 5" xfId="28058" xr:uid="{D25F7247-9326-46E7-8CCB-0C605599F4B8}"/>
    <cellStyle name="Percent 9 3 4" xfId="28059" xr:uid="{0327093C-C63B-492B-8416-A493D47271E8}"/>
    <cellStyle name="Percent 9 3 5" xfId="28060" xr:uid="{FE3B211B-15DB-4B6F-8978-0FC8F386D8A7}"/>
    <cellStyle name="Percent 9 3 6" xfId="28061" xr:uid="{AC189EC6-8C99-4228-9EE0-D6B3427CC24E}"/>
    <cellStyle name="Percent 9 3 7" xfId="28062" xr:uid="{55F1E3FB-E0DA-4440-83F1-7280D77B8478}"/>
    <cellStyle name="Percent 9 3 8" xfId="28063" xr:uid="{CEDF90CE-6F29-4351-9714-1269923E5188}"/>
    <cellStyle name="Percent 9 3 9" xfId="28064" xr:uid="{21534F43-9A32-475B-BDAF-95F87ED8F8A4}"/>
    <cellStyle name="Percent 9 4" xfId="8119" xr:uid="{00000000-0005-0000-0000-0000BA200000}"/>
    <cellStyle name="Percent 9 4 10" xfId="28065" xr:uid="{16BB3144-CFFB-429C-B5C6-0D5A84EB0276}"/>
    <cellStyle name="Percent 9 4 11" xfId="28066" xr:uid="{AECA6A50-76DD-4BF3-AAAE-79555A3B5308}"/>
    <cellStyle name="Percent 9 4 12" xfId="28067" xr:uid="{6EC4C2FF-B229-4CA4-9EC1-677063BEDA23}"/>
    <cellStyle name="Percent 9 4 2" xfId="14501" xr:uid="{00000000-0005-0000-0000-000053120000}"/>
    <cellStyle name="Percent 9 4 2 2" xfId="28068" xr:uid="{47786489-0DD2-43E8-9789-47C61BE4C7E6}"/>
    <cellStyle name="Percent 9 4 2 3" xfId="28069" xr:uid="{7DD8164E-CFC7-40E7-B159-00C9CECEB3E7}"/>
    <cellStyle name="Percent 9 4 2 4" xfId="28070" xr:uid="{0BEB8433-A43D-4047-9905-5D9E639A27D6}"/>
    <cellStyle name="Percent 9 4 2 5" xfId="28071" xr:uid="{8092A8FF-081B-4BE4-8A42-F8B5136B1836}"/>
    <cellStyle name="Percent 9 4 2 6" xfId="28072" xr:uid="{FF3776D1-DB9B-4300-82B0-8E764614B5F3}"/>
    <cellStyle name="Percent 9 4 2 7" xfId="28073" xr:uid="{45841533-7B2B-4E0A-844C-A3573B5CF6AA}"/>
    <cellStyle name="Percent 9 4 2 8" xfId="28074" xr:uid="{ABA63AFB-2918-4B51-8C3F-77070090F805}"/>
    <cellStyle name="Percent 9 4 2 9" xfId="28075" xr:uid="{4D2E3E1F-BBAE-41C8-B5A5-EFF98CAF9C6C}"/>
    <cellStyle name="Percent 9 4 3" xfId="14500" xr:uid="{00000000-0005-0000-0000-000054120000}"/>
    <cellStyle name="Percent 9 4 3 2" xfId="28076" xr:uid="{F5653E76-CD9B-42E2-8D6D-096B907E44D9}"/>
    <cellStyle name="Percent 9 4 3 3" xfId="28077" xr:uid="{6291136A-3CAB-4055-AD4A-7CAAFB311B15}"/>
    <cellStyle name="Percent 9 4 3 4" xfId="28078" xr:uid="{33C03C6D-BBBA-43BD-B507-675DF878D161}"/>
    <cellStyle name="Percent 9 4 3 5" xfId="28079" xr:uid="{92E08094-371B-4006-BD0D-99612061A534}"/>
    <cellStyle name="Percent 9 4 4" xfId="28080" xr:uid="{E28DEAF3-88A1-41E9-99CB-E17FF1083AA6}"/>
    <cellStyle name="Percent 9 4 5" xfId="28081" xr:uid="{5A0CBE73-827E-4D15-B62D-F7D9E4D7B503}"/>
    <cellStyle name="Percent 9 4 6" xfId="28082" xr:uid="{F7CB3DCF-4995-4002-847B-55CBB31C9A2C}"/>
    <cellStyle name="Percent 9 4 7" xfId="28083" xr:uid="{4CB4B82B-92EB-45FA-A4F0-640E74AB54AC}"/>
    <cellStyle name="Percent 9 4 8" xfId="28084" xr:uid="{816A8D34-7FC0-4835-BBB6-C863B6ED33BE}"/>
    <cellStyle name="Percent 9 4 9" xfId="28085" xr:uid="{AD4969C6-621B-48EF-94E3-73124ED2737E}"/>
    <cellStyle name="Percent 9 5" xfId="8120" xr:uid="{00000000-0005-0000-0000-0000BB200000}"/>
    <cellStyle name="Percent 9 5 10" xfId="28086" xr:uid="{564996E3-7D5E-4FD2-8C5C-BFB0252CDE9D}"/>
    <cellStyle name="Percent 9 5 11" xfId="28087" xr:uid="{E23497EE-3549-438D-9040-5C8195F106EA}"/>
    <cellStyle name="Percent 9 5 12" xfId="28088" xr:uid="{C79651EE-EDC3-43BD-BAE6-693DD38B2151}"/>
    <cellStyle name="Percent 9 5 2" xfId="14503" xr:uid="{00000000-0005-0000-0000-000056120000}"/>
    <cellStyle name="Percent 9 5 2 2" xfId="28089" xr:uid="{B97346D0-DB04-4226-A802-90AE1BFC1BD6}"/>
    <cellStyle name="Percent 9 5 2 3" xfId="28090" xr:uid="{8A511A11-1B5D-4DEA-8FD2-B8BE8452AF01}"/>
    <cellStyle name="Percent 9 5 2 4" xfId="28091" xr:uid="{3F3E397C-0E2D-4444-9E8D-E5112A5CE40D}"/>
    <cellStyle name="Percent 9 5 2 5" xfId="28092" xr:uid="{54CD049F-0727-4070-B48A-AB8EB3C895A2}"/>
    <cellStyle name="Percent 9 5 2 6" xfId="28093" xr:uid="{AE08BF04-92CD-46E2-AF98-EE0FDF413F59}"/>
    <cellStyle name="Percent 9 5 2 7" xfId="28094" xr:uid="{5E1475EE-8633-4911-A487-1D3D16299BB1}"/>
    <cellStyle name="Percent 9 5 2 8" xfId="28095" xr:uid="{3FF71B6A-A2C3-414C-86E9-D1E63988DFAC}"/>
    <cellStyle name="Percent 9 5 2 9" xfId="28096" xr:uid="{933DD0F1-24F0-4992-884B-634E99F4A957}"/>
    <cellStyle name="Percent 9 5 3" xfId="14502" xr:uid="{00000000-0005-0000-0000-000057120000}"/>
    <cellStyle name="Percent 9 5 3 2" xfId="28097" xr:uid="{73A88A7F-5907-4BA6-AB6E-0B202B8694C5}"/>
    <cellStyle name="Percent 9 5 3 3" xfId="28098" xr:uid="{45EF4D57-6650-417E-856D-6B6E676C5E1D}"/>
    <cellStyle name="Percent 9 5 3 4" xfId="28099" xr:uid="{F977DFEC-EC95-428A-8FEA-D292D4D25954}"/>
    <cellStyle name="Percent 9 5 3 5" xfId="28100" xr:uid="{A607834B-E40C-46D5-926A-4CB370D7B5E9}"/>
    <cellStyle name="Percent 9 5 4" xfId="28101" xr:uid="{D09EF1EE-2F4E-4F67-8416-9F6D98FEFEB5}"/>
    <cellStyle name="Percent 9 5 5" xfId="28102" xr:uid="{AB4CC5E4-DCCA-49FD-93EC-B0FC56BAFC0E}"/>
    <cellStyle name="Percent 9 5 6" xfId="28103" xr:uid="{26F42652-979A-4F44-BFD6-8E3F8071D42C}"/>
    <cellStyle name="Percent 9 5 7" xfId="28104" xr:uid="{B0FD901C-B321-47D0-89D2-A4DCF85E8793}"/>
    <cellStyle name="Percent 9 5 8" xfId="28105" xr:uid="{823D1B79-D424-411F-A2E3-76B149BBB963}"/>
    <cellStyle name="Percent 9 5 9" xfId="28106" xr:uid="{A333E4B8-3585-4791-948F-6972A8F965BC}"/>
    <cellStyle name="Percent 9 6" xfId="8121" xr:uid="{00000000-0005-0000-0000-0000BC200000}"/>
    <cellStyle name="Percent 9 6 10" xfId="28107" xr:uid="{EA4A6A6F-06F2-4AAD-A9F9-556184370982}"/>
    <cellStyle name="Percent 9 6 11" xfId="28108" xr:uid="{057CC054-BB0F-49A9-BE52-DD721374B8B1}"/>
    <cellStyle name="Percent 9 6 12" xfId="28109" xr:uid="{DF1252A7-3965-42F2-B785-F51AF96BBFE7}"/>
    <cellStyle name="Percent 9 6 2" xfId="14505" xr:uid="{00000000-0005-0000-0000-000059120000}"/>
    <cellStyle name="Percent 9 6 2 2" xfId="28110" xr:uid="{BF5C9955-5076-4069-84CB-C90F83C75661}"/>
    <cellStyle name="Percent 9 6 2 3" xfId="28111" xr:uid="{E27150DB-774D-4216-8A50-14C59980394E}"/>
    <cellStyle name="Percent 9 6 2 4" xfId="28112" xr:uid="{28683825-FFC5-42D9-81EA-1D10FA3AE538}"/>
    <cellStyle name="Percent 9 6 2 5" xfId="28113" xr:uid="{7403470D-AF5C-41C0-A9C4-E61E259D1BE0}"/>
    <cellStyle name="Percent 9 6 2 6" xfId="28114" xr:uid="{49FEBB05-AA05-4D26-BF12-B142C0F44C6F}"/>
    <cellStyle name="Percent 9 6 2 7" xfId="28115" xr:uid="{74199158-F322-4383-AB60-6701B1C6C2C6}"/>
    <cellStyle name="Percent 9 6 2 8" xfId="28116" xr:uid="{4C4BF0DA-D843-4ADC-92C7-B01E2085F4F6}"/>
    <cellStyle name="Percent 9 6 2 9" xfId="28117" xr:uid="{5F1A1AE6-C85D-4C81-B54C-7F1036ACED19}"/>
    <cellStyle name="Percent 9 6 3" xfId="14504" xr:uid="{00000000-0005-0000-0000-00005A120000}"/>
    <cellStyle name="Percent 9 6 3 2" xfId="28118" xr:uid="{990622F7-A343-4835-B75C-A20FFD3275F4}"/>
    <cellStyle name="Percent 9 6 3 3" xfId="28119" xr:uid="{3DBB3D44-213A-47BB-AE30-98836C2C0867}"/>
    <cellStyle name="Percent 9 6 3 4" xfId="28120" xr:uid="{6D3D2A34-315D-4AB5-B48F-92B30BEBC733}"/>
    <cellStyle name="Percent 9 6 3 5" xfId="28121" xr:uid="{149D9CA6-DC37-42D8-A808-AE4142BA5CD5}"/>
    <cellStyle name="Percent 9 6 4" xfId="28122" xr:uid="{07E96845-E1A5-4FD7-A3F3-D1CDF012D08F}"/>
    <cellStyle name="Percent 9 6 5" xfId="28123" xr:uid="{4A1D19A3-D9DD-4A08-9651-54B2B1900996}"/>
    <cellStyle name="Percent 9 6 6" xfId="28124" xr:uid="{778F0D79-2E41-4C65-9A82-21D13F5A3EAF}"/>
    <cellStyle name="Percent 9 6 7" xfId="28125" xr:uid="{FB49A985-9CEE-4198-8FD7-DFB312630AFC}"/>
    <cellStyle name="Percent 9 6 8" xfId="28126" xr:uid="{04B704D2-86DC-4FFC-B4EA-C121D3313F0F}"/>
    <cellStyle name="Percent 9 6 9" xfId="28127" xr:uid="{2EB1B3F5-14B9-480F-9FBC-3FC091579127}"/>
    <cellStyle name="Percent 9 7" xfId="8122" xr:uid="{00000000-0005-0000-0000-0000BD200000}"/>
    <cellStyle name="Percent 9 7 10" xfId="28128" xr:uid="{40DF8C61-F9F2-4790-B19A-86C944872F1F}"/>
    <cellStyle name="Percent 9 7 11" xfId="28129" xr:uid="{ECE454F9-09AB-4055-8029-899C87DCE597}"/>
    <cellStyle name="Percent 9 7 12" xfId="28130" xr:uid="{E6C24424-ECBA-4B5F-B4B8-064EEC37FA8E}"/>
    <cellStyle name="Percent 9 7 13" xfId="28131" xr:uid="{F7F1A9A5-B42D-4CE8-89BA-A465723DEBEC}"/>
    <cellStyle name="Percent 9 7 14" xfId="28132" xr:uid="{D78FE345-7816-4964-971D-131078EFF517}"/>
    <cellStyle name="Percent 9 7 2" xfId="14507" xr:uid="{00000000-0005-0000-0000-00005C120000}"/>
    <cellStyle name="Percent 9 7 2 10" xfId="28133" xr:uid="{5EA857A7-5D5B-4E57-A8B7-E3704D9A0143}"/>
    <cellStyle name="Percent 9 7 2 2" xfId="28134" xr:uid="{0F1390D1-17FB-448A-B38B-D479327C5CFE}"/>
    <cellStyle name="Percent 9 7 2 3" xfId="28135" xr:uid="{FE68DE5A-1FE6-4007-8B75-671294F59A4D}"/>
    <cellStyle name="Percent 9 7 2 4" xfId="28136" xr:uid="{BDF1F538-A044-4376-8C94-B8EAC37566BB}"/>
    <cellStyle name="Percent 9 7 2 5" xfId="28137" xr:uid="{18CFB434-08A1-4C86-8784-40C3303B4012}"/>
    <cellStyle name="Percent 9 7 2 6" xfId="28138" xr:uid="{94982F18-F7E7-4FA2-8E93-28134C0B7425}"/>
    <cellStyle name="Percent 9 7 2 7" xfId="28139" xr:uid="{F17891D9-76B8-46C4-84D5-0929EF7955FD}"/>
    <cellStyle name="Percent 9 7 2 8" xfId="28140" xr:uid="{801AE167-C0FE-4B3D-BB0A-AE6807F40CA9}"/>
    <cellStyle name="Percent 9 7 2 9" xfId="28141" xr:uid="{86AB0964-AE88-432D-A3CE-968C4E00A682}"/>
    <cellStyle name="Percent 9 7 3" xfId="14508" xr:uid="{00000000-0005-0000-0000-00005D120000}"/>
    <cellStyle name="Percent 9 7 3 10" xfId="28142" xr:uid="{C4D2B2BB-3EA5-49DD-9C75-73285B161F50}"/>
    <cellStyle name="Percent 9 7 3 2" xfId="28143" xr:uid="{D068E23C-B3FE-44E6-9FAD-12B53BA56C0C}"/>
    <cellStyle name="Percent 9 7 3 3" xfId="28144" xr:uid="{1D2FFF2C-CB9B-4BEF-8835-C9A631DF0D47}"/>
    <cellStyle name="Percent 9 7 3 4" xfId="28145" xr:uid="{1EAF8679-CC74-43AA-ABA8-EDB1BE3BC05C}"/>
    <cellStyle name="Percent 9 7 3 5" xfId="28146" xr:uid="{67D41333-E8E6-4C93-97FB-05847EF8D414}"/>
    <cellStyle name="Percent 9 7 3 6" xfId="28147" xr:uid="{46C4A64A-683C-47DD-9EE6-FC5751C68F4B}"/>
    <cellStyle name="Percent 9 7 3 7" xfId="28148" xr:uid="{608153C5-9FC5-433F-8926-EE92BA57D77B}"/>
    <cellStyle name="Percent 9 7 3 8" xfId="28149" xr:uid="{18119C36-784B-44B7-8837-835A4D9B1126}"/>
    <cellStyle name="Percent 9 7 3 9" xfId="28150" xr:uid="{08446F1B-079F-47C5-BEEC-4AA98687A65E}"/>
    <cellStyle name="Percent 9 7 4" xfId="14509" xr:uid="{00000000-0005-0000-0000-00005E120000}"/>
    <cellStyle name="Percent 9 7 4 2" xfId="28151" xr:uid="{B997D092-ECF6-468E-A4AF-BF09054709AF}"/>
    <cellStyle name="Percent 9 7 4 3" xfId="28152" xr:uid="{35FB77C6-C405-4556-9B68-A4E1DC5B837C}"/>
    <cellStyle name="Percent 9 7 4 4" xfId="28153" xr:uid="{7E206A69-7775-4468-9301-081F04499832}"/>
    <cellStyle name="Percent 9 7 4 5" xfId="28154" xr:uid="{0E6B3D98-575A-4C5D-B5FA-7E6E144D43E8}"/>
    <cellStyle name="Percent 9 7 4 6" xfId="28155" xr:uid="{0E0C6CE2-5837-4E19-8F5C-C07E43F02E8B}"/>
    <cellStyle name="Percent 9 7 4 7" xfId="28156" xr:uid="{DDD92077-D47E-458E-9939-65732B9A2C68}"/>
    <cellStyle name="Percent 9 7 4 8" xfId="28157" xr:uid="{19433C25-C576-47E1-BB55-E966B9F7EEDC}"/>
    <cellStyle name="Percent 9 7 4 9" xfId="28158" xr:uid="{8244AB66-749E-4BC1-A8AD-46AA191968CE}"/>
    <cellStyle name="Percent 9 7 5" xfId="14506" xr:uid="{00000000-0005-0000-0000-00005F120000}"/>
    <cellStyle name="Percent 9 7 5 2" xfId="28159" xr:uid="{1C9B92F9-8F59-478A-9EE9-674063397287}"/>
    <cellStyle name="Percent 9 7 5 3" xfId="28160" xr:uid="{4E5ACBFA-39BD-4AF4-839D-5C74A8BA7076}"/>
    <cellStyle name="Percent 9 7 5 4" xfId="28161" xr:uid="{09EDF8E7-4F60-4B0F-A365-A542E44AE60A}"/>
    <cellStyle name="Percent 9 7 5 5" xfId="28162" xr:uid="{D3A2C945-DB2A-4937-9C15-D03049F1500D}"/>
    <cellStyle name="Percent 9 7 6" xfId="28163" xr:uid="{15A09EA5-A339-4ADC-A174-C410BBABC3F3}"/>
    <cellStyle name="Percent 9 7 7" xfId="28164" xr:uid="{8A349244-B172-483A-9F4C-0C70AB6FC2DE}"/>
    <cellStyle name="Percent 9 7 8" xfId="28165" xr:uid="{C459D33B-1DC6-428B-AC7D-6503C34D4A9F}"/>
    <cellStyle name="Percent 9 7 9" xfId="28166" xr:uid="{4DE81381-DEDF-4B2A-834D-2668D2C2CB94}"/>
    <cellStyle name="Percent 9 8" xfId="8123" xr:uid="{00000000-0005-0000-0000-0000BE200000}"/>
    <cellStyle name="Percent 9 8 10" xfId="28167" xr:uid="{B9A50651-0169-419E-A82E-ECFBCD032816}"/>
    <cellStyle name="Percent 9 8 11" xfId="28168" xr:uid="{C0EF1AF2-3557-4F30-8990-8C622CDC25DA}"/>
    <cellStyle name="Percent 9 8 12" xfId="28169" xr:uid="{76BE36CF-D169-481B-8D10-52A920F9186F}"/>
    <cellStyle name="Percent 9 8 2" xfId="14511" xr:uid="{00000000-0005-0000-0000-000061120000}"/>
    <cellStyle name="Percent 9 8 2 2" xfId="28170" xr:uid="{976E199F-11FD-42C7-806C-13C434895171}"/>
    <cellStyle name="Percent 9 8 2 3" xfId="28171" xr:uid="{69C3F920-C99A-451D-B99D-89EC60FFE4AF}"/>
    <cellStyle name="Percent 9 8 2 4" xfId="28172" xr:uid="{D876E431-6CEB-46BA-A4BE-2F72716769C5}"/>
    <cellStyle name="Percent 9 8 2 5" xfId="28173" xr:uid="{72FDAFFE-6EDA-4097-889A-A6E7AA07942F}"/>
    <cellStyle name="Percent 9 8 2 6" xfId="28174" xr:uid="{B12FC875-018D-4410-ABBE-DD152810524D}"/>
    <cellStyle name="Percent 9 8 2 7" xfId="28175" xr:uid="{1D5CE300-ECBA-43E0-A19D-E25D4C596216}"/>
    <cellStyle name="Percent 9 8 2 8" xfId="28176" xr:uid="{3F88F387-59AF-4DE5-AC36-DE476587EF9F}"/>
    <cellStyle name="Percent 9 8 2 9" xfId="28177" xr:uid="{2F638D34-F589-480A-B8CD-640A403C4740}"/>
    <cellStyle name="Percent 9 8 3" xfId="14510" xr:uid="{00000000-0005-0000-0000-000062120000}"/>
    <cellStyle name="Percent 9 8 3 2" xfId="28178" xr:uid="{792BB88D-D1B6-4EB7-9816-55979E1B06B0}"/>
    <cellStyle name="Percent 9 8 3 3" xfId="28179" xr:uid="{E0D311A5-E72F-4A86-8DBB-6DFC3361FD53}"/>
    <cellStyle name="Percent 9 8 3 4" xfId="28180" xr:uid="{37428371-81FE-42C3-BD4D-8390A5DC5FB8}"/>
    <cellStyle name="Percent 9 8 3 5" xfId="28181" xr:uid="{2072B8ED-243E-4D8D-A9B5-607916F80F0F}"/>
    <cellStyle name="Percent 9 8 4" xfId="28182" xr:uid="{894D4701-E772-4D21-9FEC-13E52A8D3C25}"/>
    <cellStyle name="Percent 9 8 5" xfId="28183" xr:uid="{EB5FE299-63CC-4B56-A487-286DF5412FAD}"/>
    <cellStyle name="Percent 9 8 6" xfId="28184" xr:uid="{45C1FE6A-BA70-4FD9-BE12-C83604F85D60}"/>
    <cellStyle name="Percent 9 8 7" xfId="28185" xr:uid="{01FFCE29-66D1-4CFD-B1A8-4E200DC2A670}"/>
    <cellStyle name="Percent 9 8 8" xfId="28186" xr:uid="{A264B0F0-F804-4A36-89BB-F05BECB22659}"/>
    <cellStyle name="Percent 9 8 9" xfId="28187" xr:uid="{27FBED46-63E0-4A1B-B93E-EBEBA1D6B8D2}"/>
    <cellStyle name="Percent 9 9" xfId="14512" xr:uid="{00000000-0005-0000-0000-000063120000}"/>
    <cellStyle name="Percent 9 9 10" xfId="28188" xr:uid="{0025381E-EC26-40FB-B327-F92CE09D67AD}"/>
    <cellStyle name="Percent 9 9 2" xfId="28189" xr:uid="{58AB1AF6-7992-4D4F-99E7-C17EA27D5130}"/>
    <cellStyle name="Percent 9 9 3" xfId="28190" xr:uid="{C27EC3A4-3BCF-4E75-996C-7D2CBED758FC}"/>
    <cellStyle name="Percent 9 9 4" xfId="28191" xr:uid="{8F5DB78E-2F1B-4BC7-A2F7-C65A48BCE2FE}"/>
    <cellStyle name="Percent 9 9 5" xfId="28192" xr:uid="{D8E3BD5A-0A8C-4CEC-B89E-AA243D43517F}"/>
    <cellStyle name="Percent 9 9 6" xfId="28193" xr:uid="{FFC0A0B2-CE35-418E-B1B6-AC85D97B5359}"/>
    <cellStyle name="Percent 9 9 7" xfId="28194" xr:uid="{A5D8034D-742D-4529-8944-5CCED8A2CFBF}"/>
    <cellStyle name="Percent 9 9 8" xfId="28195" xr:uid="{90E5470E-194D-47F2-B22E-A7C6F2853DE8}"/>
    <cellStyle name="Percent 9 9 9" xfId="28196" xr:uid="{B960F42B-2EB2-4DA8-9138-2E827281A80B}"/>
    <cellStyle name="Percentagem 2 2" xfId="14513" xr:uid="{00000000-0005-0000-0000-000064120000}"/>
    <cellStyle name="Percentagem 2 2 10" xfId="28197" xr:uid="{747749B7-0A53-4EBA-8991-E736D20E1C60}"/>
    <cellStyle name="Percentagem 2 2 2" xfId="28198" xr:uid="{50DF10BC-1CF6-4BC7-BF9C-BD928C51A243}"/>
    <cellStyle name="Percentagem 2 2 3" xfId="28199" xr:uid="{1347DFD8-24D1-46D6-9A7E-B54DBB480E01}"/>
    <cellStyle name="Percentagem 2 2 4" xfId="28200" xr:uid="{AE9C9B0F-955B-45D5-A261-652860E00CA8}"/>
    <cellStyle name="Percentagem 2 2 5" xfId="28201" xr:uid="{E836BE21-B20A-483C-8FB9-A9B480727325}"/>
    <cellStyle name="Percentagem 2 2 6" xfId="28202" xr:uid="{5B4EBE6B-99A4-4FEA-B619-A90846F8E68C}"/>
    <cellStyle name="Percentagem 2 2 7" xfId="28203" xr:uid="{E11205A8-3B1E-4B7C-936D-FB480803E01A}"/>
    <cellStyle name="Percentagem 2 2 8" xfId="28204" xr:uid="{5A0253EC-7E79-4900-AED6-07B922BA93EC}"/>
    <cellStyle name="Percentagem 2 2 9" xfId="28205" xr:uid="{2B991A44-2BE8-4ADA-BEAC-83758A4901C4}"/>
    <cellStyle name="Percentagem 2 3" xfId="14514" xr:uid="{00000000-0005-0000-0000-000065120000}"/>
    <cellStyle name="Percentagem 2 3 10" xfId="28206" xr:uid="{7D77FFC2-AD9C-4537-ADF0-9F48B5D50C69}"/>
    <cellStyle name="Percentagem 2 3 2" xfId="28207" xr:uid="{CA6B1FF9-09EA-4B54-8A7A-AC452B6D979B}"/>
    <cellStyle name="Percentagem 2 3 3" xfId="28208" xr:uid="{F75F321E-E0C5-4937-BF09-238768B811E8}"/>
    <cellStyle name="Percentagem 2 3 4" xfId="28209" xr:uid="{27517B6F-F5F6-4285-9180-E5A9716D2880}"/>
    <cellStyle name="Percentagem 2 3 5" xfId="28210" xr:uid="{DE2934CA-7C15-4D24-8F86-E650CD028666}"/>
    <cellStyle name="Percentagem 2 3 6" xfId="28211" xr:uid="{FFDB4575-48D7-48A6-8C4A-B1C35123B157}"/>
    <cellStyle name="Percentagem 2 3 7" xfId="28212" xr:uid="{00856A92-D14B-4F69-AD74-E9A1EFD49F5C}"/>
    <cellStyle name="Percentagem 2 3 8" xfId="28213" xr:uid="{D7DAFA69-2AFE-4856-A62D-27962B3996B3}"/>
    <cellStyle name="Percentagem 2 3 9" xfId="28214" xr:uid="{B7598EC4-4D0C-4EA6-90FB-6298F73A34CE}"/>
    <cellStyle name="Percentuale 2" xfId="4722" xr:uid="{00000000-0005-0000-0000-0000BF200000}"/>
    <cellStyle name="Percentuale 2 2" xfId="4723" xr:uid="{00000000-0005-0000-0000-0000C0200000}"/>
    <cellStyle name="Percentuale 2 2 2" xfId="5705" xr:uid="{00000000-0005-0000-0000-0000C1200000}"/>
    <cellStyle name="Percentuale 2 2 3" xfId="8887" xr:uid="{00000000-0005-0000-0000-0000C2200000}"/>
    <cellStyle name="Percentuale 2 2 3 2" xfId="10562" xr:uid="{00000000-0005-0000-0000-00002C220000}"/>
    <cellStyle name="Percentuale 2 3" xfId="4934" xr:uid="{00000000-0005-0000-0000-0000C3200000}"/>
    <cellStyle name="Percentuale 2 3 2" xfId="6213" xr:uid="{00000000-0005-0000-0000-0000C4200000}"/>
    <cellStyle name="Percentuale 2 3 3" xfId="10581" xr:uid="{00000000-0005-0000-0000-00002F220000}"/>
    <cellStyle name="Percentuale 2 4" xfId="8124" xr:uid="{00000000-0005-0000-0000-0000C5200000}"/>
    <cellStyle name="Percentuale 2 5" xfId="5704" xr:uid="{00000000-0005-0000-0000-0000C6200000}"/>
    <cellStyle name="Percentuale 3" xfId="8125" xr:uid="{00000000-0005-0000-0000-0000C7200000}"/>
    <cellStyle name="Pilkku_Layo9704" xfId="3366" xr:uid="{00000000-0005-0000-0000-0000C8200000}"/>
    <cellStyle name="Pyör. luku_Layo9704" xfId="3367" xr:uid="{00000000-0005-0000-0000-0000C9200000}"/>
    <cellStyle name="Pyör. valuutta_Layo9704" xfId="3368" xr:uid="{00000000-0005-0000-0000-0000CA200000}"/>
    <cellStyle name="Rossz" xfId="98" xr:uid="{00000000-0005-0000-0000-0000CB200000}"/>
    <cellStyle name="Schlecht" xfId="9394" xr:uid="{00000000-0005-0000-0000-0000CC200000}"/>
    <cellStyle name="Schlecht 10" xfId="28215" xr:uid="{E7271714-140A-4846-95C0-25942DABD8FB}"/>
    <cellStyle name="Schlecht 2" xfId="14515" xr:uid="{00000000-0005-0000-0000-00006B120000}"/>
    <cellStyle name="Schlecht 3" xfId="28216" xr:uid="{5476F73F-4A91-436D-837C-86B7DB4B07A8}"/>
    <cellStyle name="Schlecht 4" xfId="28217" xr:uid="{D15EDE54-35A9-4EC7-8A6B-468AEA81A712}"/>
    <cellStyle name="Schlecht 5" xfId="28218" xr:uid="{572454FC-6F28-4A5C-865C-F6D88771FDCC}"/>
    <cellStyle name="Schlecht 6" xfId="28219" xr:uid="{54088A79-E21E-48BF-A1ED-0D71B87C6E3D}"/>
    <cellStyle name="Schlecht 7" xfId="28220" xr:uid="{22C7681C-E9FA-41B1-B975-9002AD4907F4}"/>
    <cellStyle name="Schlecht 8" xfId="28221" xr:uid="{125A2CAF-3CA3-435C-9460-1DCB2F7D068C}"/>
    <cellStyle name="Schlecht 9" xfId="28222" xr:uid="{9AA966D8-A8B0-43A2-8028-AE763DFE249F}"/>
    <cellStyle name="Semleges" xfId="99" xr:uid="{00000000-0005-0000-0000-0000CD200000}"/>
    <cellStyle name="Shade" xfId="6285" xr:uid="{00000000-0005-0000-0000-0000CE200000}"/>
    <cellStyle name="Shade 10" xfId="28223" xr:uid="{4C764EC6-508C-43D2-B21F-99E7B60A13BB}"/>
    <cellStyle name="Shade 2" xfId="8948" xr:uid="{00000000-0005-0000-0000-0000CF200000}"/>
    <cellStyle name="Shade 2 2" xfId="15623" xr:uid="{00000000-0005-0000-0000-0000CF200000}"/>
    <cellStyle name="Shade 2 3" xfId="28224" xr:uid="{40294157-CCFD-47FD-A589-EE4FF574A2C6}"/>
    <cellStyle name="Shade 3" xfId="11041" xr:uid="{00000000-0005-0000-0000-00003B220000}"/>
    <cellStyle name="Shade 3 2" xfId="17098" xr:uid="{00000000-0005-0000-0000-00003B220000}"/>
    <cellStyle name="Shade 3 3" xfId="28225" xr:uid="{12373862-810E-4945-B96B-DD288EAE741C}"/>
    <cellStyle name="Shade 4" xfId="11096" xr:uid="{00000000-0005-0000-0000-00003C220000}"/>
    <cellStyle name="Shade 4 2" xfId="17153" xr:uid="{00000000-0005-0000-0000-00003C220000}"/>
    <cellStyle name="Shade 4 3" xfId="28226" xr:uid="{245D228B-191C-4FB3-BB56-6754EDCC5B9B}"/>
    <cellStyle name="Shade 5" xfId="14516" xr:uid="{00000000-0005-0000-0000-00006C120000}"/>
    <cellStyle name="Shade 6" xfId="15431" xr:uid="{00000000-0005-0000-0000-0000CE200000}"/>
    <cellStyle name="Shade 6 2" xfId="28227" xr:uid="{DD409C25-6933-435B-85B9-9B5924A43D84}"/>
    <cellStyle name="Shade 7" xfId="28228" xr:uid="{AB0DC495-9283-4180-8A03-9A807E8A33BF}"/>
    <cellStyle name="Shade 8" xfId="28229" xr:uid="{7272FD8D-BC03-4FD8-9F80-252CEFF17FBD}"/>
    <cellStyle name="Shade 9" xfId="28230" xr:uid="{8319D2BF-D6FD-46D4-AA74-5F49F9036EFF}"/>
    <cellStyle name="Sheet Title" xfId="3706" xr:uid="{00000000-0005-0000-0000-0000D0200000}"/>
    <cellStyle name="source" xfId="3369" xr:uid="{00000000-0005-0000-0000-0000D1200000}"/>
    <cellStyle name="source 10" xfId="28231" xr:uid="{6B5209C9-508F-4549-92AC-A1CE7427B664}"/>
    <cellStyle name="source 2" xfId="14517" xr:uid="{00000000-0005-0000-0000-00006D120000}"/>
    <cellStyle name="source 2 2" xfId="28232" xr:uid="{8FF70526-0542-4044-8F92-533E56895C29}"/>
    <cellStyle name="source 2 3" xfId="28233" xr:uid="{306C0CED-2CD8-4844-8E28-968E1C7E39D3}"/>
    <cellStyle name="source 2 4" xfId="28234" xr:uid="{55BF1D14-7BFD-45BE-B2F8-B15AE53201F6}"/>
    <cellStyle name="source 2 5" xfId="28235" xr:uid="{CE2B5BB2-6DAF-4FD3-B770-8302B39E52D4}"/>
    <cellStyle name="source 3" xfId="28236" xr:uid="{87FFE87A-507E-45DC-8D38-EF34F12970A0}"/>
    <cellStyle name="source 4" xfId="28237" xr:uid="{E141F390-F85C-407D-8FA0-9DBE199D4C66}"/>
    <cellStyle name="source 5" xfId="28238" xr:uid="{8518A6E5-5F32-4EAF-A5FA-4F236E8F2B50}"/>
    <cellStyle name="source 6" xfId="28239" xr:uid="{84370E8B-5E94-4DFC-BE52-70C2190235EF}"/>
    <cellStyle name="source 7" xfId="28240" xr:uid="{40A41719-3320-4752-9A4E-5663ADD9D205}"/>
    <cellStyle name="source 8" xfId="28241" xr:uid="{D8459B86-E9F5-4B7A-B223-2D1A2B1A545C}"/>
    <cellStyle name="source 9" xfId="28242" xr:uid="{37901290-8721-4074-B619-5A39BE1945C0}"/>
    <cellStyle name="Standaard_Blad1" xfId="14518" xr:uid="{00000000-0005-0000-0000-00006E120000}"/>
    <cellStyle name="Standard 2" xfId="14519" xr:uid="{00000000-0005-0000-0000-00006F120000}"/>
    <cellStyle name="Standard 2 2" xfId="28243" xr:uid="{3070958A-48B9-49C3-ACB9-9A27AF7499D4}"/>
    <cellStyle name="Standard 2 3" xfId="28244" xr:uid="{8A0BD57D-EBCC-478B-B067-7ECBCF5823A8}"/>
    <cellStyle name="Standard 2 4" xfId="28245" xr:uid="{7DD75DEA-06FA-4746-8CF0-21B3482D6E5C}"/>
    <cellStyle name="Standard 2 5" xfId="28246" xr:uid="{FF31AC64-59B6-4F60-B984-9FE70605E629}"/>
    <cellStyle name="Standard 2 6" xfId="28247" xr:uid="{0DA8FD7F-C099-4DA6-AEE8-2BB258A4692F}"/>
    <cellStyle name="Standard 2 7" xfId="28248" xr:uid="{8433A8A5-CB25-4C45-819C-8A6E19961DDF}"/>
    <cellStyle name="Standard 3" xfId="14520" xr:uid="{00000000-0005-0000-0000-000070120000}"/>
    <cellStyle name="Standard 3 2" xfId="28249" xr:uid="{7C0047A5-2BCA-47EE-8E29-D2F2512E502C}"/>
    <cellStyle name="Standard 3 3" xfId="28250" xr:uid="{8DC1D386-64F6-4CAA-823D-4167B7FB875E}"/>
    <cellStyle name="Standard 3 4" xfId="28251" xr:uid="{C4000ACE-A554-4816-835B-772590EEC4ED}"/>
    <cellStyle name="Standard 3 5" xfId="28252" xr:uid="{8D48EB62-E6EC-4DD4-AC56-E9D09CA4C74D}"/>
    <cellStyle name="Standard 3 6" xfId="28253" xr:uid="{AA0D59EE-A613-4B11-BA9A-F498B9CAEC97}"/>
    <cellStyle name="Standard 3 7" xfId="28254" xr:uid="{B9350A9A-4556-4C19-A8C8-FE50978035EC}"/>
    <cellStyle name="Standard_M_ELE_OU_Primary" xfId="3370" xr:uid="{00000000-0005-0000-0000-0000D2200000}"/>
    <cellStyle name="Style 1" xfId="14521" xr:uid="{00000000-0005-0000-0000-000072120000}"/>
    <cellStyle name="Style 1 10" xfId="28255" xr:uid="{F22CEA6E-20B0-4F39-A58F-AC67ABAE13A5}"/>
    <cellStyle name="Style 1 2" xfId="28256" xr:uid="{0AFDD087-7AC2-463D-9B21-CE1029816ED5}"/>
    <cellStyle name="Style 1 3" xfId="28257" xr:uid="{D945D9A1-4F33-40C3-B6CC-4E607F43FFB3}"/>
    <cellStyle name="Style 1 4" xfId="28258" xr:uid="{14E32288-3B7D-4052-B144-BDF10DAD0AF7}"/>
    <cellStyle name="Style 1 5" xfId="28259" xr:uid="{445F7B46-625E-4AA2-A784-780EEDD34E9F}"/>
    <cellStyle name="Style 1 6" xfId="28260" xr:uid="{A8661E0F-12D1-4AAA-8481-92661810312D}"/>
    <cellStyle name="Style 1 7" xfId="28261" xr:uid="{6FB0767E-5274-4AB2-886C-2604686E3AB3}"/>
    <cellStyle name="Style 1 8" xfId="28262" xr:uid="{08C08D34-3C82-42E4-8283-CE21C2E479A3}"/>
    <cellStyle name="Style 1 9" xfId="28263" xr:uid="{2E76E773-8A1F-4B97-8811-9FB425E13B0E}"/>
    <cellStyle name="Style 103" xfId="28264" xr:uid="{68BD75A7-C4E1-4C5E-B75C-806A12F891F5}"/>
    <cellStyle name="Style 103 2" xfId="28265" xr:uid="{881C3C0F-665B-4D3F-9647-60CEDD110C61}"/>
    <cellStyle name="Style 103 2 2" xfId="28266" xr:uid="{D57CC157-E37A-4870-9698-4124219BA480}"/>
    <cellStyle name="Style 103 2 3" xfId="28267" xr:uid="{BEC21882-0E54-47C4-9DDF-DD260C9A27D6}"/>
    <cellStyle name="Style 103 2 4" xfId="28268" xr:uid="{CF7A79CA-062B-476E-9D59-2D510E8A44D6}"/>
    <cellStyle name="Style 103 2 5" xfId="28269" xr:uid="{335D263F-6C4E-4A05-BD01-944CAE28AB65}"/>
    <cellStyle name="Style 103 3" xfId="28270" xr:uid="{74BEC576-FA0C-48D8-A8EE-87EFE427C8F0}"/>
    <cellStyle name="Style 103 3 2" xfId="28271" xr:uid="{19B20F28-C814-4C51-9CA3-48FC674B62CF}"/>
    <cellStyle name="Style 103 3 3" xfId="28272" xr:uid="{899EBFEC-0F5E-4808-AD1B-4458FB79D85A}"/>
    <cellStyle name="Style 103 3 4" xfId="28273" xr:uid="{A7637161-3244-420E-90AC-A0F01780E729}"/>
    <cellStyle name="Style 103 3 5" xfId="28274" xr:uid="{1B12D540-938D-487C-AB14-3050F5FA71D9}"/>
    <cellStyle name="Style 103 4" xfId="28275" xr:uid="{4F69FF9B-8FC9-430A-9844-99FEACA4D3F8}"/>
    <cellStyle name="Style 103 5" xfId="28276" xr:uid="{0D131D5F-5838-46D3-B6E4-2BB036CEE73E}"/>
    <cellStyle name="Style 103 6" xfId="28277" xr:uid="{B458C8BA-0765-4938-A631-FE2E5CFFB72E}"/>
    <cellStyle name="Style 103 7" xfId="28278" xr:uid="{A9DF214D-B2F4-4FB7-B48C-795BEC17011C}"/>
    <cellStyle name="Style 104" xfId="28279" xr:uid="{BAF2C46A-0D78-4CA7-8F29-6BEF5FFA8EC8}"/>
    <cellStyle name="Style 104 2" xfId="28280" xr:uid="{C217F78F-4149-41BC-AE64-EBBCE64C036A}"/>
    <cellStyle name="Style 104 2 2" xfId="28281" xr:uid="{D3B26EA4-BC57-47A0-98A6-F9460F7607AF}"/>
    <cellStyle name="Style 104 2 3" xfId="28282" xr:uid="{8CD1BD6D-E445-4C06-A428-DA5402069855}"/>
    <cellStyle name="Style 104 2 4" xfId="28283" xr:uid="{F5D8BC03-B7BA-43BC-8E83-8B6679F4AAC1}"/>
    <cellStyle name="Style 104 2 5" xfId="28284" xr:uid="{8D448517-67D5-4B07-90B7-7B62763094DB}"/>
    <cellStyle name="Style 104 3" xfId="28285" xr:uid="{4959A2FA-E09C-45B1-8C69-ED181ACD6B67}"/>
    <cellStyle name="Style 104 3 2" xfId="28286" xr:uid="{24C274EF-C296-475C-AE4A-F5D3E51AF009}"/>
    <cellStyle name="Style 104 3 3" xfId="28287" xr:uid="{FE75B013-FF83-4594-8F81-BEBBA2B1484F}"/>
    <cellStyle name="Style 104 3 4" xfId="28288" xr:uid="{EBB98244-3EBA-482D-A402-B5AB23814D53}"/>
    <cellStyle name="Style 104 3 5" xfId="28289" xr:uid="{3080EFBD-B91D-4DFF-A669-9D9E64AA876D}"/>
    <cellStyle name="Style 104 4" xfId="28290" xr:uid="{7C1EDCE8-C2D6-4BA0-B88C-CD406E74B6E0}"/>
    <cellStyle name="Style 104 5" xfId="28291" xr:uid="{521CCDF6-483B-4899-9C60-B49A69F5F34C}"/>
    <cellStyle name="Style 104 6" xfId="28292" xr:uid="{B5022E2D-0387-46D4-829B-6CD388D1901D}"/>
    <cellStyle name="Style 104 7" xfId="28293" xr:uid="{3C00D509-23F9-41BC-BA86-878099AE9AFA}"/>
    <cellStyle name="Style 105" xfId="28294" xr:uid="{E7FB2948-C729-4FA6-8594-CF8A1F8B25B2}"/>
    <cellStyle name="Style 105 2" xfId="28295" xr:uid="{6A9E45B2-77C9-446C-8DB7-FBCBF8482D38}"/>
    <cellStyle name="Style 105 2 2" xfId="28296" xr:uid="{7E5DEE88-0BDF-4A91-92CA-CBF8D1F6469B}"/>
    <cellStyle name="Style 105 2 3" xfId="28297" xr:uid="{EF2D79F4-DAE9-4B28-9CB2-A445E9A2FE49}"/>
    <cellStyle name="Style 105 2 4" xfId="28298" xr:uid="{00AF211E-EA0F-49EB-85C0-C60FDE897ECE}"/>
    <cellStyle name="Style 105 2 5" xfId="28299" xr:uid="{FA94F043-9049-4DEA-9D53-FB98BF8BC967}"/>
    <cellStyle name="Style 105 3" xfId="28300" xr:uid="{D66224F8-8DF7-4701-BD47-1078B5CA1AD5}"/>
    <cellStyle name="Style 105 4" xfId="28301" xr:uid="{55EE34AC-59E6-497E-9235-8781CC6680BF}"/>
    <cellStyle name="Style 105 5" xfId="28302" xr:uid="{AED50ABB-189E-409E-B143-DB293C1A0D95}"/>
    <cellStyle name="Style 105 6" xfId="28303" xr:uid="{E8AD3D89-4D47-471F-A0B2-A9180DB0B02E}"/>
    <cellStyle name="Style 106" xfId="28304" xr:uid="{BBAADE1E-88CF-44A5-B426-264A0D47D378}"/>
    <cellStyle name="Style 106 2" xfId="28305" xr:uid="{1E775EA6-74CC-48B2-B7A6-0A554210206C}"/>
    <cellStyle name="Style 106 2 2" xfId="28306" xr:uid="{5E1A39D8-6432-4BB3-8E98-E6ED573AC6B6}"/>
    <cellStyle name="Style 106 2 3" xfId="28307" xr:uid="{99383455-A48C-4FCB-8052-73D81632D062}"/>
    <cellStyle name="Style 106 2 4" xfId="28308" xr:uid="{9DBFB7BE-95D1-412E-A8CD-00666E57EDBF}"/>
    <cellStyle name="Style 106 2 5" xfId="28309" xr:uid="{46F06BE0-024A-4DAF-869D-02F98ED17CCB}"/>
    <cellStyle name="Style 106 3" xfId="28310" xr:uid="{3BFD175E-D763-402C-9D6B-984293100D75}"/>
    <cellStyle name="Style 106 4" xfId="28311" xr:uid="{1C1760AD-3A9C-45CD-BBC9-CE31C8FED73E}"/>
    <cellStyle name="Style 106 5" xfId="28312" xr:uid="{390692E5-3572-454B-B78F-ED33F78A4DA8}"/>
    <cellStyle name="Style 106 6" xfId="28313" xr:uid="{ADE6DAE4-8791-4A46-818D-82F5D0EF3FC9}"/>
    <cellStyle name="Style 107" xfId="28314" xr:uid="{ACE7D06E-2749-4A76-984E-BE8E955E599D}"/>
    <cellStyle name="Style 107 2" xfId="28315" xr:uid="{C5D2CE43-0454-4570-B117-40756BDF4A5F}"/>
    <cellStyle name="Style 107 2 2" xfId="28316" xr:uid="{F76EFBB5-0D3E-4A7A-9A98-07A5A4163896}"/>
    <cellStyle name="Style 107 2 3" xfId="28317" xr:uid="{B769B9D1-3D07-4548-B2FB-B5F7D4F8C2A5}"/>
    <cellStyle name="Style 107 2 4" xfId="28318" xr:uid="{43581692-15CA-4ECA-81D3-15D707A7BA7B}"/>
    <cellStyle name="Style 107 2 5" xfId="28319" xr:uid="{D44C497E-6635-443E-918E-3889077719E0}"/>
    <cellStyle name="Style 107 3" xfId="28320" xr:uid="{94CA986F-9517-40D3-9319-F1B6DD1A29BE}"/>
    <cellStyle name="Style 107 4" xfId="28321" xr:uid="{9B22357A-8172-4CC1-A068-5F90317DB904}"/>
    <cellStyle name="Style 107 5" xfId="28322" xr:uid="{8022AB10-C2FD-446A-B527-EE1A4EFBDC03}"/>
    <cellStyle name="Style 107 6" xfId="28323" xr:uid="{F1058DD4-F948-43C8-B655-862FE52FD020}"/>
    <cellStyle name="Style 108" xfId="28324" xr:uid="{E0DC68BC-1CBB-4E2D-9D50-BEBA1844C635}"/>
    <cellStyle name="Style 108 2" xfId="28325" xr:uid="{9E11984D-C99B-48E0-8DF2-A3B0B0AC0958}"/>
    <cellStyle name="Style 108 2 2" xfId="28326" xr:uid="{0DDF2367-0C09-44D7-8DDD-517CD70EC856}"/>
    <cellStyle name="Style 108 2 3" xfId="28327" xr:uid="{98AE4873-338D-4FAA-8EDB-B7670D378C7D}"/>
    <cellStyle name="Style 108 2 4" xfId="28328" xr:uid="{C7488ED6-AFF0-4AE1-8283-3CF475BED683}"/>
    <cellStyle name="Style 108 2 5" xfId="28329" xr:uid="{5FFDE2F9-2C54-42B4-A1A5-2A23F4DDB635}"/>
    <cellStyle name="Style 108 3" xfId="28330" xr:uid="{BA50C6A8-52E5-48F9-B204-226544CA454B}"/>
    <cellStyle name="Style 108 3 2" xfId="28331" xr:uid="{0FDC0C10-CE4C-4314-AE26-D571D5DD1747}"/>
    <cellStyle name="Style 108 3 3" xfId="28332" xr:uid="{FBFAAF49-BAE5-43A2-8CF9-CDD2BF822B55}"/>
    <cellStyle name="Style 108 3 4" xfId="28333" xr:uid="{407E7075-6DCB-4EE0-8DD5-36E4B3C1CEA4}"/>
    <cellStyle name="Style 108 3 5" xfId="28334" xr:uid="{7AB7798E-7249-4AB8-90FE-4B0069A4DF71}"/>
    <cellStyle name="Style 108 4" xfId="28335" xr:uid="{85E5DAE2-8944-40D7-94AB-ED20ADF2B46D}"/>
    <cellStyle name="Style 108 5" xfId="28336" xr:uid="{931BB3BB-FAAB-4B30-A12F-B6A7EB0FB6A2}"/>
    <cellStyle name="Style 108 6" xfId="28337" xr:uid="{8497D202-8C60-4B1A-9836-2D2AB8CF6332}"/>
    <cellStyle name="Style 108 7" xfId="28338" xr:uid="{0B5ABA61-C30A-41DF-96A4-936A23F41AB4}"/>
    <cellStyle name="Style 109" xfId="28339" xr:uid="{037607A1-8E7D-44F3-B3E0-366785F127ED}"/>
    <cellStyle name="Style 109 2" xfId="28340" xr:uid="{7641B480-A519-4840-AAF5-C62DE0854D74}"/>
    <cellStyle name="Style 109 2 2" xfId="28341" xr:uid="{D7F8B7AA-70F3-420F-A989-7F7940EEECA8}"/>
    <cellStyle name="Style 109 2 3" xfId="28342" xr:uid="{CDEEA867-F23E-45F8-A119-31A501B5B3F3}"/>
    <cellStyle name="Style 109 2 4" xfId="28343" xr:uid="{35ED64C1-A274-440E-86C5-D384F7E5FB26}"/>
    <cellStyle name="Style 109 2 5" xfId="28344" xr:uid="{3883A6B2-480F-4502-B7AF-970C7140E3AD}"/>
    <cellStyle name="Style 109 3" xfId="28345" xr:uid="{FFF27406-85B6-4630-B076-F7DBB66B10E7}"/>
    <cellStyle name="Style 109 4" xfId="28346" xr:uid="{553CB7F6-8F37-4C94-BB65-6898DBB6374A}"/>
    <cellStyle name="Style 109 5" xfId="28347" xr:uid="{9441CB2B-C885-45AF-88CD-36198F71D58B}"/>
    <cellStyle name="Style 109 6" xfId="28348" xr:uid="{440E1B1C-6A81-467F-BDC6-3EAD1392C870}"/>
    <cellStyle name="Style 110" xfId="28349" xr:uid="{34992B56-FE45-4252-B865-EAC2792AAC98}"/>
    <cellStyle name="Style 110 2" xfId="28350" xr:uid="{A058353C-E62F-4D23-8319-04B9587FBAC9}"/>
    <cellStyle name="Style 110 2 2" xfId="28351" xr:uid="{7B7842D7-64D2-4C40-BD69-26FB4F08217E}"/>
    <cellStyle name="Style 110 2 3" xfId="28352" xr:uid="{58630656-12BA-4842-A86F-6C5572A398EB}"/>
    <cellStyle name="Style 110 2 4" xfId="28353" xr:uid="{EE6E15A5-A3EE-485B-BFAF-9F078695E70D}"/>
    <cellStyle name="Style 110 2 5" xfId="28354" xr:uid="{1B0FD3C3-7EB0-4B46-8FBC-80F4001970C7}"/>
    <cellStyle name="Style 110 3" xfId="28355" xr:uid="{EDBA72DF-8E4F-479A-BF8A-7BEA4477D3A5}"/>
    <cellStyle name="Style 110 4" xfId="28356" xr:uid="{494E89D9-8169-4461-981F-E398B4B08CB6}"/>
    <cellStyle name="Style 110 5" xfId="28357" xr:uid="{1B05C05C-2014-482A-A8C8-3493319FD1DA}"/>
    <cellStyle name="Style 110 6" xfId="28358" xr:uid="{2CA5200B-0CB9-4115-876E-464C548DE408}"/>
    <cellStyle name="Style 114" xfId="28359" xr:uid="{2C426B86-9D74-4BCE-B6AE-F0BB84D6CCF8}"/>
    <cellStyle name="Style 114 2" xfId="28360" xr:uid="{7752D926-E237-4992-A701-AC4C7C3AA2D9}"/>
    <cellStyle name="Style 114 2 2" xfId="28361" xr:uid="{EDF29258-63EE-484A-85A6-B7089EDF2040}"/>
    <cellStyle name="Style 114 2 3" xfId="28362" xr:uid="{C77361C6-7B8B-40F1-8794-343D1DAE7AF3}"/>
    <cellStyle name="Style 114 2 4" xfId="28363" xr:uid="{A8225177-2755-4445-ACF9-A6DE980402BB}"/>
    <cellStyle name="Style 114 2 5" xfId="28364" xr:uid="{AB0918BA-839D-4200-BC9E-EBDE0BF678F5}"/>
    <cellStyle name="Style 114 3" xfId="28365" xr:uid="{63BEDE9B-F0BE-40B4-83AE-4A22828B988F}"/>
    <cellStyle name="Style 114 3 2" xfId="28366" xr:uid="{D417CDB0-84C1-4EDA-BB81-E74D102A68C4}"/>
    <cellStyle name="Style 114 3 3" xfId="28367" xr:uid="{A2366643-D878-4B83-ACA4-03DBF983E201}"/>
    <cellStyle name="Style 114 3 4" xfId="28368" xr:uid="{BA8FA82D-BED9-461A-AA4E-85774005A80F}"/>
    <cellStyle name="Style 114 3 5" xfId="28369" xr:uid="{E62BBF83-F746-4ED8-BCDD-E2A21728B779}"/>
    <cellStyle name="Style 114 4" xfId="28370" xr:uid="{B7196268-04DD-434E-A451-D5587BAF936D}"/>
    <cellStyle name="Style 114 5" xfId="28371" xr:uid="{D0A5127C-0505-4A3F-B35E-80F4AC511537}"/>
    <cellStyle name="Style 114 6" xfId="28372" xr:uid="{A03F1EED-B428-4F23-983F-934825D6A96E}"/>
    <cellStyle name="Style 114 7" xfId="28373" xr:uid="{3EE62498-5770-4E7A-8F4D-D8C43632A235}"/>
    <cellStyle name="Style 115" xfId="28374" xr:uid="{84615285-A728-4742-A200-00ABB49697C3}"/>
    <cellStyle name="Style 115 2" xfId="28375" xr:uid="{D1DC5C8F-A416-4F77-8905-E50CEB1774D1}"/>
    <cellStyle name="Style 115 2 2" xfId="28376" xr:uid="{C6E14DC5-1EFF-4463-BC84-34B4468C58A2}"/>
    <cellStyle name="Style 115 2 3" xfId="28377" xr:uid="{2CF4A276-2C09-4481-A63E-0ADC6C2B2119}"/>
    <cellStyle name="Style 115 2 4" xfId="28378" xr:uid="{C096AD26-9EAB-4C8B-81C2-55F360156611}"/>
    <cellStyle name="Style 115 2 5" xfId="28379" xr:uid="{AFA6C986-816A-428B-ADA3-D313003660A9}"/>
    <cellStyle name="Style 115 3" xfId="28380" xr:uid="{8A748779-2562-4F94-AE88-D439DE0CF766}"/>
    <cellStyle name="Style 115 3 2" xfId="28381" xr:uid="{62F1397E-E45D-47FB-9636-087331072122}"/>
    <cellStyle name="Style 115 3 3" xfId="28382" xr:uid="{202179B2-546A-4FEA-AFC8-D944D519BE30}"/>
    <cellStyle name="Style 115 3 4" xfId="28383" xr:uid="{DB7A520A-E2E6-42C5-AD9D-4215C186BF21}"/>
    <cellStyle name="Style 115 3 5" xfId="28384" xr:uid="{E91409E6-822A-4635-A56F-D77800BCFD4D}"/>
    <cellStyle name="Style 115 4" xfId="28385" xr:uid="{D0799BB9-1F4E-431F-B19F-603F97DFC23D}"/>
    <cellStyle name="Style 115 5" xfId="28386" xr:uid="{A21DDD5A-0B23-4AC7-AA7A-A2F594FBA648}"/>
    <cellStyle name="Style 115 6" xfId="28387" xr:uid="{C948BE84-D825-4B9D-8792-AC33FE4FDC22}"/>
    <cellStyle name="Style 115 7" xfId="28388" xr:uid="{4DF75FF0-CFFB-48A9-AFC1-18E8374C8A72}"/>
    <cellStyle name="Style 116" xfId="28389" xr:uid="{6E5703E3-5D10-4734-907A-3268070ABC87}"/>
    <cellStyle name="Style 116 2" xfId="28390" xr:uid="{A14AFE09-AB19-44E4-B6E4-AE64A5913C9B}"/>
    <cellStyle name="Style 116 2 2" xfId="28391" xr:uid="{B658DA6B-434F-429E-AC13-31031A093FB7}"/>
    <cellStyle name="Style 116 2 3" xfId="28392" xr:uid="{C0260E8D-5888-4CCD-A735-335E8317C462}"/>
    <cellStyle name="Style 116 2 4" xfId="28393" xr:uid="{3A51AF06-E973-4D8B-8255-254D808C83CE}"/>
    <cellStyle name="Style 116 2 5" xfId="28394" xr:uid="{99B4107E-A8C9-4724-9ABF-2914A2770370}"/>
    <cellStyle name="Style 116 3" xfId="28395" xr:uid="{9B6D9636-3A18-45C9-B14D-883BDA012544}"/>
    <cellStyle name="Style 116 4" xfId="28396" xr:uid="{B71C62A9-5BC3-4B11-A43F-2D1BF45A4916}"/>
    <cellStyle name="Style 116 5" xfId="28397" xr:uid="{F9D94C51-8394-44B7-A241-B6CE11D1DC2E}"/>
    <cellStyle name="Style 116 6" xfId="28398" xr:uid="{26DD2E21-78EA-48AE-AA25-C1AAED485214}"/>
    <cellStyle name="Style 117" xfId="28399" xr:uid="{982D3FDB-85EE-4CF0-A1A8-09237748D407}"/>
    <cellStyle name="Style 117 2" xfId="28400" xr:uid="{157823A7-9C5E-4261-8FDD-05537D4AC135}"/>
    <cellStyle name="Style 117 2 2" xfId="28401" xr:uid="{7C94809F-2F23-4F48-859A-62F6F79D8CE1}"/>
    <cellStyle name="Style 117 2 3" xfId="28402" xr:uid="{6975BD8A-C12D-4525-A262-1E89FD270C9B}"/>
    <cellStyle name="Style 117 2 4" xfId="28403" xr:uid="{40C6569B-46F5-4D82-8D0A-D0F9F27D6291}"/>
    <cellStyle name="Style 117 2 5" xfId="28404" xr:uid="{C36F05FC-CC3A-45E4-9C94-E1B64956B8BC}"/>
    <cellStyle name="Style 117 3" xfId="28405" xr:uid="{0FDE648D-0A73-4447-8371-E284D48A5FEA}"/>
    <cellStyle name="Style 117 4" xfId="28406" xr:uid="{99E49087-3322-4473-8B2A-DED85981EB59}"/>
    <cellStyle name="Style 117 5" xfId="28407" xr:uid="{3C1F0129-29E5-4426-8917-31BA99A8C168}"/>
    <cellStyle name="Style 117 6" xfId="28408" xr:uid="{7CDADB7C-882C-4CB0-B94C-78D35025336B}"/>
    <cellStyle name="Style 118" xfId="28409" xr:uid="{CA11E088-A525-4468-9611-87A9ED10C32B}"/>
    <cellStyle name="Style 118 2" xfId="28410" xr:uid="{79EC3ABF-A5F6-48D2-A84B-529A01154B8C}"/>
    <cellStyle name="Style 118 2 2" xfId="28411" xr:uid="{650F91F4-A50C-4C71-B1BD-DBC6A995088D}"/>
    <cellStyle name="Style 118 2 3" xfId="28412" xr:uid="{903BB48D-2C2E-4105-9D1A-898428378724}"/>
    <cellStyle name="Style 118 2 4" xfId="28413" xr:uid="{49FC0A6D-8DAB-401C-8B17-204297CE44EF}"/>
    <cellStyle name="Style 118 2 5" xfId="28414" xr:uid="{08B8C46D-F0E9-457A-9C82-96C7A857DB9D}"/>
    <cellStyle name="Style 118 3" xfId="28415" xr:uid="{B81C2CE9-D4A3-408A-9E25-4331EAEF74AF}"/>
    <cellStyle name="Style 118 4" xfId="28416" xr:uid="{E8488EE3-3241-4A79-B936-8F527A1956F6}"/>
    <cellStyle name="Style 118 5" xfId="28417" xr:uid="{FA523F25-FB19-4538-B9DA-E64062122540}"/>
    <cellStyle name="Style 118 6" xfId="28418" xr:uid="{231FBFE6-D86E-4CAA-934B-B1AB6EE15364}"/>
    <cellStyle name="Style 119" xfId="28419" xr:uid="{219A459A-C14F-42C2-ADDB-E4F3525040A3}"/>
    <cellStyle name="Style 119 2" xfId="28420" xr:uid="{18F89FFF-9BDB-498A-B52E-1FF7FC6E9911}"/>
    <cellStyle name="Style 119 2 2" xfId="28421" xr:uid="{60A81A82-9278-4953-A786-64CBFE1ECE06}"/>
    <cellStyle name="Style 119 2 3" xfId="28422" xr:uid="{DBB8C78B-8EFA-4027-92DF-5365AC7C4DCB}"/>
    <cellStyle name="Style 119 2 4" xfId="28423" xr:uid="{5CA12E8A-4771-4721-B018-562EFBB6CB2F}"/>
    <cellStyle name="Style 119 2 5" xfId="28424" xr:uid="{BC8CB269-1BDF-4526-8C53-A178D74E1FC9}"/>
    <cellStyle name="Style 119 3" xfId="28425" xr:uid="{4E7A64C4-83C0-45D5-9080-9784B52A51F2}"/>
    <cellStyle name="Style 119 3 2" xfId="28426" xr:uid="{EBBB4CAC-ACEC-4899-875E-7F77B6084290}"/>
    <cellStyle name="Style 119 3 3" xfId="28427" xr:uid="{C12CA967-40FC-4A50-AF09-5E9B59691DB8}"/>
    <cellStyle name="Style 119 3 4" xfId="28428" xr:uid="{E977B578-BB74-4280-87AA-882BE013B54D}"/>
    <cellStyle name="Style 119 3 5" xfId="28429" xr:uid="{121C1631-B172-4AE3-99CC-01375F620B6D}"/>
    <cellStyle name="Style 119 4" xfId="28430" xr:uid="{B2BF6E69-672B-44D3-81F5-E328D6E02E7C}"/>
    <cellStyle name="Style 119 5" xfId="28431" xr:uid="{CC7ABEB3-699C-4453-960D-405BFC19B6DF}"/>
    <cellStyle name="Style 119 6" xfId="28432" xr:uid="{F5F5DAC3-946D-4695-8653-4909DA892B5A}"/>
    <cellStyle name="Style 119 7" xfId="28433" xr:uid="{C4149B64-DE5C-417D-8B85-DF839601D52E}"/>
    <cellStyle name="Style 120" xfId="28434" xr:uid="{DEAF6333-1A38-473E-AC62-05B2E9C0421F}"/>
    <cellStyle name="Style 120 2" xfId="28435" xr:uid="{05DB891E-16BB-487A-AF25-02030BBDCDD9}"/>
    <cellStyle name="Style 120 2 2" xfId="28436" xr:uid="{B05DF9FE-9765-4C78-9D53-19D609959984}"/>
    <cellStyle name="Style 120 2 3" xfId="28437" xr:uid="{513C12DC-DAE6-4A95-B4D6-2845DA73D813}"/>
    <cellStyle name="Style 120 2 4" xfId="28438" xr:uid="{9FD96256-D6BB-4EB8-B101-708182450201}"/>
    <cellStyle name="Style 120 2 5" xfId="28439" xr:uid="{A17B5BA1-6516-4ECE-B9B7-AF7C4C84E20A}"/>
    <cellStyle name="Style 120 3" xfId="28440" xr:uid="{2A5E3647-8371-414B-844E-5D9A1383748A}"/>
    <cellStyle name="Style 120 4" xfId="28441" xr:uid="{77ED5DE3-6FA9-469D-B361-076FDDAB02D3}"/>
    <cellStyle name="Style 120 5" xfId="28442" xr:uid="{901AAA5D-8E8A-4C5E-B9AD-E605A01D433A}"/>
    <cellStyle name="Style 120 6" xfId="28443" xr:uid="{8785C3BB-1620-46EB-981B-8AE56FB0C9C4}"/>
    <cellStyle name="Style 121" xfId="28444" xr:uid="{83BD990D-B024-45B1-B9B1-EEBA9EC01CF9}"/>
    <cellStyle name="Style 121 2" xfId="28445" xr:uid="{F3D85FF8-3793-4DCE-A9F0-EA07AE25850A}"/>
    <cellStyle name="Style 121 2 2" xfId="28446" xr:uid="{A5BDD7A9-E412-4FBE-82DF-6980F4A4808C}"/>
    <cellStyle name="Style 121 2 3" xfId="28447" xr:uid="{FF538998-A153-468A-93C7-9754B5CBD1C2}"/>
    <cellStyle name="Style 121 2 4" xfId="28448" xr:uid="{1D0A983B-E83A-4CE8-930F-9DF8EBB5CDF8}"/>
    <cellStyle name="Style 121 2 5" xfId="28449" xr:uid="{7D6F45D9-B732-4E66-81B4-BE321889DD4C}"/>
    <cellStyle name="Style 121 3" xfId="28450" xr:uid="{F89583B8-1969-4F90-85FA-63FDBF2C40E6}"/>
    <cellStyle name="Style 121 4" xfId="28451" xr:uid="{F4609368-6183-4DF2-B925-06BADA3DD77A}"/>
    <cellStyle name="Style 121 5" xfId="28452" xr:uid="{2A13B1FE-0946-4B54-8C95-91631ED9DFBC}"/>
    <cellStyle name="Style 121 6" xfId="28453" xr:uid="{C8DDAF47-770C-4618-9054-5F9647F26BB9}"/>
    <cellStyle name="Style 126" xfId="28454" xr:uid="{0174F5ED-AB48-4F9F-AA6D-EB9DA3C5F03A}"/>
    <cellStyle name="Style 126 2" xfId="28455" xr:uid="{1D5783F8-026D-4715-BE25-2984A77CCF5C}"/>
    <cellStyle name="Style 126 2 2" xfId="28456" xr:uid="{36BCA3AF-782A-48F1-80CA-5913C32D0853}"/>
    <cellStyle name="Style 126 2 3" xfId="28457" xr:uid="{DD70E393-5298-4EA8-8DAF-8D272F74AB75}"/>
    <cellStyle name="Style 126 2 4" xfId="28458" xr:uid="{2C923CF6-E25A-46D2-BCBC-6383D85BD5A5}"/>
    <cellStyle name="Style 126 2 5" xfId="28459" xr:uid="{34D28062-9966-42FF-A184-8FCD68C31A78}"/>
    <cellStyle name="Style 126 3" xfId="28460" xr:uid="{E726D945-8416-4223-A7C5-EEE1335BBCF4}"/>
    <cellStyle name="Style 126 3 2" xfId="28461" xr:uid="{DB924A9B-2846-474C-82B1-3CA6D82B326C}"/>
    <cellStyle name="Style 126 3 3" xfId="28462" xr:uid="{A0063A84-BC31-4F5C-856B-A087E3BE95A5}"/>
    <cellStyle name="Style 126 3 4" xfId="28463" xr:uid="{EAC861A3-CB99-454B-A4B8-B179FF3492A9}"/>
    <cellStyle name="Style 126 3 5" xfId="28464" xr:uid="{E84E616C-AE72-4D25-A389-9D0DA263B5D5}"/>
    <cellStyle name="Style 126 4" xfId="28465" xr:uid="{5BCDA4F1-121D-45CD-AAAE-909357FA22CA}"/>
    <cellStyle name="Style 126 5" xfId="28466" xr:uid="{3436D7CB-8DFD-441E-BD49-F4F6DF67F89C}"/>
    <cellStyle name="Style 126 6" xfId="28467" xr:uid="{8F074116-5B1D-483C-B4FC-64CCE874D360}"/>
    <cellStyle name="Style 126 7" xfId="28468" xr:uid="{F3543344-3053-4E39-A9E7-25979D20885E}"/>
    <cellStyle name="Style 127" xfId="28469" xr:uid="{981611CD-1DBC-4A12-8636-64F3AA927CB2}"/>
    <cellStyle name="Style 127 2" xfId="28470" xr:uid="{428C0605-FC08-4E67-BE02-5812C0EEAE0F}"/>
    <cellStyle name="Style 127 2 2" xfId="28471" xr:uid="{1DBF34D4-98B6-4F4C-9779-A5A2C38B8D2D}"/>
    <cellStyle name="Style 127 2 3" xfId="28472" xr:uid="{79ED76D3-802A-464D-B082-9F160A87F5DD}"/>
    <cellStyle name="Style 127 2 4" xfId="28473" xr:uid="{EEEC0F08-4D0E-4C27-BA43-4D018CC6552F}"/>
    <cellStyle name="Style 127 2 5" xfId="28474" xr:uid="{D77E9DEA-768A-4F11-8993-A383A875DBBE}"/>
    <cellStyle name="Style 127 3" xfId="28475" xr:uid="{844A51EB-7D96-4C71-9437-3A5227197B45}"/>
    <cellStyle name="Style 127 4" xfId="28476" xr:uid="{1510D876-7BF7-4786-8B85-9A61655678FD}"/>
    <cellStyle name="Style 127 5" xfId="28477" xr:uid="{A03D8A7E-432E-43E7-9899-D04392C6414F}"/>
    <cellStyle name="Style 127 6" xfId="28478" xr:uid="{EC8BE80F-F994-4F44-90DE-28DD783C9961}"/>
    <cellStyle name="Style 128" xfId="28479" xr:uid="{5C5DC66F-5B13-47AB-91B5-04B3EDA0D387}"/>
    <cellStyle name="Style 128 2" xfId="28480" xr:uid="{AB3BCCD3-B9F0-4E86-9E51-3EB16B36E8A5}"/>
    <cellStyle name="Style 128 2 2" xfId="28481" xr:uid="{86D44BBB-DD1F-4774-AABD-6A458AEE16DA}"/>
    <cellStyle name="Style 128 2 3" xfId="28482" xr:uid="{5E5D7B5E-892B-4234-BBE6-71E82AE778EF}"/>
    <cellStyle name="Style 128 2 4" xfId="28483" xr:uid="{0F5452D0-1EFE-47F5-93CE-3C51BA483F1C}"/>
    <cellStyle name="Style 128 2 5" xfId="28484" xr:uid="{EBBFEBB2-59F8-4E19-9849-520EC6B9B554}"/>
    <cellStyle name="Style 128 3" xfId="28485" xr:uid="{9E99602E-E627-47C5-8C22-A1A9C354504A}"/>
    <cellStyle name="Style 128 4" xfId="28486" xr:uid="{656840F3-1DFD-48D7-84C2-619176506B24}"/>
    <cellStyle name="Style 128 5" xfId="28487" xr:uid="{0031AA21-5D10-47D6-B882-FC8405C6604A}"/>
    <cellStyle name="Style 128 6" xfId="28488" xr:uid="{CBD6AB0F-AF7E-4540-B7E2-066B5B8A4F8C}"/>
    <cellStyle name="Style 129" xfId="28489" xr:uid="{DACAFF2C-C70D-4A89-AB32-093D91E6097E}"/>
    <cellStyle name="Style 129 2" xfId="28490" xr:uid="{32D99CCC-A414-4CB0-A2F9-8E93FBDA43DC}"/>
    <cellStyle name="Style 129 2 2" xfId="28491" xr:uid="{A1533CE9-7089-47FD-8427-FB444957A3AC}"/>
    <cellStyle name="Style 129 2 3" xfId="28492" xr:uid="{6C656362-607A-45DE-B572-23611A59FE09}"/>
    <cellStyle name="Style 129 2 4" xfId="28493" xr:uid="{0018650F-4AF5-423A-83AB-7905CD38EBFD}"/>
    <cellStyle name="Style 129 2 5" xfId="28494" xr:uid="{26BD5E4B-83AA-4B22-9095-7036A10F223A}"/>
    <cellStyle name="Style 129 3" xfId="28495" xr:uid="{0ABD3D08-2426-4337-80D4-203F67517AA9}"/>
    <cellStyle name="Style 129 4" xfId="28496" xr:uid="{DB161EB9-DA38-4736-A6C9-DC2C9BEB8811}"/>
    <cellStyle name="Style 129 5" xfId="28497" xr:uid="{731F0AD8-1E1C-4876-89EB-7595FCA6E923}"/>
    <cellStyle name="Style 129 6" xfId="28498" xr:uid="{3B482F69-27A8-4796-9399-79FF9DA33621}"/>
    <cellStyle name="Style 130" xfId="28499" xr:uid="{9D7A4E7E-4E16-4644-BD05-9DBD9299491F}"/>
    <cellStyle name="Style 130 2" xfId="28500" xr:uid="{66EB5B98-EA22-4818-B5D1-B123E9E45047}"/>
    <cellStyle name="Style 130 2 2" xfId="28501" xr:uid="{F82686E5-837D-49C2-B6F3-D4B18A455F54}"/>
    <cellStyle name="Style 130 2 3" xfId="28502" xr:uid="{0F83F05A-E736-4398-94DD-0C4D9FAE842F}"/>
    <cellStyle name="Style 130 2 4" xfId="28503" xr:uid="{3AE7DB3F-DFB0-493D-BDF5-B7D68BEE9BBE}"/>
    <cellStyle name="Style 130 2 5" xfId="28504" xr:uid="{CF3F2F85-3CB4-4A16-B385-D88C65FD8207}"/>
    <cellStyle name="Style 130 3" xfId="28505" xr:uid="{0CA58116-2439-4B1B-A1A9-21FF4FDDFB30}"/>
    <cellStyle name="Style 130 3 2" xfId="28506" xr:uid="{3246109C-CEAD-443C-801D-AFA0761039C2}"/>
    <cellStyle name="Style 130 3 3" xfId="28507" xr:uid="{D0BD14B4-4A1A-4C85-B0B7-B4C391DB6E77}"/>
    <cellStyle name="Style 130 3 4" xfId="28508" xr:uid="{8FFE67CF-D796-4D0D-9A8E-050292FEB8CB}"/>
    <cellStyle name="Style 130 3 5" xfId="28509" xr:uid="{D0E10660-1B60-45AC-AB72-40DDB8BEBD40}"/>
    <cellStyle name="Style 130 4" xfId="28510" xr:uid="{B31199EE-35DA-4F46-9900-676813A04629}"/>
    <cellStyle name="Style 130 5" xfId="28511" xr:uid="{BD5754C5-C4B2-403A-BF7E-FD41229F49C4}"/>
    <cellStyle name="Style 130 6" xfId="28512" xr:uid="{C2E39227-095C-4EBC-AE95-62F893125BDD}"/>
    <cellStyle name="Style 130 7" xfId="28513" xr:uid="{28E9F0AA-A8C2-47EB-8B76-6172268BD8DE}"/>
    <cellStyle name="Style 131" xfId="28514" xr:uid="{FFF3266C-DADE-4CE5-91DA-DAC613862501}"/>
    <cellStyle name="Style 131 2" xfId="28515" xr:uid="{44576367-F5BE-495F-8988-EB555BB3D5A9}"/>
    <cellStyle name="Style 131 2 2" xfId="28516" xr:uid="{E1C392E9-92E6-4CBC-A185-6F36D7EA762A}"/>
    <cellStyle name="Style 131 2 3" xfId="28517" xr:uid="{C693D601-36F1-4B0A-B7EA-9D521A7200FD}"/>
    <cellStyle name="Style 131 2 4" xfId="28518" xr:uid="{247E9BE7-EBBC-4A29-81B5-538180A1BF13}"/>
    <cellStyle name="Style 131 2 5" xfId="28519" xr:uid="{D1049C59-A5DF-441D-B71F-C5239741EFA9}"/>
    <cellStyle name="Style 131 3" xfId="28520" xr:uid="{78E559C6-9B1C-4662-BFE8-9DE1AF439624}"/>
    <cellStyle name="Style 131 4" xfId="28521" xr:uid="{B2F523F9-6F6B-422A-88E2-9C8F9C099C53}"/>
    <cellStyle name="Style 131 5" xfId="28522" xr:uid="{E24DC6FA-AE9D-4E2B-9BD1-F4F838782AD7}"/>
    <cellStyle name="Style 131 6" xfId="28523" xr:uid="{908F5980-303A-4909-B60A-167ABF04DFB2}"/>
    <cellStyle name="Style 132" xfId="28524" xr:uid="{BA8743EB-DCBE-4362-AF14-C87D328E6575}"/>
    <cellStyle name="Style 132 2" xfId="28525" xr:uid="{B6D59370-BCB0-446C-9202-2DD9CD1B8B5A}"/>
    <cellStyle name="Style 132 2 2" xfId="28526" xr:uid="{C3CCF31F-1597-46F0-B0A9-B6F67015D588}"/>
    <cellStyle name="Style 132 2 3" xfId="28527" xr:uid="{932D0CCD-88D5-4FD1-BDCB-2A9FF6E93E65}"/>
    <cellStyle name="Style 132 2 4" xfId="28528" xr:uid="{8DF7EBB2-3D54-4B6F-80C3-3AB9DC9EBAB4}"/>
    <cellStyle name="Style 132 2 5" xfId="28529" xr:uid="{C73A3D78-3D37-485E-ABE8-7B61A941D9FA}"/>
    <cellStyle name="Style 132 3" xfId="28530" xr:uid="{21A74AE0-3C5B-49A7-BCEA-B750D15B1F4F}"/>
    <cellStyle name="Style 132 4" xfId="28531" xr:uid="{76E32FEB-30C3-4426-A3C8-C9B37966155E}"/>
    <cellStyle name="Style 132 5" xfId="28532" xr:uid="{6A7D626A-890C-432F-BA04-E766627DA1B7}"/>
    <cellStyle name="Style 132 6" xfId="28533" xr:uid="{75B67D04-4978-4C0A-8A22-9F8921BAA864}"/>
    <cellStyle name="Style 137" xfId="28534" xr:uid="{DA893416-1611-4615-BB5F-AA6230B298AC}"/>
    <cellStyle name="Style 137 2" xfId="28535" xr:uid="{08E56E80-6519-405E-856E-4764FDE53330}"/>
    <cellStyle name="Style 137 2 2" xfId="28536" xr:uid="{7FA66456-E0D7-47B7-A68C-BA3C4A7C80EA}"/>
    <cellStyle name="Style 137 2 3" xfId="28537" xr:uid="{751E7275-E725-49D1-AB18-F487243B8A4B}"/>
    <cellStyle name="Style 137 2 4" xfId="28538" xr:uid="{957FCA1E-8C99-4EFA-8CE8-143B2F86FCFA}"/>
    <cellStyle name="Style 137 2 5" xfId="28539" xr:uid="{0577937D-5F04-439A-B0E0-C16594E7F811}"/>
    <cellStyle name="Style 137 3" xfId="28540" xr:uid="{924B8816-3B75-45F6-8286-202F3313B8F0}"/>
    <cellStyle name="Style 137 3 2" xfId="28541" xr:uid="{6A73634A-0FF9-4FCB-9A95-68D913BED652}"/>
    <cellStyle name="Style 137 3 3" xfId="28542" xr:uid="{E4813924-33CA-4DE9-92CA-7DBFA9FD8377}"/>
    <cellStyle name="Style 137 3 4" xfId="28543" xr:uid="{E836CCF1-D4C9-4A5E-BFB3-9E446F4C8671}"/>
    <cellStyle name="Style 137 3 5" xfId="28544" xr:uid="{4006172B-DEC6-48EB-A49B-344EA8EBE96C}"/>
    <cellStyle name="Style 137 4" xfId="28545" xr:uid="{1C826D91-5D93-4615-940E-AC658BDE6364}"/>
    <cellStyle name="Style 137 5" xfId="28546" xr:uid="{687A5C48-5256-422B-8C91-F3A270824285}"/>
    <cellStyle name="Style 137 6" xfId="28547" xr:uid="{6D898811-3FCE-4416-A65B-4CDC2C47E5CA}"/>
    <cellStyle name="Style 137 7" xfId="28548" xr:uid="{04CDC7AE-C719-4A84-A9CB-76AEF8491751}"/>
    <cellStyle name="Style 138" xfId="28549" xr:uid="{3F1A919B-65AE-4D56-8396-EA9143F761E7}"/>
    <cellStyle name="Style 138 2" xfId="28550" xr:uid="{22E61B19-508E-449F-9DF3-992B5FE63ECE}"/>
    <cellStyle name="Style 138 2 2" xfId="28551" xr:uid="{97D0A3F6-D9DC-4D5F-A02D-A03545E1008E}"/>
    <cellStyle name="Style 138 2 3" xfId="28552" xr:uid="{22264177-ADB6-4BB5-99F7-72607E40E1CD}"/>
    <cellStyle name="Style 138 2 4" xfId="28553" xr:uid="{5367FDA9-78CC-42F7-9427-DBE6F40F279F}"/>
    <cellStyle name="Style 138 2 5" xfId="28554" xr:uid="{1F4132D4-6DE8-432F-B63B-4424B89FBB33}"/>
    <cellStyle name="Style 138 3" xfId="28555" xr:uid="{BA5AF0CD-CF99-4266-99C7-94B3B7191498}"/>
    <cellStyle name="Style 138 4" xfId="28556" xr:uid="{0DB70EB3-C7C8-421E-B538-46798AFEBB85}"/>
    <cellStyle name="Style 138 5" xfId="28557" xr:uid="{870AC15E-0328-4991-B247-C0F73C87D422}"/>
    <cellStyle name="Style 138 6" xfId="28558" xr:uid="{E804BB21-AC6E-48D4-A885-75A957C10A45}"/>
    <cellStyle name="Style 139" xfId="28559" xr:uid="{19B2CFBE-9D83-4C81-A27E-6A770EC79EF4}"/>
    <cellStyle name="Style 139 2" xfId="28560" xr:uid="{AD4FF3CA-7FBD-4F78-BAF8-51ECD4B16C6B}"/>
    <cellStyle name="Style 139 2 2" xfId="28561" xr:uid="{B790D7B0-1D37-4887-A616-85D2FE9479E9}"/>
    <cellStyle name="Style 139 2 3" xfId="28562" xr:uid="{0590D9DD-B768-4A4A-A8BB-4A608B4D553E}"/>
    <cellStyle name="Style 139 2 4" xfId="28563" xr:uid="{E91ACE9F-3B29-4F49-A9EE-182C2F34726D}"/>
    <cellStyle name="Style 139 2 5" xfId="28564" xr:uid="{ABBF07F5-CC03-46A0-9713-979EBC07EFE0}"/>
    <cellStyle name="Style 139 3" xfId="28565" xr:uid="{011A9BF5-BEBC-4FF4-9D37-975C4D39AFB3}"/>
    <cellStyle name="Style 139 4" xfId="28566" xr:uid="{5498D731-C1B0-4D65-A4D4-E7C7135F97B3}"/>
    <cellStyle name="Style 139 5" xfId="28567" xr:uid="{4E03EA34-F8C3-4109-8210-F5A2828F9655}"/>
    <cellStyle name="Style 139 6" xfId="28568" xr:uid="{2DAE5962-4DB3-4FA4-B2E6-61A7B3E656A7}"/>
    <cellStyle name="Style 140" xfId="28569" xr:uid="{A2D8A68D-AFC2-4FB8-87B8-DCF8CDBF3BDA}"/>
    <cellStyle name="Style 140 2" xfId="28570" xr:uid="{EA5AE05D-6E20-4368-BC01-0044A66BE92C}"/>
    <cellStyle name="Style 140 2 2" xfId="28571" xr:uid="{74058517-240B-4A20-BB89-443AAF5765A9}"/>
    <cellStyle name="Style 140 2 3" xfId="28572" xr:uid="{B7AEF931-6395-47DD-8FE3-39E55580A13E}"/>
    <cellStyle name="Style 140 2 4" xfId="28573" xr:uid="{DC8E7C54-B3F8-4870-9502-DA8F7EDA2B6B}"/>
    <cellStyle name="Style 140 2 5" xfId="28574" xr:uid="{6C9E2460-35B0-4BC9-994E-7CFD297A7B84}"/>
    <cellStyle name="Style 140 3" xfId="28575" xr:uid="{6C333DC5-1091-4855-8443-9A8F503B7EE5}"/>
    <cellStyle name="Style 140 4" xfId="28576" xr:uid="{EED390D2-A43D-40E7-BE9C-E515A20B21B4}"/>
    <cellStyle name="Style 140 5" xfId="28577" xr:uid="{DCFDFFDA-FC4A-47A9-85FE-1CB9DE3E3312}"/>
    <cellStyle name="Style 140 6" xfId="28578" xr:uid="{9603D713-0D41-434D-AED6-7B2C207C51F7}"/>
    <cellStyle name="Style 141" xfId="28579" xr:uid="{C7FB1CDD-AE27-4148-8C0F-46311BAD2278}"/>
    <cellStyle name="Style 141 2" xfId="28580" xr:uid="{B3FA2798-0E6C-49BB-B821-C8CF7D367079}"/>
    <cellStyle name="Style 141 2 2" xfId="28581" xr:uid="{9E6DC972-59DB-40A8-A594-49282EFCEF00}"/>
    <cellStyle name="Style 141 2 3" xfId="28582" xr:uid="{58C30738-370A-49A4-A560-145EF1F84D0A}"/>
    <cellStyle name="Style 141 2 4" xfId="28583" xr:uid="{F95263C1-8B0C-4D5C-9E1A-C08F76A6701C}"/>
    <cellStyle name="Style 141 2 5" xfId="28584" xr:uid="{B7662C8D-DCA9-497B-B087-E29C92C951B0}"/>
    <cellStyle name="Style 141 3" xfId="28585" xr:uid="{D3A75ECC-53D8-47FF-A47D-32D2866BE645}"/>
    <cellStyle name="Style 141 3 2" xfId="28586" xr:uid="{5BBF642D-1140-49F6-88A1-CF96E040C043}"/>
    <cellStyle name="Style 141 3 3" xfId="28587" xr:uid="{62D4E2C1-D317-41F6-8171-8D2B02CE3BF3}"/>
    <cellStyle name="Style 141 3 4" xfId="28588" xr:uid="{6C8C6E35-082C-4A24-BCF0-B9CAC358D8C1}"/>
    <cellStyle name="Style 141 3 5" xfId="28589" xr:uid="{E43F9700-1A6E-4D0D-B3AC-9C94CEA04819}"/>
    <cellStyle name="Style 141 4" xfId="28590" xr:uid="{1CB485BE-F23B-4BF0-8473-17DC242D6890}"/>
    <cellStyle name="Style 141 5" xfId="28591" xr:uid="{5459C626-CD75-44F1-B77B-51154AE0D0E7}"/>
    <cellStyle name="Style 141 6" xfId="28592" xr:uid="{C30219B3-5176-433F-9499-F6F30F3125A9}"/>
    <cellStyle name="Style 141 7" xfId="28593" xr:uid="{F55AE930-3CBD-4786-825C-8F3EBE8C266C}"/>
    <cellStyle name="Style 142" xfId="28594" xr:uid="{AD8197F8-1A07-4C5E-8ED2-512C4880692F}"/>
    <cellStyle name="Style 142 2" xfId="28595" xr:uid="{9F6FBCC2-C089-4BCB-8C9C-9642F718B1D7}"/>
    <cellStyle name="Style 142 2 2" xfId="28596" xr:uid="{A12F18B7-8018-432F-BB5C-56B77936B84B}"/>
    <cellStyle name="Style 142 2 3" xfId="28597" xr:uid="{F4955C58-F01D-4448-9C60-8C361DD95F9B}"/>
    <cellStyle name="Style 142 2 4" xfId="28598" xr:uid="{FF3F551B-DCC9-4E36-B76B-CC18E0AEEB17}"/>
    <cellStyle name="Style 142 2 5" xfId="28599" xr:uid="{24802D89-E9A2-43DC-86A2-B3F890BB02A3}"/>
    <cellStyle name="Style 142 3" xfId="28600" xr:uid="{792FF6C7-879E-4EEB-A568-B279836D25DF}"/>
    <cellStyle name="Style 142 4" xfId="28601" xr:uid="{DA2FB4A5-6D56-4E84-8820-7CFC207FA97F}"/>
    <cellStyle name="Style 142 5" xfId="28602" xr:uid="{EEDDC295-B088-4274-B27E-E18B0CF4EE39}"/>
    <cellStyle name="Style 142 6" xfId="28603" xr:uid="{89CC6085-CE94-4B4F-B299-A7163253EA2D}"/>
    <cellStyle name="Style 143" xfId="28604" xr:uid="{17A5D9AF-E679-4427-A971-CE35AEADDBFF}"/>
    <cellStyle name="Style 143 2" xfId="28605" xr:uid="{0B208996-05EB-43BD-BB89-5BB7742737AF}"/>
    <cellStyle name="Style 143 2 2" xfId="28606" xr:uid="{233266F9-B9D3-4E93-9053-80C9245A6CD1}"/>
    <cellStyle name="Style 143 2 3" xfId="28607" xr:uid="{5F90EFF7-7459-49AB-94F1-E4CFCB0BEDD4}"/>
    <cellStyle name="Style 143 2 4" xfId="28608" xr:uid="{992C8E6B-F6C9-4105-A20E-69CCB6DD7FA0}"/>
    <cellStyle name="Style 143 2 5" xfId="28609" xr:uid="{ECD5F731-B8FA-4BD9-A632-0F61A59146C2}"/>
    <cellStyle name="Style 143 3" xfId="28610" xr:uid="{C1AD3C1D-0753-40F3-ACC9-81ED064A295B}"/>
    <cellStyle name="Style 143 4" xfId="28611" xr:uid="{14A5F0C0-21CB-4C4B-B9D3-5AA8FCE982BF}"/>
    <cellStyle name="Style 143 5" xfId="28612" xr:uid="{51B6076F-81FA-4599-95EB-70FD895A7DA3}"/>
    <cellStyle name="Style 143 6" xfId="28613" xr:uid="{456B8188-BB53-4A38-8A71-63BA1D3ECCA2}"/>
    <cellStyle name="Style 148" xfId="28614" xr:uid="{F2B68E63-49B0-4CA4-9AA8-785F321F34C9}"/>
    <cellStyle name="Style 148 2" xfId="28615" xr:uid="{2DE3BE20-A966-4C06-ACA8-6BEDC349B5B4}"/>
    <cellStyle name="Style 148 2 2" xfId="28616" xr:uid="{18DB7838-7E28-4624-AD6C-74016DCEA952}"/>
    <cellStyle name="Style 148 2 3" xfId="28617" xr:uid="{769612BF-2145-45F8-83C5-34DE19616BE5}"/>
    <cellStyle name="Style 148 2 4" xfId="28618" xr:uid="{52211A8A-35B4-488C-8DDD-2B3AC1B4210F}"/>
    <cellStyle name="Style 148 2 5" xfId="28619" xr:uid="{CBE2B67D-CB81-44DF-B9BF-FF5FF10D153D}"/>
    <cellStyle name="Style 148 3" xfId="28620" xr:uid="{E39307F8-9B9D-4BCC-B079-DC39ACB46CA6}"/>
    <cellStyle name="Style 148 3 2" xfId="28621" xr:uid="{0460F65B-682F-420E-A00F-2BFF095A3F20}"/>
    <cellStyle name="Style 148 3 3" xfId="28622" xr:uid="{21247FA7-04A3-4586-8746-C6F491A253F1}"/>
    <cellStyle name="Style 148 3 4" xfId="28623" xr:uid="{14C85E62-5423-43A8-8959-2E3C7D1F9914}"/>
    <cellStyle name="Style 148 3 5" xfId="28624" xr:uid="{4C361E89-E27D-41E6-B759-9DD52C2922CF}"/>
    <cellStyle name="Style 148 4" xfId="28625" xr:uid="{2FA278E8-FE3D-48FF-B7A1-C2A3FCD8C4ED}"/>
    <cellStyle name="Style 148 5" xfId="28626" xr:uid="{BF4DBB88-54FD-4512-BFDD-4E20C93C5D49}"/>
    <cellStyle name="Style 148 6" xfId="28627" xr:uid="{7BD3734E-8007-414F-B611-3C11CF1B89BD}"/>
    <cellStyle name="Style 148 7" xfId="28628" xr:uid="{ECF27BC7-717D-4FEB-AE60-6E639A92C226}"/>
    <cellStyle name="Style 149" xfId="28629" xr:uid="{8D029DBE-0661-4883-965A-1A0FFABE2129}"/>
    <cellStyle name="Style 149 2" xfId="28630" xr:uid="{33BA7CF1-959E-4240-80F4-01078BC2055D}"/>
    <cellStyle name="Style 149 2 2" xfId="28631" xr:uid="{5330EDA9-DA69-43C5-A791-6E8F7E712AEC}"/>
    <cellStyle name="Style 149 2 3" xfId="28632" xr:uid="{29BDF7E3-17F9-4BED-B86E-D6DB8F17D2D3}"/>
    <cellStyle name="Style 149 2 4" xfId="28633" xr:uid="{8956DAFC-1B82-40AD-B39D-3A81E99D1EF0}"/>
    <cellStyle name="Style 149 2 5" xfId="28634" xr:uid="{5DDEB2E9-90CD-4147-9955-BD77BA7167CA}"/>
    <cellStyle name="Style 149 3" xfId="28635" xr:uid="{6352F7CB-BDC8-407F-94B3-F41D9FA2C65D}"/>
    <cellStyle name="Style 149 4" xfId="28636" xr:uid="{08719F35-68B6-4265-AA8A-D669EE9269AB}"/>
    <cellStyle name="Style 149 5" xfId="28637" xr:uid="{009EB6DA-1D95-47AC-9532-C225D2EF1F6F}"/>
    <cellStyle name="Style 149 6" xfId="28638" xr:uid="{48C1DBBD-5DEB-46A6-9618-E54FB5633202}"/>
    <cellStyle name="Style 150" xfId="28639" xr:uid="{4EA315E7-C28B-48FE-8E05-2D1D94ABA73B}"/>
    <cellStyle name="Style 150 2" xfId="28640" xr:uid="{FAF14CCF-1197-4B0A-B0C0-DF9A33BD16E1}"/>
    <cellStyle name="Style 150 2 2" xfId="28641" xr:uid="{DCD0C824-86D2-455F-905B-AB453BC5EC8C}"/>
    <cellStyle name="Style 150 2 3" xfId="28642" xr:uid="{A5894AB5-F7E0-4A47-9BFD-CB1D258799D2}"/>
    <cellStyle name="Style 150 2 4" xfId="28643" xr:uid="{9ACBDAF4-A98E-4A3B-AAB1-C3415D8C6824}"/>
    <cellStyle name="Style 150 2 5" xfId="28644" xr:uid="{39C9B942-C5F3-403D-8B7E-CC3F05D944B7}"/>
    <cellStyle name="Style 150 3" xfId="28645" xr:uid="{A9F1B783-F80B-4601-9439-B000116C1CF2}"/>
    <cellStyle name="Style 150 4" xfId="28646" xr:uid="{141F2B46-3A74-4A9F-824D-ED0723DF6961}"/>
    <cellStyle name="Style 150 5" xfId="28647" xr:uid="{ACADE5F3-007D-4EE0-A555-5A8218D4466B}"/>
    <cellStyle name="Style 150 6" xfId="28648" xr:uid="{B66D3FD1-57FE-41D0-9858-7E26ACDF130D}"/>
    <cellStyle name="Style 151" xfId="28649" xr:uid="{BC506F81-5BD7-49DE-B17F-7472C769D4F2}"/>
    <cellStyle name="Style 151 2" xfId="28650" xr:uid="{86834B9C-32F9-4ADB-9C9E-F701771B5F27}"/>
    <cellStyle name="Style 151 2 2" xfId="28651" xr:uid="{B594AFEB-FA46-494F-8988-90F9A4FED2CD}"/>
    <cellStyle name="Style 151 2 3" xfId="28652" xr:uid="{F3931E3B-3A09-49BA-8BF9-C3A6C74C47DD}"/>
    <cellStyle name="Style 151 2 4" xfId="28653" xr:uid="{A98747E5-1229-4883-9CD6-DFA5437483AE}"/>
    <cellStyle name="Style 151 2 5" xfId="28654" xr:uid="{A253D516-E5E5-4058-B4CF-774DE3103470}"/>
    <cellStyle name="Style 151 3" xfId="28655" xr:uid="{ECD56FBA-7C7B-4BB8-B101-77EAA5E3B5B9}"/>
    <cellStyle name="Style 151 4" xfId="28656" xr:uid="{378311B9-E15A-45B9-9C67-F9E14D537A48}"/>
    <cellStyle name="Style 151 5" xfId="28657" xr:uid="{3D1993B6-CBAB-4D1E-BD13-4B6B08603516}"/>
    <cellStyle name="Style 151 6" xfId="28658" xr:uid="{F5405FCC-674D-43CE-8148-8BA1BFAB38F4}"/>
    <cellStyle name="Style 152" xfId="28659" xr:uid="{08C1B358-3060-402C-B44F-525DB25600ED}"/>
    <cellStyle name="Style 152 2" xfId="28660" xr:uid="{6990B657-507D-46C1-A94A-EA00B252F844}"/>
    <cellStyle name="Style 152 2 2" xfId="28661" xr:uid="{14400D5D-8AA9-4C96-BB27-64C62187F0A2}"/>
    <cellStyle name="Style 152 2 3" xfId="28662" xr:uid="{69990CCA-3184-4B82-B87C-D61F3EB931ED}"/>
    <cellStyle name="Style 152 2 4" xfId="28663" xr:uid="{77444E6B-BB66-4335-A860-5595FFEAF416}"/>
    <cellStyle name="Style 152 2 5" xfId="28664" xr:uid="{8B17716B-2AD8-4970-8CE2-AEF96A73E293}"/>
    <cellStyle name="Style 152 3" xfId="28665" xr:uid="{0DD065AA-178B-4739-9F51-4AD6A9C57E60}"/>
    <cellStyle name="Style 152 3 2" xfId="28666" xr:uid="{5E90BFC8-9526-4FD3-95C8-C267DD482C20}"/>
    <cellStyle name="Style 152 3 3" xfId="28667" xr:uid="{1E090512-8E30-47F5-94DC-B5A41F6A6269}"/>
    <cellStyle name="Style 152 3 4" xfId="28668" xr:uid="{9775A542-F8C6-44B6-BD8B-39B6B094F1FB}"/>
    <cellStyle name="Style 152 3 5" xfId="28669" xr:uid="{D420FC93-82A2-4E09-82DB-5D46E675E44D}"/>
    <cellStyle name="Style 152 4" xfId="28670" xr:uid="{A5ECC6D0-8545-4F7E-B213-2ACFDFFC6315}"/>
    <cellStyle name="Style 152 5" xfId="28671" xr:uid="{BB05B0F9-CF28-4F1A-A0B3-CC6EFF5079F5}"/>
    <cellStyle name="Style 152 6" xfId="28672" xr:uid="{E29FDFD0-C326-4795-BC4F-9447572C63B8}"/>
    <cellStyle name="Style 152 7" xfId="28673" xr:uid="{D78B801E-9D15-4891-A788-D2C8B012461E}"/>
    <cellStyle name="Style 153" xfId="28674" xr:uid="{4CB1D1FA-EE0B-4462-ABA2-882B01D8A2B0}"/>
    <cellStyle name="Style 153 2" xfId="28675" xr:uid="{A9138F18-0F47-4B36-8288-602C7C66F741}"/>
    <cellStyle name="Style 153 2 2" xfId="28676" xr:uid="{9C9972E7-46AA-4412-A490-5D38F5A98688}"/>
    <cellStyle name="Style 153 2 3" xfId="28677" xr:uid="{954BB908-AACA-457B-A0D5-2729F59CAE69}"/>
    <cellStyle name="Style 153 2 4" xfId="28678" xr:uid="{664D8983-B162-4977-A267-39DDD81232B1}"/>
    <cellStyle name="Style 153 2 5" xfId="28679" xr:uid="{793BEEF4-90E9-4BDD-97C4-D797F22B5EFB}"/>
    <cellStyle name="Style 153 3" xfId="28680" xr:uid="{074C386F-7EEF-4B24-B73A-C6DD598A97A1}"/>
    <cellStyle name="Style 153 4" xfId="28681" xr:uid="{716FAF9E-A6B0-4F13-B726-B0BEC2232BAD}"/>
    <cellStyle name="Style 153 5" xfId="28682" xr:uid="{307912AE-C12E-4A8C-9613-7924E0D1DD3D}"/>
    <cellStyle name="Style 153 6" xfId="28683" xr:uid="{6465313D-05D8-419C-966A-2281ED7DA17D}"/>
    <cellStyle name="Style 154" xfId="28684" xr:uid="{2105E969-4C6B-415D-836D-C4E48E58B843}"/>
    <cellStyle name="Style 154 2" xfId="28685" xr:uid="{4F26D6CA-13BE-4DE3-86F7-E26B272AD080}"/>
    <cellStyle name="Style 154 2 2" xfId="28686" xr:uid="{733FBC9A-3099-4EF2-AC63-FDBF374502DE}"/>
    <cellStyle name="Style 154 2 3" xfId="28687" xr:uid="{5F12FCC7-27E2-481F-AFA4-C82DF7998F9B}"/>
    <cellStyle name="Style 154 2 4" xfId="28688" xr:uid="{4E1B37CC-EEA1-4BC4-9F40-9EE25A546D3A}"/>
    <cellStyle name="Style 154 2 5" xfId="28689" xr:uid="{0FED4197-E18A-45B4-882A-C00D9F653E6E}"/>
    <cellStyle name="Style 154 3" xfId="28690" xr:uid="{C652BD78-EBFC-46F3-BF53-9A99A3B227D2}"/>
    <cellStyle name="Style 154 4" xfId="28691" xr:uid="{C670A3F1-3B95-4802-81FB-ECD9F2458F20}"/>
    <cellStyle name="Style 154 5" xfId="28692" xr:uid="{E21C62E0-BB97-45D1-88FB-F52084E58525}"/>
    <cellStyle name="Style 154 6" xfId="28693" xr:uid="{FB40DDCA-0DCC-4E55-902D-8E16149BEC56}"/>
    <cellStyle name="Style 159" xfId="28694" xr:uid="{F871A040-7400-4FC3-AF6A-88EEBD6527F5}"/>
    <cellStyle name="Style 159 2" xfId="28695" xr:uid="{EDBC2852-E55B-42B6-B749-9C939AC67198}"/>
    <cellStyle name="Style 159 2 2" xfId="28696" xr:uid="{45E8DB89-66DE-4ADD-BC9D-11209D64A148}"/>
    <cellStyle name="Style 159 2 3" xfId="28697" xr:uid="{EB168DF2-6F2C-4C1B-A5DD-4DF3E639BA51}"/>
    <cellStyle name="Style 159 2 4" xfId="28698" xr:uid="{1B196388-F6AD-49D4-93D5-D7DD3544695C}"/>
    <cellStyle name="Style 159 2 5" xfId="28699" xr:uid="{D2BE135E-BDBF-4B09-9651-48FEC8D1E075}"/>
    <cellStyle name="Style 159 3" xfId="28700" xr:uid="{52F3C916-261F-4227-A806-1BCBFB25CED6}"/>
    <cellStyle name="Style 159 3 2" xfId="28701" xr:uid="{D6AC5A6E-A0A9-4102-A42D-452DE862EBDB}"/>
    <cellStyle name="Style 159 3 3" xfId="28702" xr:uid="{BB57E180-00C0-4DC9-B1B2-C2E0F4C59684}"/>
    <cellStyle name="Style 159 3 4" xfId="28703" xr:uid="{AA4F10C3-0BB6-4DE2-AAD7-4036923C6057}"/>
    <cellStyle name="Style 159 3 5" xfId="28704" xr:uid="{2A51495E-7135-44E9-BB46-570DF1E1F760}"/>
    <cellStyle name="Style 159 4" xfId="28705" xr:uid="{6C51D97B-0455-4DCA-880C-2A38FDAB2420}"/>
    <cellStyle name="Style 159 5" xfId="28706" xr:uid="{A85E1781-9BD6-4974-B20C-B224FAC98278}"/>
    <cellStyle name="Style 159 6" xfId="28707" xr:uid="{6C223137-32D9-40DA-8307-C2E5058B407D}"/>
    <cellStyle name="Style 159 7" xfId="28708" xr:uid="{AC9A0096-592A-4B61-9AB1-2690C3ED9739}"/>
    <cellStyle name="Style 160" xfId="28709" xr:uid="{4A4BDC99-F6E0-4FFE-9F17-1820E5F1F18A}"/>
    <cellStyle name="Style 160 2" xfId="28710" xr:uid="{3FBF841E-3938-4CE0-80C7-BFDC723D497F}"/>
    <cellStyle name="Style 160 2 2" xfId="28711" xr:uid="{2002BCAC-466B-450A-B8A0-5077D60751C1}"/>
    <cellStyle name="Style 160 2 3" xfId="28712" xr:uid="{C09B4C82-EFCD-473F-8B2A-05D9F08E9A33}"/>
    <cellStyle name="Style 160 2 4" xfId="28713" xr:uid="{9393AB4F-1E8F-41A2-BF2E-BA3533104974}"/>
    <cellStyle name="Style 160 2 5" xfId="28714" xr:uid="{A8816AAE-A089-49D6-8CA0-162910D42B32}"/>
    <cellStyle name="Style 160 3" xfId="28715" xr:uid="{BB51DFB5-5EDD-4790-99F4-36057732EE7D}"/>
    <cellStyle name="Style 160 4" xfId="28716" xr:uid="{52E27CEF-9D44-4A02-8E01-9AA10B6D7E4F}"/>
    <cellStyle name="Style 160 5" xfId="28717" xr:uid="{1EF31B0F-D750-455D-ADCD-02CB0C161D7A}"/>
    <cellStyle name="Style 160 6" xfId="28718" xr:uid="{8A8996D1-2B39-43DF-AA43-406FF4FE5E67}"/>
    <cellStyle name="Style 161" xfId="28719" xr:uid="{021C0052-EE6D-41CE-9D8A-2DAA3EF9C834}"/>
    <cellStyle name="Style 161 2" xfId="28720" xr:uid="{4A138E1E-46DC-49DE-8A93-F4A3AE228189}"/>
    <cellStyle name="Style 161 2 2" xfId="28721" xr:uid="{68DF33FB-DDBA-4F81-B035-530D4783837F}"/>
    <cellStyle name="Style 161 2 3" xfId="28722" xr:uid="{7FD32AE7-54EC-4D04-B764-B3B6D441DAF3}"/>
    <cellStyle name="Style 161 2 4" xfId="28723" xr:uid="{9363955E-B250-4869-A2BE-A24BC8ADD572}"/>
    <cellStyle name="Style 161 2 5" xfId="28724" xr:uid="{1620CECA-E044-4998-BA26-956A23580BCF}"/>
    <cellStyle name="Style 161 3" xfId="28725" xr:uid="{70975F8D-8245-4856-80F4-6F47EF3EA307}"/>
    <cellStyle name="Style 161 4" xfId="28726" xr:uid="{45A2D03D-8A8B-4E02-8173-AC213FAAA741}"/>
    <cellStyle name="Style 161 5" xfId="28727" xr:uid="{1DE9FF97-99EF-43D9-AC25-0AEBC55550C3}"/>
    <cellStyle name="Style 161 6" xfId="28728" xr:uid="{CC8578E3-4FFD-4D67-9C89-653CAB47CE1E}"/>
    <cellStyle name="Style 162" xfId="28729" xr:uid="{15757F10-50B6-4E27-9F31-E2E28152EA17}"/>
    <cellStyle name="Style 162 2" xfId="28730" xr:uid="{1CB65D87-FDC8-42D5-B121-EF35BFB0D059}"/>
    <cellStyle name="Style 162 2 2" xfId="28731" xr:uid="{8D69A7FE-D45E-4F02-9718-C90B44D82075}"/>
    <cellStyle name="Style 162 2 3" xfId="28732" xr:uid="{1A273FEE-8C05-4CA4-A618-D0BA314214FF}"/>
    <cellStyle name="Style 162 2 4" xfId="28733" xr:uid="{6775B804-F51A-448E-A115-6F195083E80E}"/>
    <cellStyle name="Style 162 2 5" xfId="28734" xr:uid="{DB7FC9D3-2622-45AC-A457-1BCD4DF82B5C}"/>
    <cellStyle name="Style 162 3" xfId="28735" xr:uid="{A8340807-087F-43DA-A021-A3F07A1DFCA2}"/>
    <cellStyle name="Style 162 4" xfId="28736" xr:uid="{C7EE9043-BA89-4761-BDE6-E051B51E1B7E}"/>
    <cellStyle name="Style 162 5" xfId="28737" xr:uid="{94A9E5CB-AD94-440E-9F6E-60032719922A}"/>
    <cellStyle name="Style 162 6" xfId="28738" xr:uid="{12494244-54EB-4C52-9F89-53C592B18A41}"/>
    <cellStyle name="Style 163" xfId="28739" xr:uid="{DBB2622C-DAE9-4AA8-8891-5A90B8659898}"/>
    <cellStyle name="Style 163 2" xfId="28740" xr:uid="{A2B1DB7F-0ED5-4A63-8D9A-32AF3FBF5F2C}"/>
    <cellStyle name="Style 163 2 2" xfId="28741" xr:uid="{536DBDF1-827C-4E2D-9B37-D55FF5807973}"/>
    <cellStyle name="Style 163 2 3" xfId="28742" xr:uid="{BFCFDF66-600B-425E-BA21-2A9C1A3818C4}"/>
    <cellStyle name="Style 163 2 4" xfId="28743" xr:uid="{9FC27371-9379-4D5E-B0E0-57B58A256E5A}"/>
    <cellStyle name="Style 163 2 5" xfId="28744" xr:uid="{870ACA6E-31DB-455A-98B6-AF5BAC8F7550}"/>
    <cellStyle name="Style 163 3" xfId="28745" xr:uid="{A5C94EA2-98C6-4A94-920A-1BE86A0D8762}"/>
    <cellStyle name="Style 163 3 2" xfId="28746" xr:uid="{E06B2992-121C-4D97-B49A-2CD471E157A5}"/>
    <cellStyle name="Style 163 3 3" xfId="28747" xr:uid="{AF3D3926-3711-46F9-85BE-77374B6EE118}"/>
    <cellStyle name="Style 163 3 4" xfId="28748" xr:uid="{B2C3D03A-B9BD-461A-9808-7A9F3E0A4D66}"/>
    <cellStyle name="Style 163 3 5" xfId="28749" xr:uid="{A46DCDE0-D1E2-4590-9D9A-3CF0E7742043}"/>
    <cellStyle name="Style 163 4" xfId="28750" xr:uid="{131AFB4A-6692-4955-B81C-67D1F1598630}"/>
    <cellStyle name="Style 163 5" xfId="28751" xr:uid="{50D58F7D-D441-4371-9495-4EED2DFD4E9F}"/>
    <cellStyle name="Style 163 6" xfId="28752" xr:uid="{99865F51-1878-4B5E-9DEC-9A173D717A2F}"/>
    <cellStyle name="Style 163 7" xfId="28753" xr:uid="{499ABCDB-275F-40B3-9676-88482835A44F}"/>
    <cellStyle name="Style 164" xfId="28754" xr:uid="{A76AD2D6-3D61-4D70-911B-7364A319351C}"/>
    <cellStyle name="Style 164 2" xfId="28755" xr:uid="{08A3E169-82F6-4C23-98C2-4B8952BD3708}"/>
    <cellStyle name="Style 164 2 2" xfId="28756" xr:uid="{115E425E-4177-4967-BC1A-7CD4DE769F6D}"/>
    <cellStyle name="Style 164 2 3" xfId="28757" xr:uid="{D741054C-C82A-43EE-A464-71A556CC6CFA}"/>
    <cellStyle name="Style 164 2 4" xfId="28758" xr:uid="{528CC327-2E99-4B1C-A5A2-EBC83D744674}"/>
    <cellStyle name="Style 164 2 5" xfId="28759" xr:uid="{A1CC8E6B-5D4B-4D91-88FE-471C92E76447}"/>
    <cellStyle name="Style 164 3" xfId="28760" xr:uid="{2FC3BF8D-CE32-46EC-93F8-6B5605544F47}"/>
    <cellStyle name="Style 164 4" xfId="28761" xr:uid="{23729C01-E216-4D83-908B-54EEBB088DCC}"/>
    <cellStyle name="Style 164 5" xfId="28762" xr:uid="{9CDF0422-4A71-4A58-8170-7872E782485D}"/>
    <cellStyle name="Style 164 6" xfId="28763" xr:uid="{6447EA1C-BEA8-41AF-A03B-0BEC03D27F3C}"/>
    <cellStyle name="Style 165" xfId="28764" xr:uid="{AAF2B60A-32F5-40B2-9BBC-03BB4F38A5AB}"/>
    <cellStyle name="Style 165 2" xfId="28765" xr:uid="{7223F05D-10EB-4729-A677-59BDC3F0EDDE}"/>
    <cellStyle name="Style 165 2 2" xfId="28766" xr:uid="{6F3D5953-6DD6-4439-87AC-AAE6EB30257F}"/>
    <cellStyle name="Style 165 2 3" xfId="28767" xr:uid="{97715D39-160C-41A2-8057-0C05B5AC5669}"/>
    <cellStyle name="Style 165 2 4" xfId="28768" xr:uid="{6CE5E7A4-A049-4F02-B6DD-2B9E3AD6AD08}"/>
    <cellStyle name="Style 165 2 5" xfId="28769" xr:uid="{6A66AEA2-729A-4603-B4B3-BF1B53AB6184}"/>
    <cellStyle name="Style 165 3" xfId="28770" xr:uid="{473CD5EE-DCA0-44E7-8167-11730CA1444E}"/>
    <cellStyle name="Style 165 4" xfId="28771" xr:uid="{B0985919-6173-48F6-8624-27DDDA2F605D}"/>
    <cellStyle name="Style 165 5" xfId="28772" xr:uid="{4506E1B6-49F5-45D1-8286-0E9ADAAB4158}"/>
    <cellStyle name="Style 165 6" xfId="28773" xr:uid="{B3E39ADD-A5C0-4A1F-950F-545AD91A2129}"/>
    <cellStyle name="Style 21" xfId="3371" xr:uid="{00000000-0005-0000-0000-0000D3200000}"/>
    <cellStyle name="Style 21 10" xfId="14873" xr:uid="{00000000-0005-0000-0000-0000D3200000}"/>
    <cellStyle name="Style 21 10 2" xfId="28774" xr:uid="{9A136420-8C58-4795-8F46-C8CA97173115}"/>
    <cellStyle name="Style 21 11" xfId="28775" xr:uid="{C27282B7-423E-42D0-966E-12955031FFDB}"/>
    <cellStyle name="Style 21 2" xfId="3372" xr:uid="{00000000-0005-0000-0000-0000D4200000}"/>
    <cellStyle name="Style 21 2 10" xfId="28776" xr:uid="{FD6DB848-912A-4752-BAA1-D6481E3B820C}"/>
    <cellStyle name="Style 21 2 2" xfId="3373" xr:uid="{00000000-0005-0000-0000-0000D5200000}"/>
    <cellStyle name="Style 21 2 2 2" xfId="5708" xr:uid="{00000000-0005-0000-0000-0000D6200000}"/>
    <cellStyle name="Style 21 2 2 3" xfId="10442" xr:uid="{00000000-0005-0000-0000-000044220000}"/>
    <cellStyle name="Style 21 2 2 3 2" xfId="16614" xr:uid="{00000000-0005-0000-0000-000044220000}"/>
    <cellStyle name="Style 21 2 2 3 3" xfId="28777" xr:uid="{6E57763D-BE36-40B2-B923-E8B05101D8C3}"/>
    <cellStyle name="Style 21 2 2 4" xfId="10308" xr:uid="{00000000-0005-0000-0000-000045220000}"/>
    <cellStyle name="Style 21 2 2 4 2" xfId="16506" xr:uid="{00000000-0005-0000-0000-000045220000}"/>
    <cellStyle name="Style 21 2 2 4 3" xfId="28778" xr:uid="{4F54E196-9E40-4D02-98C7-FB58CCB3FF3B}"/>
    <cellStyle name="Style 21 2 2 5" xfId="11722" xr:uid="{00000000-0005-0000-0000-0000FC2D0000}"/>
    <cellStyle name="Style 21 2 2 5 2" xfId="28779" xr:uid="{22720C5D-7B4C-4995-9D8A-F0C8C30E23C4}"/>
    <cellStyle name="Style 21 2 2 5 3" xfId="17498" xr:uid="{86FDDF82-10AE-4E39-A455-B0535039CF13}"/>
    <cellStyle name="Style 21 2 2 6" xfId="14875" xr:uid="{00000000-0005-0000-0000-0000D5200000}"/>
    <cellStyle name="Style 21 2 3" xfId="3374" xr:uid="{00000000-0005-0000-0000-0000D7200000}"/>
    <cellStyle name="Style 21 2 3 2" xfId="6215" xr:uid="{00000000-0005-0000-0000-0000D8200000}"/>
    <cellStyle name="Style 21 2 3 2 2" xfId="28781" xr:uid="{7343AB98-546D-40DB-AEE0-EEF7507AFF81}"/>
    <cellStyle name="Style 21 2 3 3" xfId="10443" xr:uid="{00000000-0005-0000-0000-000048220000}"/>
    <cellStyle name="Style 21 2 3 3 2" xfId="16615" xr:uid="{00000000-0005-0000-0000-000048220000}"/>
    <cellStyle name="Style 21 2 3 3 3" xfId="28782" xr:uid="{9B35320C-DA0E-4237-A173-2FB8CCC8EF57}"/>
    <cellStyle name="Style 21 2 3 4" xfId="10307" xr:uid="{00000000-0005-0000-0000-000049220000}"/>
    <cellStyle name="Style 21 2 3 4 2" xfId="16505" xr:uid="{00000000-0005-0000-0000-000049220000}"/>
    <cellStyle name="Style 21 2 3 4 3" xfId="28783" xr:uid="{67C07683-469B-4574-ABF4-421586EA6922}"/>
    <cellStyle name="Style 21 2 3 5" xfId="14876" xr:uid="{00000000-0005-0000-0000-0000D7200000}"/>
    <cellStyle name="Style 21 2 3 5 2" xfId="28784" xr:uid="{9803088B-7A21-4EDB-AA8E-C088735C1C0F}"/>
    <cellStyle name="Style 21 2 3 6" xfId="28780" xr:uid="{E255CF8B-C35E-42D1-B5A9-9C126EEC94D5}"/>
    <cellStyle name="Style 21 2 4" xfId="4725" xr:uid="{00000000-0005-0000-0000-0000D9200000}"/>
    <cellStyle name="Style 21 2 4 2" xfId="6404" xr:uid="{00000000-0005-0000-0000-0000DA200000}"/>
    <cellStyle name="Style 21 2 4 2 2" xfId="11054" xr:uid="{00000000-0005-0000-0000-00004C220000}"/>
    <cellStyle name="Style 21 2 4 2 2 2" xfId="17111" xr:uid="{00000000-0005-0000-0000-00004C220000}"/>
    <cellStyle name="Style 21 2 4 2 3" xfId="10494" xr:uid="{00000000-0005-0000-0000-00004D220000}"/>
    <cellStyle name="Style 21 2 4 2 3 2" xfId="16645" xr:uid="{00000000-0005-0000-0000-00004D220000}"/>
    <cellStyle name="Style 21 2 4 2 4" xfId="15436" xr:uid="{00000000-0005-0000-0000-0000DA200000}"/>
    <cellStyle name="Style 21 2 4 3" xfId="10564" xr:uid="{00000000-0005-0000-0000-00004E220000}"/>
    <cellStyle name="Style 21 2 4 4" xfId="28785" xr:uid="{839730A0-0585-416A-A02F-ACDFBE6CE953}"/>
    <cellStyle name="Style 21 2 5" xfId="5707" xr:uid="{00000000-0005-0000-0000-0000DB200000}"/>
    <cellStyle name="Style 21 2 6" xfId="9406" xr:uid="{00000000-0005-0000-0000-0000DC200000}"/>
    <cellStyle name="Style 21 2 6 2" xfId="15794" xr:uid="{00000000-0005-0000-0000-0000DC200000}"/>
    <cellStyle name="Style 21 2 6 3" xfId="28786" xr:uid="{AA4D6534-1950-4198-B8CF-8DA5650C1640}"/>
    <cellStyle name="Style 21 2 7" xfId="10513" xr:uid="{00000000-0005-0000-0000-000051220000}"/>
    <cellStyle name="Style 21 2 7 2" xfId="16662" xr:uid="{00000000-0005-0000-0000-000051220000}"/>
    <cellStyle name="Style 21 2 7 3" xfId="28787" xr:uid="{D1390C02-095A-40E9-BB84-954212989235}"/>
    <cellStyle name="Style 21 2 8" xfId="9502" xr:uid="{00000000-0005-0000-0000-0000A92C0000}"/>
    <cellStyle name="Style 21 2 8 2" xfId="15886" xr:uid="{00000000-0005-0000-0000-0000A92C0000}"/>
    <cellStyle name="Style 21 2 8 3" xfId="28788" xr:uid="{A599CE4E-C714-4022-9405-88D34BF1AD36}"/>
    <cellStyle name="Style 21 2 9" xfId="14874" xr:uid="{00000000-0005-0000-0000-0000D4200000}"/>
    <cellStyle name="Style 21 2 9 2" xfId="28789" xr:uid="{EE56CD7E-7F41-4140-B328-509EFCE9AC41}"/>
    <cellStyle name="Style 21 3" xfId="3375" xr:uid="{00000000-0005-0000-0000-0000DD200000}"/>
    <cellStyle name="Style 21 3 2" xfId="5709" xr:uid="{00000000-0005-0000-0000-0000DE200000}"/>
    <cellStyle name="Style 21 3 2 2" xfId="28790" xr:uid="{66860A72-EEE7-4060-B192-11BFD2D430AB}"/>
    <cellStyle name="Style 21 3 2 3" xfId="28791" xr:uid="{0013D803-2422-471A-A3F2-2C4F0AFC987A}"/>
    <cellStyle name="Style 21 3 2 4" xfId="28792" xr:uid="{33BF56A3-5618-4736-8732-5E48965BDBCC}"/>
    <cellStyle name="Style 21 3 2 5" xfId="28793" xr:uid="{C5641F1C-123E-4137-8B1C-A6C314B67F7D}"/>
    <cellStyle name="Style 21 3 3" xfId="10444" xr:uid="{00000000-0005-0000-0000-000054220000}"/>
    <cellStyle name="Style 21 3 3 2" xfId="16616" xr:uid="{00000000-0005-0000-0000-000054220000}"/>
    <cellStyle name="Style 21 3 3 2 2" xfId="28795" xr:uid="{BF3E6EEB-C8FC-463E-A31C-674BB430D3D4}"/>
    <cellStyle name="Style 21 3 3 3" xfId="28796" xr:uid="{13082BBB-73C8-4525-B97C-BB864D5631FE}"/>
    <cellStyle name="Style 21 3 3 4" xfId="28794" xr:uid="{9EFEB35F-3161-430E-B61C-66F6882E509B}"/>
    <cellStyle name="Style 21 3 4" xfId="10306" xr:uid="{00000000-0005-0000-0000-000055220000}"/>
    <cellStyle name="Style 21 3 4 2" xfId="16504" xr:uid="{00000000-0005-0000-0000-000055220000}"/>
    <cellStyle name="Style 21 3 4 3" xfId="28797" xr:uid="{754D11E6-9B33-449E-AAE6-CA8EA20FA9FD}"/>
    <cellStyle name="Style 21 3 5" xfId="11723" xr:uid="{00000000-0005-0000-0000-0000FD2D0000}"/>
    <cellStyle name="Style 21 3 5 2" xfId="28798" xr:uid="{477A9C20-BC72-4204-8F50-740D93FFB095}"/>
    <cellStyle name="Style 21 3 5 3" xfId="17499" xr:uid="{BDF314FF-9EEF-44AA-BD5D-A1DDEFED265D}"/>
    <cellStyle name="Style 21 3 6" xfId="14877" xr:uid="{00000000-0005-0000-0000-0000DD200000}"/>
    <cellStyle name="Style 21 3 6 2" xfId="28799" xr:uid="{86CC0509-45A4-49FF-8528-04C8BC1971DE}"/>
    <cellStyle name="Style 21 3 7" xfId="28800" xr:uid="{80D5617D-3745-4F59-8F70-0E054814FC0F}"/>
    <cellStyle name="Style 21 3 8" xfId="28801" xr:uid="{E664D27E-E67E-4812-8D6D-8F965432A521}"/>
    <cellStyle name="Style 21 4" xfId="3376" xr:uid="{00000000-0005-0000-0000-0000DF200000}"/>
    <cellStyle name="Style 21 4 2" xfId="6214" xr:uid="{00000000-0005-0000-0000-0000E0200000}"/>
    <cellStyle name="Style 21 4 2 2" xfId="28803" xr:uid="{55F6AE7A-1B21-4C76-BD9B-51B04D610E15}"/>
    <cellStyle name="Style 21 4 3" xfId="10445" xr:uid="{00000000-0005-0000-0000-000058220000}"/>
    <cellStyle name="Style 21 4 3 2" xfId="16617" xr:uid="{00000000-0005-0000-0000-000058220000}"/>
    <cellStyle name="Style 21 4 3 3" xfId="28804" xr:uid="{A98B154B-BFBC-4FB9-A24B-9A4C7F035715}"/>
    <cellStyle name="Style 21 4 4" xfId="10305" xr:uid="{00000000-0005-0000-0000-000059220000}"/>
    <cellStyle name="Style 21 4 4 2" xfId="16503" xr:uid="{00000000-0005-0000-0000-000059220000}"/>
    <cellStyle name="Style 21 4 4 3" xfId="28805" xr:uid="{808801CC-6B29-47DF-A449-F36695928051}"/>
    <cellStyle name="Style 21 4 5" xfId="14878" xr:uid="{00000000-0005-0000-0000-0000DF200000}"/>
    <cellStyle name="Style 21 4 5 2" xfId="28806" xr:uid="{4DC544F4-5D49-41AB-9AC4-F34C85E6BE46}"/>
    <cellStyle name="Style 21 4 6" xfId="28802" xr:uid="{A8E0BCB5-B373-4C72-BE48-31169B083D2A}"/>
    <cellStyle name="Style 21 5" xfId="4724" xr:uid="{00000000-0005-0000-0000-0000E1200000}"/>
    <cellStyle name="Style 21 5 2" xfId="6403" xr:uid="{00000000-0005-0000-0000-0000E2200000}"/>
    <cellStyle name="Style 21 5 2 2" xfId="11053" xr:uid="{00000000-0005-0000-0000-00005C220000}"/>
    <cellStyle name="Style 21 5 2 2 2" xfId="17110" xr:uid="{00000000-0005-0000-0000-00005C220000}"/>
    <cellStyle name="Style 21 5 2 3" xfId="10207" xr:uid="{00000000-0005-0000-0000-00005D220000}"/>
    <cellStyle name="Style 21 5 2 3 2" xfId="16410" xr:uid="{00000000-0005-0000-0000-00005D220000}"/>
    <cellStyle name="Style 21 5 2 4" xfId="15435" xr:uid="{00000000-0005-0000-0000-0000E2200000}"/>
    <cellStyle name="Style 21 5 2 5" xfId="28808" xr:uid="{9F88940E-77E3-4E70-9D54-F52DFB01D125}"/>
    <cellStyle name="Style 21 5 3" xfId="10563" xr:uid="{00000000-0005-0000-0000-00005E220000}"/>
    <cellStyle name="Style 21 5 3 2" xfId="28809" xr:uid="{F689BA4A-0B6B-404B-82E0-E0BDED0C07C7}"/>
    <cellStyle name="Style 21 5 4" xfId="28810" xr:uid="{73EC5CE3-CA47-41EF-8229-40A90178A0FD}"/>
    <cellStyle name="Style 21 5 5" xfId="28811" xr:uid="{6394D3DB-C309-4D25-9FD1-D8945A2BFEED}"/>
    <cellStyle name="Style 21 5 6" xfId="28807" xr:uid="{03221EDF-AE3B-4386-9A22-5F0303AAA0AF}"/>
    <cellStyle name="Style 21 6" xfId="5706" xr:uid="{00000000-0005-0000-0000-0000E3200000}"/>
    <cellStyle name="Style 21 7" xfId="9405" xr:uid="{00000000-0005-0000-0000-0000E4200000}"/>
    <cellStyle name="Style 21 7 2" xfId="15793" xr:uid="{00000000-0005-0000-0000-0000E4200000}"/>
    <cellStyle name="Style 21 7 3" xfId="28812" xr:uid="{C7E5BC45-4F1A-41B1-B2BE-78AA182F2718}"/>
    <cellStyle name="Style 21 8" xfId="10514" xr:uid="{00000000-0005-0000-0000-000061220000}"/>
    <cellStyle name="Style 21 8 2" xfId="16663" xr:uid="{00000000-0005-0000-0000-000061220000}"/>
    <cellStyle name="Style 21 8 3" xfId="28813" xr:uid="{85F651C1-7D82-41AA-961E-92ED4E83B5C8}"/>
    <cellStyle name="Style 21 9" xfId="10520" xr:uid="{00000000-0005-0000-0000-0000A82C0000}"/>
    <cellStyle name="Style 21 9 2" xfId="16668" xr:uid="{00000000-0005-0000-0000-0000A82C0000}"/>
    <cellStyle name="Style 21 9 3" xfId="28814" xr:uid="{C2B98D5A-A879-4BAC-A7B4-706756C78831}"/>
    <cellStyle name="Style 22" xfId="3377" xr:uid="{00000000-0005-0000-0000-0000E5200000}"/>
    <cellStyle name="Style 22 10" xfId="28815" xr:uid="{25312495-6F18-4D71-AD67-6746E0CE3670}"/>
    <cellStyle name="Style 22 2" xfId="3378" xr:uid="{00000000-0005-0000-0000-0000E6200000}"/>
    <cellStyle name="Style 22 2 2" xfId="5711" xr:uid="{00000000-0005-0000-0000-0000E7200000}"/>
    <cellStyle name="Style 22 2 3" xfId="10446" xr:uid="{00000000-0005-0000-0000-000065220000}"/>
    <cellStyle name="Style 22 2 3 2" xfId="16618" xr:uid="{00000000-0005-0000-0000-000065220000}"/>
    <cellStyle name="Style 22 2 3 3" xfId="28816" xr:uid="{E5A0BF44-F009-4DE5-ADC2-4EA708DF3BA4}"/>
    <cellStyle name="Style 22 2 4" xfId="10303" xr:uid="{00000000-0005-0000-0000-000066220000}"/>
    <cellStyle name="Style 22 2 4 2" xfId="16501" xr:uid="{00000000-0005-0000-0000-000066220000}"/>
    <cellStyle name="Style 22 2 4 3" xfId="28817" xr:uid="{DA3A9F58-47E8-4729-B38C-A70C21644DD1}"/>
    <cellStyle name="Style 22 2 5" xfId="14880" xr:uid="{00000000-0005-0000-0000-0000E6200000}"/>
    <cellStyle name="Style 22 2 5 2" xfId="28818" xr:uid="{B7F88E57-98B8-4671-98AD-8F7511C9A08A}"/>
    <cellStyle name="Style 22 3" xfId="3379" xr:uid="{00000000-0005-0000-0000-0000E8200000}"/>
    <cellStyle name="Style 22 3 2" xfId="6216" xr:uid="{00000000-0005-0000-0000-0000E9200000}"/>
    <cellStyle name="Style 22 3 2 2" xfId="28820" xr:uid="{18AD7927-FD24-4D46-BC3B-059CC9C4D26F}"/>
    <cellStyle name="Style 22 3 3" xfId="10447" xr:uid="{00000000-0005-0000-0000-000069220000}"/>
    <cellStyle name="Style 22 3 3 2" xfId="16619" xr:uid="{00000000-0005-0000-0000-000069220000}"/>
    <cellStyle name="Style 22 3 3 3" xfId="28821" xr:uid="{2985CDF4-6079-4EC6-9508-FD830457FA3B}"/>
    <cellStyle name="Style 22 3 4" xfId="10302" xr:uid="{00000000-0005-0000-0000-00006A220000}"/>
    <cellStyle name="Style 22 3 4 2" xfId="16500" xr:uid="{00000000-0005-0000-0000-00006A220000}"/>
    <cellStyle name="Style 22 3 4 3" xfId="28822" xr:uid="{D9BE517C-8710-4A29-BA7C-08EB8D7010F6}"/>
    <cellStyle name="Style 22 3 5" xfId="14881" xr:uid="{00000000-0005-0000-0000-0000E8200000}"/>
    <cellStyle name="Style 22 3 5 2" xfId="28823" xr:uid="{F61B0EF7-2EB1-449F-8CDC-2D7BCFB6D3D3}"/>
    <cellStyle name="Style 22 3 6" xfId="28819" xr:uid="{2F1C87B7-7464-4BE4-8E07-D868F17D1689}"/>
    <cellStyle name="Style 22 4" xfId="4726" xr:uid="{00000000-0005-0000-0000-0000EA200000}"/>
    <cellStyle name="Style 22 4 2" xfId="6405" xr:uid="{00000000-0005-0000-0000-0000EB200000}"/>
    <cellStyle name="Style 22 4 2 2" xfId="11055" xr:uid="{00000000-0005-0000-0000-00006D220000}"/>
    <cellStyle name="Style 22 4 2 2 2" xfId="17112" xr:uid="{00000000-0005-0000-0000-00006D220000}"/>
    <cellStyle name="Style 22 4 2 3" xfId="10206" xr:uid="{00000000-0005-0000-0000-00006E220000}"/>
    <cellStyle name="Style 22 4 2 3 2" xfId="16409" xr:uid="{00000000-0005-0000-0000-00006E220000}"/>
    <cellStyle name="Style 22 4 2 4" xfId="15437" xr:uid="{00000000-0005-0000-0000-0000EB200000}"/>
    <cellStyle name="Style 22 4 3" xfId="10565" xr:uid="{00000000-0005-0000-0000-00006F220000}"/>
    <cellStyle name="Style 22 4 4" xfId="28824" xr:uid="{5A1B5376-36AE-4FEF-BF46-D3BF105C9BA7}"/>
    <cellStyle name="Style 22 5" xfId="5710" xr:uid="{00000000-0005-0000-0000-0000EC200000}"/>
    <cellStyle name="Style 22 6" xfId="9407" xr:uid="{00000000-0005-0000-0000-0000ED200000}"/>
    <cellStyle name="Style 22 6 2" xfId="15795" xr:uid="{00000000-0005-0000-0000-0000ED200000}"/>
    <cellStyle name="Style 22 6 3" xfId="28825" xr:uid="{9E960DA0-E3B1-4A17-83A4-24EDA67A1392}"/>
    <cellStyle name="Style 22 7" xfId="10304" xr:uid="{00000000-0005-0000-0000-000072220000}"/>
    <cellStyle name="Style 22 7 2" xfId="16502" xr:uid="{00000000-0005-0000-0000-000072220000}"/>
    <cellStyle name="Style 22 7 3" xfId="28826" xr:uid="{9FEC6778-BF9D-4A0C-AFC0-3ABA33DFB4CF}"/>
    <cellStyle name="Style 22 8" xfId="9501" xr:uid="{00000000-0005-0000-0000-0000AA2C0000}"/>
    <cellStyle name="Style 22 8 2" xfId="15885" xr:uid="{00000000-0005-0000-0000-0000AA2C0000}"/>
    <cellStyle name="Style 22 8 3" xfId="28827" xr:uid="{75C4FAA2-32C2-40E8-A3E0-1506C5D75A66}"/>
    <cellStyle name="Style 22 9" xfId="14879" xr:uid="{00000000-0005-0000-0000-0000E5200000}"/>
    <cellStyle name="Style 22 9 2" xfId="28828" xr:uid="{04298635-7811-4F4A-9176-8F5FFAD615B2}"/>
    <cellStyle name="Style 23" xfId="3380" xr:uid="{00000000-0005-0000-0000-0000EE200000}"/>
    <cellStyle name="Style 23 10" xfId="28829" xr:uid="{968CC803-3524-4A93-A4E7-9313E8C7275F}"/>
    <cellStyle name="Style 23 2" xfId="4935" xr:uid="{00000000-0005-0000-0000-0000EF200000}"/>
    <cellStyle name="Style 23 2 2" xfId="5713" xr:uid="{00000000-0005-0000-0000-0000F0200000}"/>
    <cellStyle name="Style 23 2 3" xfId="28830" xr:uid="{99A13D30-3E2A-4AFB-9AEC-E1E64B2F800B}"/>
    <cellStyle name="Style 23 2 4" xfId="28831" xr:uid="{9D666D02-7E4E-407E-A4C0-26717808FA39}"/>
    <cellStyle name="Style 23 2 5" xfId="28832" xr:uid="{0981173F-145D-484D-994C-57DB29DDF19F}"/>
    <cellStyle name="Style 23 3" xfId="4727" xr:uid="{00000000-0005-0000-0000-0000F1200000}"/>
    <cellStyle name="Style 23 3 2" xfId="28834" xr:uid="{04CE29EF-04F7-4357-B6A8-F52597CCA7D9}"/>
    <cellStyle name="Style 23 3 3" xfId="28835" xr:uid="{DF09A680-A956-4893-BCB8-9A89BEE14B74}"/>
    <cellStyle name="Style 23 3 4" xfId="28836" xr:uid="{2E32AD1F-0FA8-4365-B7BE-2FEEF877FADE}"/>
    <cellStyle name="Style 23 3 5" xfId="28837" xr:uid="{240C2FFF-AF8A-4CF1-B2E7-4CDB3BA9AE09}"/>
    <cellStyle name="Style 23 3 6" xfId="28833" xr:uid="{52678A66-A390-4837-AE49-A5C03C97C9DC}"/>
    <cellStyle name="Style 23 4" xfId="6406" xr:uid="{00000000-0005-0000-0000-0000F2200000}"/>
    <cellStyle name="Style 23 4 2" xfId="28838" xr:uid="{BFB899D7-D3F1-4E5F-AA97-61BF1FEC8ECB}"/>
    <cellStyle name="Style 23 5" xfId="5712" xr:uid="{00000000-0005-0000-0000-0000F3200000}"/>
    <cellStyle name="Style 23 6" xfId="28839" xr:uid="{0DB3A7C6-8968-41CF-A47A-48B196A559AF}"/>
    <cellStyle name="Style 23 7" xfId="28840" xr:uid="{F869AF5A-7F3B-4D8D-85BB-09BD3EA42EC1}"/>
    <cellStyle name="Style 23 8" xfId="28841" xr:uid="{4E77EFE9-779C-4ADA-AFE1-4E9BED97CF4E}"/>
    <cellStyle name="Style 23 9" xfId="28842" xr:uid="{B660E39F-0BD3-43AC-9F05-6ED68C14688C}"/>
    <cellStyle name="Style 24" xfId="3381" xr:uid="{00000000-0005-0000-0000-0000F4200000}"/>
    <cellStyle name="Style 24 10" xfId="28843" xr:uid="{2CFEBF98-DC25-4522-AB99-351C1FC7F475}"/>
    <cellStyle name="Style 24 2" xfId="3382" xr:uid="{00000000-0005-0000-0000-0000F5200000}"/>
    <cellStyle name="Style 24 2 2" xfId="5715" xr:uid="{00000000-0005-0000-0000-0000F6200000}"/>
    <cellStyle name="Style 24 2 3" xfId="10448" xr:uid="{00000000-0005-0000-0000-00007C220000}"/>
    <cellStyle name="Style 24 2 3 2" xfId="16620" xr:uid="{00000000-0005-0000-0000-00007C220000}"/>
    <cellStyle name="Style 24 2 3 3" xfId="28844" xr:uid="{5EB3C983-9BA1-40EC-AADC-938A7B2AB03C}"/>
    <cellStyle name="Style 24 2 4" xfId="10301" xr:uid="{00000000-0005-0000-0000-00007D220000}"/>
    <cellStyle name="Style 24 2 4 2" xfId="16499" xr:uid="{00000000-0005-0000-0000-00007D220000}"/>
    <cellStyle name="Style 24 2 4 3" xfId="28845" xr:uid="{193FEB48-B1C7-46F3-900C-B843BFD44855}"/>
    <cellStyle name="Style 24 2 5" xfId="14883" xr:uid="{00000000-0005-0000-0000-0000F5200000}"/>
    <cellStyle name="Style 24 2 5 2" xfId="28846" xr:uid="{D25E7B19-89DB-4598-AFE2-3AB976ABC9EB}"/>
    <cellStyle name="Style 24 3" xfId="3383" xr:uid="{00000000-0005-0000-0000-0000F7200000}"/>
    <cellStyle name="Style 24 3 2" xfId="6217" xr:uid="{00000000-0005-0000-0000-0000F8200000}"/>
    <cellStyle name="Style 24 3 2 2" xfId="28848" xr:uid="{DF465AA3-BCE9-4387-B955-43A502BC993F}"/>
    <cellStyle name="Style 24 3 3" xfId="10449" xr:uid="{00000000-0005-0000-0000-000080220000}"/>
    <cellStyle name="Style 24 3 3 2" xfId="16621" xr:uid="{00000000-0005-0000-0000-000080220000}"/>
    <cellStyle name="Style 24 3 3 3" xfId="28849" xr:uid="{038100CE-861D-4C37-B223-B930A5DAA5FB}"/>
    <cellStyle name="Style 24 3 4" xfId="10300" xr:uid="{00000000-0005-0000-0000-000081220000}"/>
    <cellStyle name="Style 24 3 4 2" xfId="16498" xr:uid="{00000000-0005-0000-0000-000081220000}"/>
    <cellStyle name="Style 24 3 4 3" xfId="28850" xr:uid="{95AB77A7-C4D7-418A-8F9C-FAFFAE8FF82D}"/>
    <cellStyle name="Style 24 3 5" xfId="14884" xr:uid="{00000000-0005-0000-0000-0000F7200000}"/>
    <cellStyle name="Style 24 3 5 2" xfId="28851" xr:uid="{D2F0C7DA-51C5-425C-BFFD-CBC6C086EAE5}"/>
    <cellStyle name="Style 24 3 6" xfId="28847" xr:uid="{876A0305-5403-4326-9033-CE6BF51957F5}"/>
    <cellStyle name="Style 24 4" xfId="4728" xr:uid="{00000000-0005-0000-0000-0000F9200000}"/>
    <cellStyle name="Style 24 4 2" xfId="6407" xr:uid="{00000000-0005-0000-0000-0000FA200000}"/>
    <cellStyle name="Style 24 4 2 2" xfId="11056" xr:uid="{00000000-0005-0000-0000-000084220000}"/>
    <cellStyle name="Style 24 4 2 2 2" xfId="17113" xr:uid="{00000000-0005-0000-0000-000084220000}"/>
    <cellStyle name="Style 24 4 2 3" xfId="10205" xr:uid="{00000000-0005-0000-0000-000085220000}"/>
    <cellStyle name="Style 24 4 2 3 2" xfId="16408" xr:uid="{00000000-0005-0000-0000-000085220000}"/>
    <cellStyle name="Style 24 4 2 4" xfId="15438" xr:uid="{00000000-0005-0000-0000-0000FA200000}"/>
    <cellStyle name="Style 24 4 3" xfId="10566" xr:uid="{00000000-0005-0000-0000-000086220000}"/>
    <cellStyle name="Style 24 4 4" xfId="28852" xr:uid="{AFBB21D0-DF7D-4583-BB9C-2D274197A44C}"/>
    <cellStyle name="Style 24 5" xfId="5714" xr:uid="{00000000-0005-0000-0000-0000FB200000}"/>
    <cellStyle name="Style 24 6" xfId="9408" xr:uid="{00000000-0005-0000-0000-0000FC200000}"/>
    <cellStyle name="Style 24 6 2" xfId="15796" xr:uid="{00000000-0005-0000-0000-0000FC200000}"/>
    <cellStyle name="Style 24 6 3" xfId="28853" xr:uid="{2E37F77B-DE25-4567-862A-91DF19020BF3}"/>
    <cellStyle name="Style 24 7" xfId="10512" xr:uid="{00000000-0005-0000-0000-000089220000}"/>
    <cellStyle name="Style 24 7 2" xfId="16661" xr:uid="{00000000-0005-0000-0000-000089220000}"/>
    <cellStyle name="Style 24 7 3" xfId="28854" xr:uid="{519A7D04-8F3B-49DD-99EE-EE6F4671971B}"/>
    <cellStyle name="Style 24 8" xfId="9500" xr:uid="{00000000-0005-0000-0000-0000AB2C0000}"/>
    <cellStyle name="Style 24 8 2" xfId="15884" xr:uid="{00000000-0005-0000-0000-0000AB2C0000}"/>
    <cellStyle name="Style 24 8 3" xfId="28855" xr:uid="{3D693D38-08B4-4F69-96D3-EB281F1FD759}"/>
    <cellStyle name="Style 24 9" xfId="14882" xr:uid="{00000000-0005-0000-0000-0000F4200000}"/>
    <cellStyle name="Style 24 9 2" xfId="28856" xr:uid="{A45D01B2-17B4-4A8D-888F-9373011D21F0}"/>
    <cellStyle name="Style 25" xfId="3384" xr:uid="{00000000-0005-0000-0000-0000FD200000}"/>
    <cellStyle name="Style 25 10" xfId="14885" xr:uid="{00000000-0005-0000-0000-0000FD200000}"/>
    <cellStyle name="Style 25 10 2" xfId="28857" xr:uid="{F8579D07-79EB-4772-8C77-D9806A0CE06F}"/>
    <cellStyle name="Style 25 11" xfId="28858" xr:uid="{1EDA5935-A9B9-4330-83A4-B6C5D284213C}"/>
    <cellStyle name="Style 25 2" xfId="3385" xr:uid="{00000000-0005-0000-0000-0000FE200000}"/>
    <cellStyle name="Style 25 2 10" xfId="28859" xr:uid="{D34FB9FD-BCD6-4F4D-B4DA-7369E54630DF}"/>
    <cellStyle name="Style 25 2 2" xfId="3386" xr:uid="{00000000-0005-0000-0000-0000FF200000}"/>
    <cellStyle name="Style 25 2 2 2" xfId="5718" xr:uid="{00000000-0005-0000-0000-000000210000}"/>
    <cellStyle name="Style 25 2 2 3" xfId="10450" xr:uid="{00000000-0005-0000-0000-00008E220000}"/>
    <cellStyle name="Style 25 2 2 3 2" xfId="16622" xr:uid="{00000000-0005-0000-0000-00008E220000}"/>
    <cellStyle name="Style 25 2 2 3 3" xfId="28860" xr:uid="{9F091330-2530-4941-A3B5-81C7FF1A0052}"/>
    <cellStyle name="Style 25 2 2 4" xfId="10297" xr:uid="{00000000-0005-0000-0000-00008F220000}"/>
    <cellStyle name="Style 25 2 2 4 2" xfId="16495" xr:uid="{00000000-0005-0000-0000-00008F220000}"/>
    <cellStyle name="Style 25 2 2 4 3" xfId="28861" xr:uid="{DD59AF8A-1DC6-438C-B950-107461CBE7E3}"/>
    <cellStyle name="Style 25 2 2 5" xfId="11724" xr:uid="{00000000-0005-0000-0000-0000FE2D0000}"/>
    <cellStyle name="Style 25 2 2 5 2" xfId="28862" xr:uid="{F22860B8-D99F-48A3-8E6A-57C375549A28}"/>
    <cellStyle name="Style 25 2 2 5 3" xfId="17500" xr:uid="{0C43C418-8AAF-44C9-A39D-FC0A755E0F5D}"/>
    <cellStyle name="Style 25 2 2 6" xfId="14887" xr:uid="{00000000-0005-0000-0000-0000FF200000}"/>
    <cellStyle name="Style 25 2 3" xfId="3387" xr:uid="{00000000-0005-0000-0000-000001210000}"/>
    <cellStyle name="Style 25 2 3 2" xfId="6219" xr:uid="{00000000-0005-0000-0000-000002210000}"/>
    <cellStyle name="Style 25 2 3 3" xfId="10451" xr:uid="{00000000-0005-0000-0000-000092220000}"/>
    <cellStyle name="Style 25 2 3 3 2" xfId="16623" xr:uid="{00000000-0005-0000-0000-000092220000}"/>
    <cellStyle name="Style 25 2 3 4" xfId="10296" xr:uid="{00000000-0005-0000-0000-000093220000}"/>
    <cellStyle name="Style 25 2 3 4 2" xfId="16494" xr:uid="{00000000-0005-0000-0000-000093220000}"/>
    <cellStyle name="Style 25 2 3 5" xfId="14888" xr:uid="{00000000-0005-0000-0000-000001210000}"/>
    <cellStyle name="Style 25 2 3 6" xfId="28863" xr:uid="{FC21D9C1-7886-4D2F-87A0-2A69491ACCE8}"/>
    <cellStyle name="Style 25 2 4" xfId="4730" xr:uid="{00000000-0005-0000-0000-000003210000}"/>
    <cellStyle name="Style 25 2 4 2" xfId="6409" xr:uid="{00000000-0005-0000-0000-000004210000}"/>
    <cellStyle name="Style 25 2 4 2 2" xfId="11058" xr:uid="{00000000-0005-0000-0000-000096220000}"/>
    <cellStyle name="Style 25 2 4 2 2 2" xfId="17115" xr:uid="{00000000-0005-0000-0000-000096220000}"/>
    <cellStyle name="Style 25 2 4 2 3" xfId="10204" xr:uid="{00000000-0005-0000-0000-000097220000}"/>
    <cellStyle name="Style 25 2 4 2 3 2" xfId="16407" xr:uid="{00000000-0005-0000-0000-000097220000}"/>
    <cellStyle name="Style 25 2 4 2 4" xfId="15440" xr:uid="{00000000-0005-0000-0000-000004210000}"/>
    <cellStyle name="Style 25 2 4 3" xfId="10568" xr:uid="{00000000-0005-0000-0000-000098220000}"/>
    <cellStyle name="Style 25 2 4 4" xfId="28864" xr:uid="{A97EED0B-4F2C-489E-AA13-9DC70A220ED1}"/>
    <cellStyle name="Style 25 2 5" xfId="5717" xr:uid="{00000000-0005-0000-0000-000005210000}"/>
    <cellStyle name="Style 25 2 6" xfId="9410" xr:uid="{00000000-0005-0000-0000-000006210000}"/>
    <cellStyle name="Style 25 2 6 2" xfId="15798" xr:uid="{00000000-0005-0000-0000-000006210000}"/>
    <cellStyle name="Style 25 2 6 3" xfId="28865" xr:uid="{2D80D165-0764-42ED-837E-2E8ADD5CED3A}"/>
    <cellStyle name="Style 25 2 7" xfId="10298" xr:uid="{00000000-0005-0000-0000-00009B220000}"/>
    <cellStyle name="Style 25 2 7 2" xfId="16496" xr:uid="{00000000-0005-0000-0000-00009B220000}"/>
    <cellStyle name="Style 25 2 7 3" xfId="28866" xr:uid="{902F92B6-9F54-49B6-8BE5-2017C3538EA0}"/>
    <cellStyle name="Style 25 2 8" xfId="9498" xr:uid="{00000000-0005-0000-0000-0000AD2C0000}"/>
    <cellStyle name="Style 25 2 8 2" xfId="15882" xr:uid="{00000000-0005-0000-0000-0000AD2C0000}"/>
    <cellStyle name="Style 25 2 8 3" xfId="28867" xr:uid="{A8BDBE55-B137-4DAD-B59B-D9E9330540BF}"/>
    <cellStyle name="Style 25 2 9" xfId="14886" xr:uid="{00000000-0005-0000-0000-0000FE200000}"/>
    <cellStyle name="Style 25 2 9 2" xfId="28868" xr:uid="{526CBA34-6468-449F-BBA3-484C2E5906DC}"/>
    <cellStyle name="Style 25 3" xfId="3388" xr:uid="{00000000-0005-0000-0000-000007210000}"/>
    <cellStyle name="Style 25 3 2" xfId="5719" xr:uid="{00000000-0005-0000-0000-000008210000}"/>
    <cellStyle name="Style 25 3 2 2" xfId="28869" xr:uid="{6DAAC36B-B50B-4522-8A42-BE5CAA4FA717}"/>
    <cellStyle name="Style 25 3 2 3" xfId="28870" xr:uid="{FC22E901-B825-4FC3-A06D-1D7DF4803111}"/>
    <cellStyle name="Style 25 3 2 4" xfId="28871" xr:uid="{4E92739C-9BC1-409F-9079-62FBD5519D3A}"/>
    <cellStyle name="Style 25 3 2 5" xfId="28872" xr:uid="{902E774A-9A5B-4CEB-9091-400CFD9982D0}"/>
    <cellStyle name="Style 25 3 3" xfId="10452" xr:uid="{00000000-0005-0000-0000-00009E220000}"/>
    <cellStyle name="Style 25 3 3 2" xfId="16624" xr:uid="{00000000-0005-0000-0000-00009E220000}"/>
    <cellStyle name="Style 25 3 3 2 2" xfId="28874" xr:uid="{EFCEFDE5-FC47-4216-80BB-65C80E870352}"/>
    <cellStyle name="Style 25 3 3 3" xfId="28875" xr:uid="{5668C36E-0992-402E-866C-23A4382FE079}"/>
    <cellStyle name="Style 25 3 3 4" xfId="28873" xr:uid="{3D4E5794-93E6-41EE-B41F-4CC9E0334B8B}"/>
    <cellStyle name="Style 25 3 4" xfId="10295" xr:uid="{00000000-0005-0000-0000-00009F220000}"/>
    <cellStyle name="Style 25 3 4 2" xfId="16493" xr:uid="{00000000-0005-0000-0000-00009F220000}"/>
    <cellStyle name="Style 25 3 4 3" xfId="28876" xr:uid="{11791DDE-8D6B-435E-8332-5297ED62B7B1}"/>
    <cellStyle name="Style 25 3 5" xfId="11725" xr:uid="{00000000-0005-0000-0000-0000FF2D0000}"/>
    <cellStyle name="Style 25 3 5 2" xfId="28877" xr:uid="{4865EA6D-E6D2-4227-866C-5F4455BC617A}"/>
    <cellStyle name="Style 25 3 5 3" xfId="17501" xr:uid="{11728758-90C9-4FE8-BFAA-8A747DACCD37}"/>
    <cellStyle name="Style 25 3 6" xfId="14889" xr:uid="{00000000-0005-0000-0000-000007210000}"/>
    <cellStyle name="Style 25 3 6 2" xfId="28878" xr:uid="{E707A974-5535-4FA0-A1FB-D61E11F9FADF}"/>
    <cellStyle name="Style 25 3 7" xfId="28879" xr:uid="{23E4A6B4-2E88-420F-9F67-860BF1DA31D5}"/>
    <cellStyle name="Style 25 3 8" xfId="28880" xr:uid="{CCC238EA-A0C3-44CB-A9FA-D8CCE5F74C6B}"/>
    <cellStyle name="Style 25 4" xfId="3389" xr:uid="{00000000-0005-0000-0000-000009210000}"/>
    <cellStyle name="Style 25 4 2" xfId="6218" xr:uid="{00000000-0005-0000-0000-00000A210000}"/>
    <cellStyle name="Style 25 4 2 2" xfId="28882" xr:uid="{3F556DF9-88B5-44CB-9F1F-45691BA7763D}"/>
    <cellStyle name="Style 25 4 3" xfId="10453" xr:uid="{00000000-0005-0000-0000-0000A2220000}"/>
    <cellStyle name="Style 25 4 3 2" xfId="16625" xr:uid="{00000000-0005-0000-0000-0000A2220000}"/>
    <cellStyle name="Style 25 4 3 3" xfId="28883" xr:uid="{DBA7E028-B1EA-447E-89F3-4E68A14EEEB7}"/>
    <cellStyle name="Style 25 4 4" xfId="11044" xr:uid="{00000000-0005-0000-0000-0000A3220000}"/>
    <cellStyle name="Style 25 4 4 2" xfId="17101" xr:uid="{00000000-0005-0000-0000-0000A3220000}"/>
    <cellStyle name="Style 25 4 4 3" xfId="28884" xr:uid="{E436894B-6EA4-4353-9989-E1352D7CE226}"/>
    <cellStyle name="Style 25 4 5" xfId="14890" xr:uid="{00000000-0005-0000-0000-000009210000}"/>
    <cellStyle name="Style 25 4 5 2" xfId="28885" xr:uid="{3B625C26-8E2B-44F4-849F-4A7E2F8CF4CA}"/>
    <cellStyle name="Style 25 4 6" xfId="28881" xr:uid="{796A5453-CBD7-4E32-BD23-06193B031323}"/>
    <cellStyle name="Style 25 5" xfId="4729" xr:uid="{00000000-0005-0000-0000-00000B210000}"/>
    <cellStyle name="Style 25 5 2" xfId="6408" xr:uid="{00000000-0005-0000-0000-00000C210000}"/>
    <cellStyle name="Style 25 5 2 2" xfId="11057" xr:uid="{00000000-0005-0000-0000-0000A6220000}"/>
    <cellStyle name="Style 25 5 2 2 2" xfId="17114" xr:uid="{00000000-0005-0000-0000-0000A6220000}"/>
    <cellStyle name="Style 25 5 2 3" xfId="10493" xr:uid="{00000000-0005-0000-0000-0000A7220000}"/>
    <cellStyle name="Style 25 5 2 3 2" xfId="16644" xr:uid="{00000000-0005-0000-0000-0000A7220000}"/>
    <cellStyle name="Style 25 5 2 4" xfId="15439" xr:uid="{00000000-0005-0000-0000-00000C210000}"/>
    <cellStyle name="Style 25 5 3" xfId="10567" xr:uid="{00000000-0005-0000-0000-0000A8220000}"/>
    <cellStyle name="Style 25 5 4" xfId="28886" xr:uid="{BC369348-7920-4548-B435-845408E3A5DD}"/>
    <cellStyle name="Style 25 6" xfId="5716" xr:uid="{00000000-0005-0000-0000-00000D210000}"/>
    <cellStyle name="Style 25 7" xfId="9409" xr:uid="{00000000-0005-0000-0000-00000E210000}"/>
    <cellStyle name="Style 25 7 2" xfId="15797" xr:uid="{00000000-0005-0000-0000-00000E210000}"/>
    <cellStyle name="Style 25 7 3" xfId="28887" xr:uid="{E87A5118-128D-4311-9C18-F734CDFD9301}"/>
    <cellStyle name="Style 25 8" xfId="10299" xr:uid="{00000000-0005-0000-0000-0000AB220000}"/>
    <cellStyle name="Style 25 8 2" xfId="16497" xr:uid="{00000000-0005-0000-0000-0000AB220000}"/>
    <cellStyle name="Style 25 8 3" xfId="28888" xr:uid="{3A918189-1809-4E78-8078-BAB13D2686CF}"/>
    <cellStyle name="Style 25 9" xfId="9499" xr:uid="{00000000-0005-0000-0000-0000AC2C0000}"/>
    <cellStyle name="Style 25 9 2" xfId="15883" xr:uid="{00000000-0005-0000-0000-0000AC2C0000}"/>
    <cellStyle name="Style 25 9 3" xfId="28889" xr:uid="{BB006339-0989-497E-896D-CA4169B801A8}"/>
    <cellStyle name="Style 26" xfId="3390" xr:uid="{00000000-0005-0000-0000-00000F210000}"/>
    <cellStyle name="Style 26 10" xfId="28890" xr:uid="{FBED6362-3E43-411D-BB0F-0569B585FC37}"/>
    <cellStyle name="Style 26 2" xfId="4936" xr:uid="{00000000-0005-0000-0000-000010210000}"/>
    <cellStyle name="Style 26 2 2" xfId="5721" xr:uid="{00000000-0005-0000-0000-000011210000}"/>
    <cellStyle name="Style 26 2 3" xfId="28891" xr:uid="{5CAA91D5-23E7-4BD1-B521-3EE614C312A0}"/>
    <cellStyle name="Style 26 2 4" xfId="28892" xr:uid="{89BDDC78-836E-45F5-B558-1BD4F9F7C40B}"/>
    <cellStyle name="Style 26 2 5" xfId="28893" xr:uid="{A5619D72-E5C0-4577-8B4E-8D9427C0544D}"/>
    <cellStyle name="Style 26 3" xfId="4731" xr:uid="{00000000-0005-0000-0000-000012210000}"/>
    <cellStyle name="Style 26 3 2" xfId="28895" xr:uid="{E0D8CC72-8E94-48C4-8D4F-1504B6500E68}"/>
    <cellStyle name="Style 26 3 3" xfId="28896" xr:uid="{830D205C-7FF9-4A34-90D3-33453F0C9C27}"/>
    <cellStyle name="Style 26 3 4" xfId="28897" xr:uid="{4414D615-2565-4721-AD45-F611A349EF44}"/>
    <cellStyle name="Style 26 3 5" xfId="28898" xr:uid="{EDD49F55-EC01-4CD0-9882-89644E33AF09}"/>
    <cellStyle name="Style 26 3 6" xfId="28894" xr:uid="{504A7B80-5A5C-4653-958A-E86D5559D7A6}"/>
    <cellStyle name="Style 26 4" xfId="6410" xr:uid="{00000000-0005-0000-0000-000013210000}"/>
    <cellStyle name="Style 26 4 2" xfId="28899" xr:uid="{E6025127-DB9B-41FC-8A28-F5F276683C12}"/>
    <cellStyle name="Style 26 5" xfId="5720" xr:uid="{00000000-0005-0000-0000-000014210000}"/>
    <cellStyle name="Style 26 6" xfId="28900" xr:uid="{11D0FFBA-D93B-4DD9-8C3A-7AA8372A89A4}"/>
    <cellStyle name="Style 26 7" xfId="28901" xr:uid="{A57E2418-0DC0-424F-AFE1-1DFD85235941}"/>
    <cellStyle name="Style 26 8" xfId="28902" xr:uid="{09627F52-A4B2-4875-905A-CF555E1344FB}"/>
    <cellStyle name="Style 26 9" xfId="28903" xr:uid="{A983417E-9E1A-4C99-B9DD-333DFDD7E453}"/>
    <cellStyle name="Style 27" xfId="28904" xr:uid="{E9476138-1CDE-40C1-9A2C-85D3645144AA}"/>
    <cellStyle name="Style 27 2" xfId="28905" xr:uid="{0BB90EC2-2DE5-4224-9E1C-25634EE00CE8}"/>
    <cellStyle name="Style 27 2 2" xfId="28906" xr:uid="{CF18B150-A15F-41EE-AF95-0A95795A9FA2}"/>
    <cellStyle name="Style 27 2 3" xfId="28907" xr:uid="{18F22396-2AA2-43EA-9502-69BD92286D52}"/>
    <cellStyle name="Style 27 2 4" xfId="28908" xr:uid="{E01627C9-0F0C-4D22-984B-F911596AB0F1}"/>
    <cellStyle name="Style 27 2 5" xfId="28909" xr:uid="{AB435F20-0B32-4399-AC92-0EC33B0C2B7C}"/>
    <cellStyle name="Style 27 3" xfId="28910" xr:uid="{4AC5BB88-99BA-4175-B7E2-CC99F07FA0FE}"/>
    <cellStyle name="Style 27 4" xfId="28911" xr:uid="{83D94F39-5006-42DA-8C6D-3CBCB18C6A61}"/>
    <cellStyle name="Style 27 5" xfId="28912" xr:uid="{99851316-CA03-47E0-B207-150BC071E5C6}"/>
    <cellStyle name="Style 27 6" xfId="28913" xr:uid="{A2971BED-9DAF-44FD-A2DE-BD523717C8FA}"/>
    <cellStyle name="Style 35" xfId="28914" xr:uid="{4215ECC7-126E-4BD1-9870-A55009D07D13}"/>
    <cellStyle name="Style 35 2" xfId="28915" xr:uid="{FFAB2D52-724F-4FF7-B12A-E1ECDFB71408}"/>
    <cellStyle name="Style 35 2 2" xfId="28916" xr:uid="{200D84C3-6978-4E45-ABAF-C1F1AC2EA240}"/>
    <cellStyle name="Style 35 2 3" xfId="28917" xr:uid="{98B976C4-D9C8-4405-88AC-9E19D01ED162}"/>
    <cellStyle name="Style 35 2 4" xfId="28918" xr:uid="{F856C32C-E351-4868-AB2A-EEFE68C34B7C}"/>
    <cellStyle name="Style 35 2 5" xfId="28919" xr:uid="{D37A2264-9C28-43DC-8630-5D481852DA7A}"/>
    <cellStyle name="Style 35 3" xfId="28920" xr:uid="{5E817048-7C46-4C52-BB2B-E5CD3EB5F82C}"/>
    <cellStyle name="Style 35 3 2" xfId="28921" xr:uid="{79011DE4-1607-4668-8FE0-85B3F2C46445}"/>
    <cellStyle name="Style 35 3 3" xfId="28922" xr:uid="{B34B4313-CCCD-405D-AF48-C654EB28394A}"/>
    <cellStyle name="Style 35 3 4" xfId="28923" xr:uid="{48846FF8-4E3C-4CD5-9061-3EAE8EE14EB8}"/>
    <cellStyle name="Style 35 3 5" xfId="28924" xr:uid="{030722AD-4AD3-4CBA-BCE9-E3EBABC7D047}"/>
    <cellStyle name="Style 35 4" xfId="28925" xr:uid="{CB6CE94D-F583-4920-821C-8073547958F0}"/>
    <cellStyle name="Style 35 5" xfId="28926" xr:uid="{2278830B-8DC6-46E1-AA75-C995FB13DD88}"/>
    <cellStyle name="Style 35 6" xfId="28927" xr:uid="{25CC38F1-8030-450B-A293-37568E808E2B}"/>
    <cellStyle name="Style 35 7" xfId="28928" xr:uid="{D1458D4A-9F82-495F-AA67-DC3B40594DE3}"/>
    <cellStyle name="Style 36" xfId="28929" xr:uid="{949AE72A-0DC1-4C84-B540-69FE1F4558CC}"/>
    <cellStyle name="Style 36 2" xfId="28930" xr:uid="{0A92BA7A-5C72-41C3-98CE-39BF378C8666}"/>
    <cellStyle name="Style 36 2 2" xfId="28931" xr:uid="{83B01943-1740-468E-8211-591A6D54B7B5}"/>
    <cellStyle name="Style 36 2 3" xfId="28932" xr:uid="{591F75E9-6F70-4FC6-A6CF-557BC92F644C}"/>
    <cellStyle name="Style 36 2 4" xfId="28933" xr:uid="{425AC644-80CD-4AE3-89CF-CAAF480BF714}"/>
    <cellStyle name="Style 36 2 5" xfId="28934" xr:uid="{FDD903B9-21A0-4EF0-AEED-A794F996E7E3}"/>
    <cellStyle name="Style 36 3" xfId="28935" xr:uid="{BC43A124-721F-4A88-9FF8-C4BFFC321CAC}"/>
    <cellStyle name="Style 36 4" xfId="28936" xr:uid="{46767D7B-BBFE-4FB6-BD78-27AFB406AB4C}"/>
    <cellStyle name="Style 36 5" xfId="28937" xr:uid="{5BC1FE9B-11B3-4FE7-B027-7F9D8A3AA708}"/>
    <cellStyle name="Style 36 6" xfId="28938" xr:uid="{89BBAE58-C703-4490-A45B-B6F0E40EFD9E}"/>
    <cellStyle name="Style 37" xfId="28939" xr:uid="{B2396AD8-6F15-49AC-B22A-5D36E9562869}"/>
    <cellStyle name="Style 37 2" xfId="28940" xr:uid="{C7B30CE7-C5E9-434E-BFB1-FABA61D74BB0}"/>
    <cellStyle name="Style 37 2 2" xfId="28941" xr:uid="{DC0A0C92-312A-457A-B1FE-6B92B8C1CA89}"/>
    <cellStyle name="Style 37 2 3" xfId="28942" xr:uid="{1B78635B-1F33-47DB-B913-200C0C3C90EF}"/>
    <cellStyle name="Style 37 2 4" xfId="28943" xr:uid="{D90DEE25-12EF-40C4-BE09-CE5440978AA4}"/>
    <cellStyle name="Style 37 2 5" xfId="28944" xr:uid="{FBC336B6-25DF-4AC4-A887-FDA16B3227AD}"/>
    <cellStyle name="Style 37 3" xfId="28945" xr:uid="{2FB0A104-781C-4312-863D-7FA15F9DBD5A}"/>
    <cellStyle name="Style 37 4" xfId="28946" xr:uid="{3BD64DCF-1BE9-40EE-B80C-DF50C4C4F8AA}"/>
    <cellStyle name="Style 37 5" xfId="28947" xr:uid="{524DE07A-6171-43C8-A3B0-D1E6084E9A61}"/>
    <cellStyle name="Style 37 6" xfId="28948" xr:uid="{86E56128-2AAE-40B7-8450-51A11EC3FC0A}"/>
    <cellStyle name="Style 38" xfId="28949" xr:uid="{C0A77FE6-D1AD-4FB4-920D-1C33A4C6FA4D}"/>
    <cellStyle name="Style 38 2" xfId="28950" xr:uid="{1161B0F9-7364-4415-90A1-A13B7010EF01}"/>
    <cellStyle name="Style 38 2 2" xfId="28951" xr:uid="{4203E312-8EC6-4A4F-A8AD-A5C1C9E57A00}"/>
    <cellStyle name="Style 38 2 3" xfId="28952" xr:uid="{E2434441-92CD-40D8-A9F7-5FC56C6FD224}"/>
    <cellStyle name="Style 38 2 4" xfId="28953" xr:uid="{835037B8-0DF9-46BA-94F8-D17453B7497D}"/>
    <cellStyle name="Style 38 2 5" xfId="28954" xr:uid="{BE8D34D8-43D4-4638-9544-4B20BA4B687E}"/>
    <cellStyle name="Style 38 3" xfId="28955" xr:uid="{FF8B6AA6-334F-458F-AFF0-B54C3EFBEB58}"/>
    <cellStyle name="Style 38 4" xfId="28956" xr:uid="{64992479-88EE-4793-8D3C-7E9F4FD9E785}"/>
    <cellStyle name="Style 38 5" xfId="28957" xr:uid="{5202E7C0-3C11-4213-B04D-6FC5533BA593}"/>
    <cellStyle name="Style 38 6" xfId="28958" xr:uid="{DAF0223D-34A6-42FB-AAFB-463A003DD99B}"/>
    <cellStyle name="Style 39" xfId="28959" xr:uid="{AC49ED87-8610-4970-ACB5-FD45F4A3D194}"/>
    <cellStyle name="Style 39 2" xfId="28960" xr:uid="{A5C4B6F8-A126-47F5-8E45-EA2D56C6AAB4}"/>
    <cellStyle name="Style 39 2 2" xfId="28961" xr:uid="{2BCDDB04-806A-49A2-8B46-9597FD1BC4C7}"/>
    <cellStyle name="Style 39 2 3" xfId="28962" xr:uid="{5F789E48-6E6F-4916-9602-B6206CE39718}"/>
    <cellStyle name="Style 39 2 4" xfId="28963" xr:uid="{380EDDED-7211-4F26-B60F-120D324586D4}"/>
    <cellStyle name="Style 39 2 5" xfId="28964" xr:uid="{3A82F3A3-32F9-49B3-BD82-E5E78EA7F41C}"/>
    <cellStyle name="Style 39 3" xfId="28965" xr:uid="{DB8E49FD-5D1B-44D2-9FC9-0B8A8B5FEE30}"/>
    <cellStyle name="Style 39 3 2" xfId="28966" xr:uid="{CB79DCDC-2DCC-4978-9D3F-F4FD0F41044B}"/>
    <cellStyle name="Style 39 3 3" xfId="28967" xr:uid="{8BE155C0-8C3C-46D5-BDCC-D530DB1BC40E}"/>
    <cellStyle name="Style 39 3 4" xfId="28968" xr:uid="{05A0E84F-1565-4061-A0B0-81DE1A41DD75}"/>
    <cellStyle name="Style 39 3 5" xfId="28969" xr:uid="{1E1DE7C5-CBF1-49F2-9C13-DDC2AC2D11A5}"/>
    <cellStyle name="Style 39 4" xfId="28970" xr:uid="{4D19DB35-E6F9-4B6E-B802-A05547DFDF08}"/>
    <cellStyle name="Style 39 5" xfId="28971" xr:uid="{D88DA477-3D74-45E6-BDC4-26970BFD6D91}"/>
    <cellStyle name="Style 39 6" xfId="28972" xr:uid="{97CC073B-0059-44D9-9B8D-EDC63F383988}"/>
    <cellStyle name="Style 39 7" xfId="28973" xr:uid="{BBAE96BC-CC48-4911-92AA-5F688E5C4B71}"/>
    <cellStyle name="Style 40" xfId="28974" xr:uid="{AE1D053A-D59A-401A-A63F-A34074558263}"/>
    <cellStyle name="Style 40 2" xfId="28975" xr:uid="{D468CE44-15C7-4677-BB16-CB14F6CC53C4}"/>
    <cellStyle name="Style 40 2 2" xfId="28976" xr:uid="{29C0B648-D42E-4CA0-A4F4-BADB16BB621B}"/>
    <cellStyle name="Style 40 2 3" xfId="28977" xr:uid="{777F0B40-75FF-4E0C-B8FB-DC093A162276}"/>
    <cellStyle name="Style 40 2 4" xfId="28978" xr:uid="{84F9241A-F84B-40C8-8DA2-6278CC650846}"/>
    <cellStyle name="Style 40 2 5" xfId="28979" xr:uid="{C9832BDF-9D3E-4354-B80A-6813CA99BA2E}"/>
    <cellStyle name="Style 40 3" xfId="28980" xr:uid="{2E348453-EDD7-4013-B012-7613460E056E}"/>
    <cellStyle name="Style 40 4" xfId="28981" xr:uid="{00593B07-874F-456F-A093-EB249B0E8D7F}"/>
    <cellStyle name="Style 40 5" xfId="28982" xr:uid="{E9E978DE-D25B-4DF4-9028-DAA62184DA33}"/>
    <cellStyle name="Style 40 6" xfId="28983" xr:uid="{2D2AF1E8-CBBC-499D-9CDF-DBDA5C98D20C}"/>
    <cellStyle name="Style 41" xfId="28984" xr:uid="{5AC3763C-E2F1-48F7-BC72-A86568531EF6}"/>
    <cellStyle name="Style 41 2" xfId="28985" xr:uid="{E955B29B-0B69-48C2-8B23-B5D3463BC349}"/>
    <cellStyle name="Style 41 2 2" xfId="28986" xr:uid="{302AF15A-2E26-45B8-AA36-B1844285CE46}"/>
    <cellStyle name="Style 41 2 3" xfId="28987" xr:uid="{35911EA9-F130-4539-A997-488829FB810B}"/>
    <cellStyle name="Style 41 2 4" xfId="28988" xr:uid="{1FDD77C9-9916-4892-ABC0-34008F0B51CB}"/>
    <cellStyle name="Style 41 2 5" xfId="28989" xr:uid="{07C56977-9F94-4CB3-BEDF-CD1DCAE9E8AE}"/>
    <cellStyle name="Style 41 3" xfId="28990" xr:uid="{97D3D2F9-AFE3-4A78-9BD8-961510DCEAAE}"/>
    <cellStyle name="Style 41 4" xfId="28991" xr:uid="{DB596244-8436-4ABF-8111-26E553767B51}"/>
    <cellStyle name="Style 41 5" xfId="28992" xr:uid="{BF8915E9-060A-4B77-807C-9ABAD3AF3C65}"/>
    <cellStyle name="Style 41 6" xfId="28993" xr:uid="{FBAB1CD0-BE46-4697-92B7-84D391D2F889}"/>
    <cellStyle name="Style 46" xfId="28994" xr:uid="{B0AEBD70-7109-4CCC-B2BE-A1F3CDD1F291}"/>
    <cellStyle name="Style 46 2" xfId="28995" xr:uid="{94C524A1-4C26-469A-826F-E0DFB13B313B}"/>
    <cellStyle name="Style 46 2 2" xfId="28996" xr:uid="{9ABA00CE-C7BC-4E46-9C03-4070B90CE83D}"/>
    <cellStyle name="Style 46 2 3" xfId="28997" xr:uid="{AB0BB167-DC64-42BF-8C1B-FBC6A66A4F80}"/>
    <cellStyle name="Style 46 2 4" xfId="28998" xr:uid="{E81B30E3-151A-4CBC-9B5F-448EB01C8190}"/>
    <cellStyle name="Style 46 2 5" xfId="28999" xr:uid="{121C3B70-CD8B-4FE8-B8CD-B3614F6DA834}"/>
    <cellStyle name="Style 46 3" xfId="29000" xr:uid="{526303FC-8766-407D-9779-54F8D94356FF}"/>
    <cellStyle name="Style 46 3 2" xfId="29001" xr:uid="{21DE042C-17A4-4533-AEC9-EED8F7C1D512}"/>
    <cellStyle name="Style 46 3 3" xfId="29002" xr:uid="{BB5E1BDC-BDAA-4FE1-9322-1ADC77F144E3}"/>
    <cellStyle name="Style 46 3 4" xfId="29003" xr:uid="{808D7F00-563E-4E42-808F-2F1E06BBBCD7}"/>
    <cellStyle name="Style 46 3 5" xfId="29004" xr:uid="{4A88B80C-7AFC-46E8-B26A-5F06DF7333E6}"/>
    <cellStyle name="Style 46 4" xfId="29005" xr:uid="{1FA67154-00A1-428C-846C-887FE79A5CA5}"/>
    <cellStyle name="Style 46 5" xfId="29006" xr:uid="{E5077E40-278D-47A5-A107-0B2FA967516C}"/>
    <cellStyle name="Style 46 6" xfId="29007" xr:uid="{9E4D90F4-355B-4F24-996A-3CE6621348DF}"/>
    <cellStyle name="Style 46 7" xfId="29008" xr:uid="{7CD50AD5-E74C-4EA3-9821-608E6540D9CD}"/>
    <cellStyle name="Style 47" xfId="29009" xr:uid="{7BA8702B-7A81-4FFB-9A94-C590DC9AAE01}"/>
    <cellStyle name="Style 47 2" xfId="29010" xr:uid="{BD7E480C-73D2-4EAC-A3B0-0D91EE051277}"/>
    <cellStyle name="Style 47 2 2" xfId="29011" xr:uid="{E23286B9-0FA8-409A-A4B2-E520574175D1}"/>
    <cellStyle name="Style 47 2 3" xfId="29012" xr:uid="{3389F7A5-FB1B-4366-BD6D-2BD1E31F2820}"/>
    <cellStyle name="Style 47 2 4" xfId="29013" xr:uid="{8E07CD36-C5B1-404B-A143-BDDDBC0D160E}"/>
    <cellStyle name="Style 47 2 5" xfId="29014" xr:uid="{C9E36CDD-FEE3-4D66-B9EF-55CFBA8388D1}"/>
    <cellStyle name="Style 47 3" xfId="29015" xr:uid="{1C1F2995-388A-446D-A5FD-1E7E96662535}"/>
    <cellStyle name="Style 47 4" xfId="29016" xr:uid="{BCA89929-F8BE-4361-8EFB-D210F2A745D0}"/>
    <cellStyle name="Style 47 5" xfId="29017" xr:uid="{E8E697A9-42B7-4070-B8D8-FD018D4E2F97}"/>
    <cellStyle name="Style 47 6" xfId="29018" xr:uid="{565502E0-DFDC-447F-A07D-57426F100128}"/>
    <cellStyle name="Style 48" xfId="29019" xr:uid="{3428BCAF-829F-4CEB-8F8D-62D6640CEC2D}"/>
    <cellStyle name="Style 48 2" xfId="29020" xr:uid="{3EFAEAB3-232C-49CD-8EDC-06FD99F9B131}"/>
    <cellStyle name="Style 48 2 2" xfId="29021" xr:uid="{A79D018B-A67C-40BF-A4BA-DF2180AF2AD9}"/>
    <cellStyle name="Style 48 2 3" xfId="29022" xr:uid="{81BA5E44-1B81-4074-9B14-B12612CC31E7}"/>
    <cellStyle name="Style 48 2 4" xfId="29023" xr:uid="{8AE808C8-124E-4131-9FF3-65B0C058F504}"/>
    <cellStyle name="Style 48 2 5" xfId="29024" xr:uid="{3081EFBA-F6AA-4073-BE83-0900A0F4C75F}"/>
    <cellStyle name="Style 48 3" xfId="29025" xr:uid="{454FA8F2-20AC-4BAD-9A94-4BC9F82D8EBE}"/>
    <cellStyle name="Style 48 4" xfId="29026" xr:uid="{A12894D0-B59A-41AD-BB83-FD9F123848CE}"/>
    <cellStyle name="Style 48 5" xfId="29027" xr:uid="{2965B87D-2DD5-474B-A5D3-1FC7FA474768}"/>
    <cellStyle name="Style 48 6" xfId="29028" xr:uid="{3C1E2DC2-03DC-4F0C-A1A1-41F79912C3BD}"/>
    <cellStyle name="Style 49" xfId="29029" xr:uid="{E6DAC5F5-DF81-424C-86E9-A1690D8F26AA}"/>
    <cellStyle name="Style 49 2" xfId="29030" xr:uid="{A1E0C4DE-4F06-45D0-9EAD-38E1E9C50519}"/>
    <cellStyle name="Style 49 2 2" xfId="29031" xr:uid="{0BB26D91-33E0-4919-9A7F-93D9AC33DAB3}"/>
    <cellStyle name="Style 49 2 3" xfId="29032" xr:uid="{A4634FC1-135A-45F1-AEEF-5661EB667DE5}"/>
    <cellStyle name="Style 49 2 4" xfId="29033" xr:uid="{42B7A8D1-089B-4428-8298-DE3DC0767A5C}"/>
    <cellStyle name="Style 49 2 5" xfId="29034" xr:uid="{0082E4F2-754F-4CFD-9B4D-65C3B52B4F52}"/>
    <cellStyle name="Style 49 3" xfId="29035" xr:uid="{EA26E347-B7DA-42E9-B0AD-1ED470B89012}"/>
    <cellStyle name="Style 49 4" xfId="29036" xr:uid="{52247D73-60D1-479F-A68F-94800380561C}"/>
    <cellStyle name="Style 49 5" xfId="29037" xr:uid="{4DE53A9A-8A12-47F8-A399-5C08D0970CBE}"/>
    <cellStyle name="Style 49 6" xfId="29038" xr:uid="{787D5598-554E-4D56-93E4-191A1E371F23}"/>
    <cellStyle name="Style 50" xfId="29039" xr:uid="{DC12FD19-667D-406D-B9A6-66F855B556AE}"/>
    <cellStyle name="Style 50 2" xfId="29040" xr:uid="{E0E3CADB-E281-489D-B72F-38F689A20F16}"/>
    <cellStyle name="Style 50 2 2" xfId="29041" xr:uid="{27274D8B-C5C7-434F-AA90-2E533F8C5AE6}"/>
    <cellStyle name="Style 50 2 3" xfId="29042" xr:uid="{27E90C28-2490-4DDD-B810-D47EB60261BB}"/>
    <cellStyle name="Style 50 2 4" xfId="29043" xr:uid="{4F32A9AD-56D5-4992-B802-722103B1439E}"/>
    <cellStyle name="Style 50 2 5" xfId="29044" xr:uid="{A7FCA04E-5A69-4FED-BE12-FC73E5073BDD}"/>
    <cellStyle name="Style 50 3" xfId="29045" xr:uid="{B55A654A-4870-44E5-B7DD-8B90CA7F9B4B}"/>
    <cellStyle name="Style 50 3 2" xfId="29046" xr:uid="{39048C9D-075B-46DF-973F-B8C734B6E5C7}"/>
    <cellStyle name="Style 50 3 3" xfId="29047" xr:uid="{60F6E36D-2A02-43F8-9701-ACC4B73712F0}"/>
    <cellStyle name="Style 50 3 4" xfId="29048" xr:uid="{009B7BD5-23E6-4FC8-8154-42BB32377E04}"/>
    <cellStyle name="Style 50 3 5" xfId="29049" xr:uid="{69ADAAE8-5A02-477C-98E3-943A3ED55248}"/>
    <cellStyle name="Style 50 4" xfId="29050" xr:uid="{A0A9CEC3-AB5C-404A-99FB-04F060DBFB8A}"/>
    <cellStyle name="Style 50 5" xfId="29051" xr:uid="{7E8FC3CB-3243-4195-87ED-BA6FD764D0AB}"/>
    <cellStyle name="Style 50 6" xfId="29052" xr:uid="{3D9DBA6F-2B45-42AF-8ED7-F1F78DC196A5}"/>
    <cellStyle name="Style 50 7" xfId="29053" xr:uid="{95C97266-93FE-47A0-9372-A5D46431166A}"/>
    <cellStyle name="Style 51" xfId="29054" xr:uid="{6F280FE3-B43F-468F-B831-5E00869CC888}"/>
    <cellStyle name="Style 51 2" xfId="29055" xr:uid="{B3116C86-DF41-4176-97C4-CAE88C1CB43C}"/>
    <cellStyle name="Style 51 2 2" xfId="29056" xr:uid="{C3888D37-0427-4BED-A808-FCC8D1D71CAC}"/>
    <cellStyle name="Style 51 2 3" xfId="29057" xr:uid="{1F25CC98-CDA5-4A13-84FE-7987199931B1}"/>
    <cellStyle name="Style 51 2 4" xfId="29058" xr:uid="{D2CDC0F1-7AC0-4F8F-BA2C-28249225584C}"/>
    <cellStyle name="Style 51 2 5" xfId="29059" xr:uid="{44B0DB82-1484-47E4-AADD-1A2706A9C01A}"/>
    <cellStyle name="Style 51 3" xfId="29060" xr:uid="{B3740546-8AE9-44AE-AADE-CCE91ABC25B7}"/>
    <cellStyle name="Style 51 4" xfId="29061" xr:uid="{9185C348-32A3-4E27-971D-024D317F454B}"/>
    <cellStyle name="Style 51 5" xfId="29062" xr:uid="{701D3DA9-9134-4612-8E93-A08729A7E7E4}"/>
    <cellStyle name="Style 51 6" xfId="29063" xr:uid="{5BE8402A-72C1-4DAC-A260-B2188391C476}"/>
    <cellStyle name="Style 52" xfId="29064" xr:uid="{F78E94DF-42EB-4B0E-A73D-70E733CC709C}"/>
    <cellStyle name="Style 52 2" xfId="29065" xr:uid="{C3C7537E-346B-4F3E-A9B3-BBA027E5976E}"/>
    <cellStyle name="Style 52 2 2" xfId="29066" xr:uid="{58500EDC-49FE-4CE4-BDEC-AB677C43450F}"/>
    <cellStyle name="Style 52 2 3" xfId="29067" xr:uid="{0EDF6F98-F870-484D-B2BD-2F45C2F5D03F}"/>
    <cellStyle name="Style 52 2 4" xfId="29068" xr:uid="{D6009E6D-9181-49EE-A479-02990EF45331}"/>
    <cellStyle name="Style 52 2 5" xfId="29069" xr:uid="{AFBB6DDA-3D79-4784-AE61-EC4288801AC2}"/>
    <cellStyle name="Style 52 3" xfId="29070" xr:uid="{C34E7A2C-188D-4B7E-B89C-B5161B88AD05}"/>
    <cellStyle name="Style 52 4" xfId="29071" xr:uid="{6B39DCD5-AACC-421E-AAD8-AE86673C1C46}"/>
    <cellStyle name="Style 52 5" xfId="29072" xr:uid="{E71AFE5B-C4A3-4DA3-A8BD-71F917E466B6}"/>
    <cellStyle name="Style 52 6" xfId="29073" xr:uid="{1F3EF71A-4628-4BAA-8670-D954C7C3FB74}"/>
    <cellStyle name="Style 58" xfId="29074" xr:uid="{B7C5237E-F152-4F06-BAE3-FBCE25FE288B}"/>
    <cellStyle name="Style 58 2" xfId="29075" xr:uid="{31656FFB-734C-4CDB-82F7-9F3ADF1DBDC2}"/>
    <cellStyle name="Style 58 2 2" xfId="29076" xr:uid="{933FA705-5165-40A1-AE37-D90EE194C516}"/>
    <cellStyle name="Style 58 2 3" xfId="29077" xr:uid="{D2953AC5-3955-49CE-AE4C-4D274116F5EA}"/>
    <cellStyle name="Style 58 2 4" xfId="29078" xr:uid="{E4C2BDCB-1979-4753-A2BE-DE709BE84416}"/>
    <cellStyle name="Style 58 2 5" xfId="29079" xr:uid="{F2372673-C3F7-42E7-911F-5F7183D60467}"/>
    <cellStyle name="Style 58 3" xfId="29080" xr:uid="{CC375179-E181-4FAF-8767-C10A3120120B}"/>
    <cellStyle name="Style 58 3 2" xfId="29081" xr:uid="{E103CCB9-A69B-49F7-9E15-F33F6291C75B}"/>
    <cellStyle name="Style 58 3 3" xfId="29082" xr:uid="{F3FAD845-6BE3-41EF-BDD2-87CBF6C17FEF}"/>
    <cellStyle name="Style 58 3 4" xfId="29083" xr:uid="{715A1C08-4685-472F-996F-37AA6194BAE1}"/>
    <cellStyle name="Style 58 3 5" xfId="29084" xr:uid="{22CC8513-817F-4B91-AFBE-2C84EDA33AFD}"/>
    <cellStyle name="Style 58 4" xfId="29085" xr:uid="{D3C7E084-A11A-425B-9BAF-7A42C8AE915E}"/>
    <cellStyle name="Style 58 5" xfId="29086" xr:uid="{96492A6D-1507-4CBB-8C50-FF6DC075FEA7}"/>
    <cellStyle name="Style 58 6" xfId="29087" xr:uid="{52CB6156-DDA0-4E25-B6D5-F20D6A0876FF}"/>
    <cellStyle name="Style 58 7" xfId="29088" xr:uid="{C668AB83-6F67-49B5-A82F-36A22FC50570}"/>
    <cellStyle name="Style 59" xfId="29089" xr:uid="{35BDD09E-E902-41B6-91C6-888C33DB21B7}"/>
    <cellStyle name="Style 59 2" xfId="29090" xr:uid="{0C3BA371-B723-463F-8B91-E114CFF6DC39}"/>
    <cellStyle name="Style 59 2 2" xfId="29091" xr:uid="{425C7165-7C9B-4D23-B1F6-A2BAF91A0708}"/>
    <cellStyle name="Style 59 2 3" xfId="29092" xr:uid="{B58BF741-0050-485C-B350-A25E45CEB9DB}"/>
    <cellStyle name="Style 59 2 4" xfId="29093" xr:uid="{E53FD9F5-3A9C-48AF-94FC-0B3B3F5806D0}"/>
    <cellStyle name="Style 59 2 5" xfId="29094" xr:uid="{0C832E6E-BCBD-46E0-A9AE-873A2503A943}"/>
    <cellStyle name="Style 59 3" xfId="29095" xr:uid="{F080C942-21CE-4A0C-89B9-CB9DB5A3067B}"/>
    <cellStyle name="Style 59 4" xfId="29096" xr:uid="{0DEF28C6-8A18-4ADB-844F-8B06F2561C9C}"/>
    <cellStyle name="Style 59 5" xfId="29097" xr:uid="{55EED21D-2A6B-4E33-AD22-81DEE064121D}"/>
    <cellStyle name="Style 59 6" xfId="29098" xr:uid="{FAA5A518-01F8-4038-96BD-ED66296B9825}"/>
    <cellStyle name="Style 60" xfId="29099" xr:uid="{6E9DBEF0-C6E7-4B5C-B73B-CB2A31EBE4DB}"/>
    <cellStyle name="Style 60 2" xfId="29100" xr:uid="{D600C6BF-12EC-481D-BFF8-5EC795AF4D37}"/>
    <cellStyle name="Style 60 2 2" xfId="29101" xr:uid="{673D7CD9-9FFB-430E-92AE-B5EE413D45E2}"/>
    <cellStyle name="Style 60 2 3" xfId="29102" xr:uid="{82EDA1DE-1CC5-4FF8-B63C-4BEB6891210D}"/>
    <cellStyle name="Style 60 2 4" xfId="29103" xr:uid="{0EE6786E-5D2E-4BDE-9BE2-C8F96CBF0518}"/>
    <cellStyle name="Style 60 2 5" xfId="29104" xr:uid="{C29BDB50-A2B4-49A7-9190-EA38C9BC24D9}"/>
    <cellStyle name="Style 60 3" xfId="29105" xr:uid="{7637515A-5762-415B-AB6C-29B74808B49A}"/>
    <cellStyle name="Style 60 4" xfId="29106" xr:uid="{B7BD0CDC-6D90-471B-B158-84C080DFF87F}"/>
    <cellStyle name="Style 60 5" xfId="29107" xr:uid="{51476110-AF95-40B4-9106-CE6CE27E1225}"/>
    <cellStyle name="Style 60 6" xfId="29108" xr:uid="{BFFB9879-C5AD-4493-8502-2566A6C534F4}"/>
    <cellStyle name="Style 61" xfId="29109" xr:uid="{AE2AB404-1AF7-4CD8-A2C0-B66B1F7C22D1}"/>
    <cellStyle name="Style 61 2" xfId="29110" xr:uid="{37F3E3F6-DF61-4E29-8CBB-7AD3322F020F}"/>
    <cellStyle name="Style 61 2 2" xfId="29111" xr:uid="{E76DA062-F275-4B9C-870B-80B81C8DA43D}"/>
    <cellStyle name="Style 61 2 3" xfId="29112" xr:uid="{B813E09C-F11B-47F8-BE7F-445D11382DAC}"/>
    <cellStyle name="Style 61 2 4" xfId="29113" xr:uid="{9088FE32-D222-4162-A8F5-61E21ED1B5D3}"/>
    <cellStyle name="Style 61 2 5" xfId="29114" xr:uid="{8921E8A4-2375-44E5-AD5D-664B0CB4AC05}"/>
    <cellStyle name="Style 61 3" xfId="29115" xr:uid="{11C3EDD9-3218-45C1-9227-2CF5BB213A46}"/>
    <cellStyle name="Style 61 4" xfId="29116" xr:uid="{ED63CAE7-95C7-4A16-A82B-4C42423CE355}"/>
    <cellStyle name="Style 61 5" xfId="29117" xr:uid="{EC8B07D3-B109-413B-9FEC-F2FC0766D065}"/>
    <cellStyle name="Style 61 6" xfId="29118" xr:uid="{5DD5CE22-20E6-4531-8D70-312D4BF638CD}"/>
    <cellStyle name="Style 62" xfId="29119" xr:uid="{E4C07D44-E11C-421E-B36B-70B7C9C9A9CB}"/>
    <cellStyle name="Style 62 2" xfId="29120" xr:uid="{49A0FD34-1A2A-4EC9-8702-158302793960}"/>
    <cellStyle name="Style 62 2 2" xfId="29121" xr:uid="{EC2CA4DB-4424-48B7-83B4-D1A3FCE18BE6}"/>
    <cellStyle name="Style 62 2 3" xfId="29122" xr:uid="{0823D8F0-D0C0-468E-9F40-3D821EF11410}"/>
    <cellStyle name="Style 62 2 4" xfId="29123" xr:uid="{4AC24F18-6526-401F-9042-106E0A00DAFD}"/>
    <cellStyle name="Style 62 2 5" xfId="29124" xr:uid="{858663DF-9569-47D9-B7F2-8CA6A8CAEDEA}"/>
    <cellStyle name="Style 62 3" xfId="29125" xr:uid="{CFCAE94F-DD97-48F1-A118-D1FF1E58132B}"/>
    <cellStyle name="Style 62 3 2" xfId="29126" xr:uid="{F3BBFAC0-55BA-42CE-B934-61A4B789C29F}"/>
    <cellStyle name="Style 62 3 3" xfId="29127" xr:uid="{6CB704EE-FC39-45C3-818B-AE56C651F10B}"/>
    <cellStyle name="Style 62 3 4" xfId="29128" xr:uid="{03AEBB45-210C-49AB-BF87-07EAD2D54BE7}"/>
    <cellStyle name="Style 62 3 5" xfId="29129" xr:uid="{7C0D0A5D-97A3-43F1-B267-B7D8D3166D55}"/>
    <cellStyle name="Style 62 4" xfId="29130" xr:uid="{79C3489A-823B-48A6-9581-7A293DADB109}"/>
    <cellStyle name="Style 62 5" xfId="29131" xr:uid="{88772A11-576F-44F2-A27D-607A478C874F}"/>
    <cellStyle name="Style 62 6" xfId="29132" xr:uid="{19C3EFFE-CEA5-49E0-AB25-4E891C86E9BD}"/>
    <cellStyle name="Style 62 7" xfId="29133" xr:uid="{26F27C14-A1CA-43F5-B666-CAA15FCAF154}"/>
    <cellStyle name="Style 63" xfId="29134" xr:uid="{7D1032C3-FCAC-482D-92C4-35EB11A27BC7}"/>
    <cellStyle name="Style 63 2" xfId="29135" xr:uid="{3BF35BF5-3F12-46D4-BBB4-244BADE7DD24}"/>
    <cellStyle name="Style 63 2 2" xfId="29136" xr:uid="{57FFA74A-601C-4BE7-9328-3EF93748A121}"/>
    <cellStyle name="Style 63 2 3" xfId="29137" xr:uid="{295BBA3A-79BD-42C8-A982-CE5108E70458}"/>
    <cellStyle name="Style 63 2 4" xfId="29138" xr:uid="{1C0C450F-9A5F-4E6F-983D-94C0B2CF4254}"/>
    <cellStyle name="Style 63 2 5" xfId="29139" xr:uid="{09F86E5D-C931-494E-A221-AB5E45A37191}"/>
    <cellStyle name="Style 63 3" xfId="29140" xr:uid="{69F2C2FC-F9BA-47CB-81C9-4A1DD6E0D4FD}"/>
    <cellStyle name="Style 63 4" xfId="29141" xr:uid="{10A0F507-0D54-48EC-B8C4-EA826E580B49}"/>
    <cellStyle name="Style 63 5" xfId="29142" xr:uid="{6AE6787A-8792-4D47-B998-50E481BD52A6}"/>
    <cellStyle name="Style 63 6" xfId="29143" xr:uid="{758C64B0-9416-49AD-8F9F-C0EC3DE3B743}"/>
    <cellStyle name="Style 64" xfId="29144" xr:uid="{90671472-D2F6-42D2-AFA0-3A280446BC56}"/>
    <cellStyle name="Style 64 2" xfId="29145" xr:uid="{2DD4EB9E-2D14-4A33-8DAE-9A40B6EF2FD8}"/>
    <cellStyle name="Style 64 2 2" xfId="29146" xr:uid="{1FF843BD-E52C-4D3B-B2BE-1B3D337BE414}"/>
    <cellStyle name="Style 64 2 3" xfId="29147" xr:uid="{DE604A58-0196-4319-864A-3BC930100E23}"/>
    <cellStyle name="Style 64 2 4" xfId="29148" xr:uid="{56ECA856-9E2B-412A-87D2-FD4100148576}"/>
    <cellStyle name="Style 64 2 5" xfId="29149" xr:uid="{6CFB72B5-919C-47A4-B67C-9B2749CCC8B0}"/>
    <cellStyle name="Style 64 3" xfId="29150" xr:uid="{0E973DFE-BC42-4FD0-AA28-4AF856D9D1F2}"/>
    <cellStyle name="Style 64 4" xfId="29151" xr:uid="{BAF7CD93-9C36-4546-AE03-A62DD098F145}"/>
    <cellStyle name="Style 64 5" xfId="29152" xr:uid="{6F14284D-A0A0-4D80-A972-20A3780E9D07}"/>
    <cellStyle name="Style 64 6" xfId="29153" xr:uid="{06C53055-0B88-4F53-939D-2ADDA8DC8185}"/>
    <cellStyle name="Style 69" xfId="29154" xr:uid="{EF3E1482-C9D5-4CC3-9C4B-61997CA12024}"/>
    <cellStyle name="Style 69 2" xfId="29155" xr:uid="{52B4AF98-EBB1-4347-8687-B94F162BAC85}"/>
    <cellStyle name="Style 69 2 2" xfId="29156" xr:uid="{41718C49-15B8-4100-802A-DC436AC1ABE7}"/>
    <cellStyle name="Style 69 2 3" xfId="29157" xr:uid="{5E40D9BD-C425-4902-AED2-D87354B6E5E5}"/>
    <cellStyle name="Style 69 2 4" xfId="29158" xr:uid="{F0D4438D-938F-438F-8B49-EB00222BD884}"/>
    <cellStyle name="Style 69 2 5" xfId="29159" xr:uid="{0110F501-8377-41A4-83CB-D6E3EA49FB5A}"/>
    <cellStyle name="Style 69 3" xfId="29160" xr:uid="{289CDCAC-91E2-496D-B6EE-032A5FC312C2}"/>
    <cellStyle name="Style 69 3 2" xfId="29161" xr:uid="{F1C37C62-914C-42D1-ABF0-6A284C505904}"/>
    <cellStyle name="Style 69 3 3" xfId="29162" xr:uid="{A4715C7B-6173-42BA-887E-337992B55A00}"/>
    <cellStyle name="Style 69 3 4" xfId="29163" xr:uid="{FDCDFD2C-C3C2-473D-AA84-E7590BECCECF}"/>
    <cellStyle name="Style 69 3 5" xfId="29164" xr:uid="{348C7D96-14ED-4EF1-86CC-D01E67B9F0C1}"/>
    <cellStyle name="Style 69 4" xfId="29165" xr:uid="{6A89D562-9248-4C3A-AF88-1E58F3A36E9C}"/>
    <cellStyle name="Style 69 5" xfId="29166" xr:uid="{DD10562D-B506-41D0-B191-E170EAC0A7B2}"/>
    <cellStyle name="Style 69 6" xfId="29167" xr:uid="{744C7F5E-64E8-4BA2-82F9-0C583FC1AD30}"/>
    <cellStyle name="Style 69 7" xfId="29168" xr:uid="{C5D5EE9E-EDEA-4477-8C97-B410C8E7A06E}"/>
    <cellStyle name="Style 70" xfId="29169" xr:uid="{417162AD-5F20-43D6-9B09-61A34C1469A7}"/>
    <cellStyle name="Style 70 2" xfId="29170" xr:uid="{4E06E2F9-C114-4F2F-B169-DF55E69115A5}"/>
    <cellStyle name="Style 70 2 2" xfId="29171" xr:uid="{F641B71B-9A25-4B20-89BC-790A67FD1904}"/>
    <cellStyle name="Style 70 2 3" xfId="29172" xr:uid="{653E71A6-A360-4FC1-9221-6EC94FC7ED39}"/>
    <cellStyle name="Style 70 2 4" xfId="29173" xr:uid="{CBDC740B-0418-4E3D-B7BC-38DAFE03B62C}"/>
    <cellStyle name="Style 70 2 5" xfId="29174" xr:uid="{1828BF15-3E1B-48F9-9D64-6181902CC85B}"/>
    <cellStyle name="Style 70 3" xfId="29175" xr:uid="{ECEE6622-690B-4634-B67B-FAC2DB3DE62C}"/>
    <cellStyle name="Style 70 4" xfId="29176" xr:uid="{3484DA79-A166-43A2-9422-4F18BB5131F0}"/>
    <cellStyle name="Style 70 5" xfId="29177" xr:uid="{D638C09C-51F7-4223-9E2B-3FC82A9621ED}"/>
    <cellStyle name="Style 70 6" xfId="29178" xr:uid="{6A04D0B2-7719-4FE1-B78D-89A238D146BD}"/>
    <cellStyle name="Style 71" xfId="29179" xr:uid="{F849A139-0307-46E9-BD26-E6DCE99603F1}"/>
    <cellStyle name="Style 71 2" xfId="29180" xr:uid="{794734DC-D4CD-4B44-8F83-5C5CD93BDEBF}"/>
    <cellStyle name="Style 71 2 2" xfId="29181" xr:uid="{48655C20-9BC8-4903-83C5-9A8E43858353}"/>
    <cellStyle name="Style 71 2 3" xfId="29182" xr:uid="{0BAFB284-8576-46BF-8291-E98A49945E52}"/>
    <cellStyle name="Style 71 2 4" xfId="29183" xr:uid="{588F3D37-E7DF-4757-B2D6-5149384DC1D6}"/>
    <cellStyle name="Style 71 2 5" xfId="29184" xr:uid="{9669EF97-B508-4C86-9ACE-D7F305D8C1A9}"/>
    <cellStyle name="Style 71 3" xfId="29185" xr:uid="{D4578A9E-57EE-4D0E-BE77-8C6BDE4460B8}"/>
    <cellStyle name="Style 71 4" xfId="29186" xr:uid="{48EE25D0-D4C0-4770-9774-025A7A0908EC}"/>
    <cellStyle name="Style 71 5" xfId="29187" xr:uid="{132BBB19-9CDD-4556-A31E-45DF5BFC0010}"/>
    <cellStyle name="Style 71 6" xfId="29188" xr:uid="{67B1C919-5B9A-416A-AA1A-8E8DA0DA5963}"/>
    <cellStyle name="Style 72" xfId="29189" xr:uid="{198CCAAF-E812-4413-A20F-405F1A464269}"/>
    <cellStyle name="Style 72 2" xfId="29190" xr:uid="{EDE0C98D-5DD7-4762-8243-195CC17317F0}"/>
    <cellStyle name="Style 72 2 2" xfId="29191" xr:uid="{76E4DED1-0C78-4F90-A4C3-6B11190CA87D}"/>
    <cellStyle name="Style 72 2 3" xfId="29192" xr:uid="{8AB1280C-FC1C-4CA3-8471-6B9C62ACE9DC}"/>
    <cellStyle name="Style 72 2 4" xfId="29193" xr:uid="{5AC42CAF-E671-45DF-B394-1E169BB9DE5E}"/>
    <cellStyle name="Style 72 2 5" xfId="29194" xr:uid="{BD11888C-1338-49B9-85BB-10A132CE5E48}"/>
    <cellStyle name="Style 72 3" xfId="29195" xr:uid="{D143DDD7-A439-44EB-B614-11889118BAA8}"/>
    <cellStyle name="Style 72 4" xfId="29196" xr:uid="{0AB1384F-84B3-43A8-98A9-B5B80AE58AFD}"/>
    <cellStyle name="Style 72 5" xfId="29197" xr:uid="{9F272C4E-DB76-493F-8ACF-CA1508A1BD23}"/>
    <cellStyle name="Style 72 6" xfId="29198" xr:uid="{89B20166-25F2-4152-972F-0EE0FBF24FA0}"/>
    <cellStyle name="Style 73" xfId="29199" xr:uid="{E1DD823E-B2CB-42E4-A2B0-4530F8A43588}"/>
    <cellStyle name="Style 73 2" xfId="29200" xr:uid="{C83EE2F3-5874-4F2A-9A03-5DE2B0E02179}"/>
    <cellStyle name="Style 73 2 2" xfId="29201" xr:uid="{2829FBF7-B3F4-4C6F-B57B-BB1A3A5D8E8A}"/>
    <cellStyle name="Style 73 2 3" xfId="29202" xr:uid="{64FB963D-0013-4BEB-8B60-BE642D36372C}"/>
    <cellStyle name="Style 73 2 4" xfId="29203" xr:uid="{960C3EDC-867D-4282-9D11-37DD29626676}"/>
    <cellStyle name="Style 73 2 5" xfId="29204" xr:uid="{44B91AF1-5F5F-4B9D-8931-35A8A858B481}"/>
    <cellStyle name="Style 73 3" xfId="29205" xr:uid="{66567800-9FC6-45DA-AE57-16A895F83209}"/>
    <cellStyle name="Style 73 3 2" xfId="29206" xr:uid="{103BC0E8-ED9B-4020-9447-294EA79E2749}"/>
    <cellStyle name="Style 73 3 3" xfId="29207" xr:uid="{2669F33D-3D90-44D8-9D9B-BE7811DF2449}"/>
    <cellStyle name="Style 73 3 4" xfId="29208" xr:uid="{664D2698-3B65-46C9-B278-7FECC065B156}"/>
    <cellStyle name="Style 73 3 5" xfId="29209" xr:uid="{0A897D79-7F03-41E2-BFE6-6E9BC5D8C35E}"/>
    <cellStyle name="Style 73 4" xfId="29210" xr:uid="{3D77F64B-AB6E-403E-A296-E64098968349}"/>
    <cellStyle name="Style 73 5" xfId="29211" xr:uid="{E918561A-9C7E-4291-B0C4-82276A1F32A9}"/>
    <cellStyle name="Style 73 6" xfId="29212" xr:uid="{BE072CDC-2641-41F9-8FDE-BBE3F48C50FB}"/>
    <cellStyle name="Style 73 7" xfId="29213" xr:uid="{827C90C1-E1A3-448A-8E6F-2EBD19AD7445}"/>
    <cellStyle name="Style 74" xfId="29214" xr:uid="{EF14C65A-1386-4551-9F58-7552FD0D03F4}"/>
    <cellStyle name="Style 74 2" xfId="29215" xr:uid="{76B0B4B4-976A-4E66-BDD1-477617F17128}"/>
    <cellStyle name="Style 74 2 2" xfId="29216" xr:uid="{DD79F8CB-1625-4DD9-A693-5F4C40086F37}"/>
    <cellStyle name="Style 74 2 3" xfId="29217" xr:uid="{23F20248-1386-4FCA-A0BF-85E1A3B06DB7}"/>
    <cellStyle name="Style 74 2 4" xfId="29218" xr:uid="{7067EE3E-992D-4617-965D-7ECC611BE782}"/>
    <cellStyle name="Style 74 2 5" xfId="29219" xr:uid="{34AA2F32-00FF-4C59-928D-C9BBA311BEDE}"/>
    <cellStyle name="Style 74 3" xfId="29220" xr:uid="{E1776119-02B6-470E-B89F-A19710A34543}"/>
    <cellStyle name="Style 74 4" xfId="29221" xr:uid="{44ACF77A-7EF0-4467-8B66-66306F05E67D}"/>
    <cellStyle name="Style 74 5" xfId="29222" xr:uid="{2F3BEEC4-439E-4984-AC51-64F1A6144809}"/>
    <cellStyle name="Style 74 6" xfId="29223" xr:uid="{AB911914-6C4F-40D4-9A44-A0ABC08C66A8}"/>
    <cellStyle name="Style 75" xfId="29224" xr:uid="{903B6803-0843-408D-A20B-03453B6B2064}"/>
    <cellStyle name="Style 75 2" xfId="29225" xr:uid="{3C79BE50-1842-4BBC-BA8A-7E25B9DD3F06}"/>
    <cellStyle name="Style 75 2 2" xfId="29226" xr:uid="{93A336D8-F4E1-4839-8CA6-644ED02983CC}"/>
    <cellStyle name="Style 75 2 3" xfId="29227" xr:uid="{4C5D0052-4A99-41C9-B787-296AC92F69D5}"/>
    <cellStyle name="Style 75 2 4" xfId="29228" xr:uid="{1157547E-EC4C-43B9-9415-C2661589FD7D}"/>
    <cellStyle name="Style 75 2 5" xfId="29229" xr:uid="{C894E2CA-A322-40FB-BBAE-6139875EE0B9}"/>
    <cellStyle name="Style 75 3" xfId="29230" xr:uid="{09FA3A39-71C6-4017-B199-02B32895B8B5}"/>
    <cellStyle name="Style 75 4" xfId="29231" xr:uid="{27898D51-5EC4-4500-87F3-016FF62BA5AC}"/>
    <cellStyle name="Style 75 5" xfId="29232" xr:uid="{76D50EC5-FB6B-410F-9B53-E3FC44D071E0}"/>
    <cellStyle name="Style 75 6" xfId="29233" xr:uid="{70E8B401-D92B-437B-B475-53C1C21ABE8C}"/>
    <cellStyle name="Style 80" xfId="29234" xr:uid="{3FA89744-BA02-43CC-A607-76899A9C3AC2}"/>
    <cellStyle name="Style 80 2" xfId="29235" xr:uid="{A113330A-5375-482F-BA03-C18B982C4DA1}"/>
    <cellStyle name="Style 80 2 2" xfId="29236" xr:uid="{7701AF2A-1B53-49DD-8569-57CC8EC2127F}"/>
    <cellStyle name="Style 80 2 3" xfId="29237" xr:uid="{D873785D-9E6C-44CB-875B-D0B061853651}"/>
    <cellStyle name="Style 80 2 4" xfId="29238" xr:uid="{62DEC3C2-D98C-4C17-BD8A-F2797699B047}"/>
    <cellStyle name="Style 80 2 5" xfId="29239" xr:uid="{1A6B043B-60BF-4F44-B7FA-78A0AB84358E}"/>
    <cellStyle name="Style 80 3" xfId="29240" xr:uid="{7837F918-7581-45AF-ADCE-76511A1841E9}"/>
    <cellStyle name="Style 80 3 2" xfId="29241" xr:uid="{58ED2CCB-845F-4EB9-B201-6EAB18461F6E}"/>
    <cellStyle name="Style 80 3 3" xfId="29242" xr:uid="{845E8873-A904-430B-B9E9-FE8B0588DC9A}"/>
    <cellStyle name="Style 80 3 4" xfId="29243" xr:uid="{61688BA5-5C9A-4A64-ABF0-E2FF59D998C6}"/>
    <cellStyle name="Style 80 3 5" xfId="29244" xr:uid="{9D1BE784-0CDE-4AAF-9DF4-FE97DF64C058}"/>
    <cellStyle name="Style 80 4" xfId="29245" xr:uid="{352CB87A-5F89-4047-9DBA-3E5E79F1B194}"/>
    <cellStyle name="Style 80 5" xfId="29246" xr:uid="{D9F28FB9-5649-4E6A-A06D-0912527EE885}"/>
    <cellStyle name="Style 80 6" xfId="29247" xr:uid="{5FC792E6-FFC4-4FF7-AF40-D20546B91EF4}"/>
    <cellStyle name="Style 80 7" xfId="29248" xr:uid="{96C87C53-96A5-4B2C-B5DF-2E8F05D81C67}"/>
    <cellStyle name="Style 81" xfId="29249" xr:uid="{29C42A6A-43CC-40C4-8FD8-3A5AD69068E6}"/>
    <cellStyle name="Style 81 2" xfId="29250" xr:uid="{5CE59866-D3D2-404D-B0F9-E2D3EAA10B56}"/>
    <cellStyle name="Style 81 2 2" xfId="29251" xr:uid="{D69E0FCF-DF1B-47D3-88B6-676E819E7932}"/>
    <cellStyle name="Style 81 2 3" xfId="29252" xr:uid="{D6A11F15-9462-44A8-92A8-DEA736E93D4C}"/>
    <cellStyle name="Style 81 2 4" xfId="29253" xr:uid="{C1C2A8B6-C07A-48E3-AE34-26FC70F2B42B}"/>
    <cellStyle name="Style 81 2 5" xfId="29254" xr:uid="{74512945-B631-47C7-8D5B-8EF513544F4D}"/>
    <cellStyle name="Style 81 3" xfId="29255" xr:uid="{B8880BEE-A61D-4DE0-87DD-E6835EF97057}"/>
    <cellStyle name="Style 81 3 2" xfId="29256" xr:uid="{5ABD5780-3F66-45CA-A430-7FAD267F1063}"/>
    <cellStyle name="Style 81 3 3" xfId="29257" xr:uid="{7A339171-AAF7-4368-90F2-4EA1E1A47A07}"/>
    <cellStyle name="Style 81 3 4" xfId="29258" xr:uid="{9188EE82-B064-429D-8DA4-E8EB1B5D1961}"/>
    <cellStyle name="Style 81 3 5" xfId="29259" xr:uid="{05B957FD-4450-4A55-B0CB-0109BBCD6C98}"/>
    <cellStyle name="Style 81 4" xfId="29260" xr:uid="{9766F110-84A9-46D6-9CF9-9E7829313915}"/>
    <cellStyle name="Style 81 5" xfId="29261" xr:uid="{FBAA3A6C-10A0-449A-B088-CA03347424C3}"/>
    <cellStyle name="Style 81 6" xfId="29262" xr:uid="{6CEAB45F-1035-4CE5-A6C0-6F6F8DC549CD}"/>
    <cellStyle name="Style 81 7" xfId="29263" xr:uid="{1327C2C0-CC54-4D32-99B4-8300F86872C4}"/>
    <cellStyle name="Style 82" xfId="29264" xr:uid="{B11E8CC5-40BC-46D7-9655-165FDD5684EA}"/>
    <cellStyle name="Style 82 2" xfId="29265" xr:uid="{37A26096-CC27-47BF-93E2-1397C019CE33}"/>
    <cellStyle name="Style 82 2 2" xfId="29266" xr:uid="{5972D7AA-68DE-4178-BA10-74D56FB7E09B}"/>
    <cellStyle name="Style 82 2 3" xfId="29267" xr:uid="{608EDEBD-F1FE-4E68-B51B-C02DF52F6992}"/>
    <cellStyle name="Style 82 2 4" xfId="29268" xr:uid="{1E0969CA-7179-4387-BD0D-AB9CF5F6CBBE}"/>
    <cellStyle name="Style 82 2 5" xfId="29269" xr:uid="{067E278D-7037-410D-AE10-C90323560FB6}"/>
    <cellStyle name="Style 82 3" xfId="29270" xr:uid="{460F4533-01CE-4895-BBB6-7310159828E2}"/>
    <cellStyle name="Style 82 4" xfId="29271" xr:uid="{2491956C-593B-430A-9544-070180571B67}"/>
    <cellStyle name="Style 82 5" xfId="29272" xr:uid="{628354DD-E5E1-4FA2-BD42-8E1E47921F96}"/>
    <cellStyle name="Style 82 6" xfId="29273" xr:uid="{11581310-C3F0-4282-A152-1BC698B28C87}"/>
    <cellStyle name="Style 83" xfId="29274" xr:uid="{FBF2F6ED-BBED-4D24-9FA7-8154BB09B9B8}"/>
    <cellStyle name="Style 83 2" xfId="29275" xr:uid="{97A0C06F-B4D8-4C29-BA64-4E96A00CFD52}"/>
    <cellStyle name="Style 83 2 2" xfId="29276" xr:uid="{6DFE7DE7-21AF-4830-9572-441315BE80FC}"/>
    <cellStyle name="Style 83 2 3" xfId="29277" xr:uid="{6B1A4BBD-AF3A-490B-B4D7-D475FD50552E}"/>
    <cellStyle name="Style 83 2 4" xfId="29278" xr:uid="{14C52A33-0138-416F-AB6C-AF190704CF7F}"/>
    <cellStyle name="Style 83 2 5" xfId="29279" xr:uid="{C0C1D4BB-E78B-43D0-99E8-65724C49DC39}"/>
    <cellStyle name="Style 83 3" xfId="29280" xr:uid="{E3D3ADE1-B372-4F35-9A2D-175D6CBC7BE8}"/>
    <cellStyle name="Style 83 4" xfId="29281" xr:uid="{D08833A9-1818-4F5A-9350-B5BFF79937A8}"/>
    <cellStyle name="Style 83 5" xfId="29282" xr:uid="{44DF8CDB-95F2-4D03-9976-1FF7E60D090F}"/>
    <cellStyle name="Style 83 6" xfId="29283" xr:uid="{30B318D2-E035-4A3B-BB3D-775EB56BC852}"/>
    <cellStyle name="Style 84" xfId="29284" xr:uid="{C68F1151-D402-48A9-B504-9CC384C3F5B9}"/>
    <cellStyle name="Style 84 2" xfId="29285" xr:uid="{486D6EBC-7C61-4568-8AA2-8768DAC3919F}"/>
    <cellStyle name="Style 84 2 2" xfId="29286" xr:uid="{B4490245-30D8-4BA5-9280-55EB951E5D76}"/>
    <cellStyle name="Style 84 2 3" xfId="29287" xr:uid="{EEC34BF3-AF6C-465E-8C05-26801ECA0A3A}"/>
    <cellStyle name="Style 84 2 4" xfId="29288" xr:uid="{BC603AB4-54D9-402B-81A0-975FFB090EF8}"/>
    <cellStyle name="Style 84 2 5" xfId="29289" xr:uid="{88A679BD-AB01-4098-A4CF-234533293ADE}"/>
    <cellStyle name="Style 84 3" xfId="29290" xr:uid="{8C8E361C-8090-4FAB-AF0C-58D162766C73}"/>
    <cellStyle name="Style 84 4" xfId="29291" xr:uid="{5CEC8A33-8A18-4731-BB23-3649D8651E18}"/>
    <cellStyle name="Style 84 5" xfId="29292" xr:uid="{145315D2-BBCF-40BB-887B-80DBFF735B9C}"/>
    <cellStyle name="Style 84 6" xfId="29293" xr:uid="{6D2C00BC-F46C-473A-8452-3192666D8524}"/>
    <cellStyle name="Style 85" xfId="29294" xr:uid="{1102A6E4-9A1E-427E-8C3C-C50C615807FC}"/>
    <cellStyle name="Style 85 2" xfId="29295" xr:uid="{BA4ACD9C-9933-4A86-8481-213B26EA79DC}"/>
    <cellStyle name="Style 85 2 2" xfId="29296" xr:uid="{2BA1EAFD-19CD-4F36-B0B8-6FBAB32CBC90}"/>
    <cellStyle name="Style 85 2 3" xfId="29297" xr:uid="{9361A8B9-C5AC-49B1-909B-9CEE30F176A3}"/>
    <cellStyle name="Style 85 2 4" xfId="29298" xr:uid="{5FBFE867-CDE8-485E-9A6F-1480377E4FFB}"/>
    <cellStyle name="Style 85 2 5" xfId="29299" xr:uid="{F3903978-72F1-40A4-A7CF-3A07C47E88A0}"/>
    <cellStyle name="Style 85 3" xfId="29300" xr:uid="{BB524AA3-89B9-4EA7-8B87-396E32683866}"/>
    <cellStyle name="Style 85 3 2" xfId="29301" xr:uid="{7BE4BB5A-B18D-4D62-AE3D-BBB6C8CF6895}"/>
    <cellStyle name="Style 85 3 3" xfId="29302" xr:uid="{F8FD2AA5-9C57-475C-8383-B93A2C95A277}"/>
    <cellStyle name="Style 85 3 4" xfId="29303" xr:uid="{4B1585F0-69D2-497C-B30E-3E75236F45B0}"/>
    <cellStyle name="Style 85 3 5" xfId="29304" xr:uid="{764052DF-1B6E-4FCF-8919-70F4C09CEAD9}"/>
    <cellStyle name="Style 85 4" xfId="29305" xr:uid="{BA7C897A-6F9B-4221-AD4D-4BB3FC38D129}"/>
    <cellStyle name="Style 85 5" xfId="29306" xr:uid="{42F8E25E-08EB-4BBB-92B0-0ABA26E1E445}"/>
    <cellStyle name="Style 85 6" xfId="29307" xr:uid="{EF5CA589-08C7-4622-A257-B10F9A40FF12}"/>
    <cellStyle name="Style 85 7" xfId="29308" xr:uid="{C8088205-B2A6-4349-8F82-3EB1C558EF5B}"/>
    <cellStyle name="Style 86" xfId="29309" xr:uid="{E3DE355E-E7F7-47B0-9BB4-1AB6ED97881D}"/>
    <cellStyle name="Style 86 2" xfId="29310" xr:uid="{7013FEBD-F84F-4DC2-ABEA-1FC8F40BF3C8}"/>
    <cellStyle name="Style 86 2 2" xfId="29311" xr:uid="{D7A1FA20-99F0-405E-861C-3947A4B44B29}"/>
    <cellStyle name="Style 86 2 3" xfId="29312" xr:uid="{2958652E-58B0-4192-B85A-84F56CA8633D}"/>
    <cellStyle name="Style 86 2 4" xfId="29313" xr:uid="{1C36D101-C1E7-4F80-9BB9-3022D412AFDC}"/>
    <cellStyle name="Style 86 2 5" xfId="29314" xr:uid="{CF60437F-BD8C-4D12-B33D-ABF2BC0BB2B8}"/>
    <cellStyle name="Style 86 3" xfId="29315" xr:uid="{507DCA51-BB10-4991-822B-A4770B80DF05}"/>
    <cellStyle name="Style 86 4" xfId="29316" xr:uid="{4F002C40-4DB6-456A-BEBD-DFE6DFCDE5D9}"/>
    <cellStyle name="Style 86 5" xfId="29317" xr:uid="{A74317DA-3A03-4149-B1A6-1C0441D592A4}"/>
    <cellStyle name="Style 86 6" xfId="29318" xr:uid="{2524D6BC-B75D-4D01-BCC5-9BF32A99BB1C}"/>
    <cellStyle name="Style 87" xfId="29319" xr:uid="{E9565250-CEEB-4DEE-B19A-83921A5DFCD5}"/>
    <cellStyle name="Style 87 2" xfId="29320" xr:uid="{77A9E92C-5D98-4AAB-BFE9-A4DCCCB6FD49}"/>
    <cellStyle name="Style 87 2 2" xfId="29321" xr:uid="{115C5F7F-3659-4EA3-9230-B4C5F0A7EC83}"/>
    <cellStyle name="Style 87 2 3" xfId="29322" xr:uid="{FBCF61E0-CFA5-4724-8169-4800F7B4A478}"/>
    <cellStyle name="Style 87 2 4" xfId="29323" xr:uid="{428F7AF2-709F-4D34-9476-B0DF41C22146}"/>
    <cellStyle name="Style 87 2 5" xfId="29324" xr:uid="{456CF2E2-EE37-4D18-970B-C093DC444C04}"/>
    <cellStyle name="Style 87 3" xfId="29325" xr:uid="{92E445F2-E81C-45F2-97A4-71495F221951}"/>
    <cellStyle name="Style 87 4" xfId="29326" xr:uid="{06C44B52-0218-4101-A371-19083E85D221}"/>
    <cellStyle name="Style 87 5" xfId="29327" xr:uid="{EF219329-F3D2-49E6-A821-151F58B2FE73}"/>
    <cellStyle name="Style 87 6" xfId="29328" xr:uid="{0F287FBE-A588-42BA-9C30-16A2A870A690}"/>
    <cellStyle name="Style 93" xfId="29329" xr:uid="{E54D55BE-EC2F-45D5-AF38-C2D3B381E50A}"/>
    <cellStyle name="Style 93 2" xfId="29330" xr:uid="{5CB51497-55B6-4025-B4CA-110B553F83B4}"/>
    <cellStyle name="Style 93 2 2" xfId="29331" xr:uid="{5841009F-DE80-4020-A8E0-C23F2B5F28C5}"/>
    <cellStyle name="Style 93 2 3" xfId="29332" xr:uid="{96F0A245-0FB6-4427-BE00-E201AF292349}"/>
    <cellStyle name="Style 93 2 4" xfId="29333" xr:uid="{B17B479D-18AD-40F7-BC08-7C510EE622B3}"/>
    <cellStyle name="Style 93 2 5" xfId="29334" xr:uid="{55C2370E-1734-477E-BE5D-E6AD0317EB46}"/>
    <cellStyle name="Style 93 3" xfId="29335" xr:uid="{537072A0-39EB-4EC6-AC8D-184C9FA5F00F}"/>
    <cellStyle name="Style 93 3 2" xfId="29336" xr:uid="{93C85661-7A4A-4CA1-917F-8359B2C027D9}"/>
    <cellStyle name="Style 93 3 3" xfId="29337" xr:uid="{C00DADA7-804F-4065-AB79-D67AC1F205F0}"/>
    <cellStyle name="Style 93 3 4" xfId="29338" xr:uid="{0A37B008-7201-4A05-8429-50ED41F2698F}"/>
    <cellStyle name="Style 93 3 5" xfId="29339" xr:uid="{847BEB01-DA49-4D1A-BD05-EF392C5587F6}"/>
    <cellStyle name="Style 93 4" xfId="29340" xr:uid="{01568439-3471-4157-9E4F-DE027EB590A0}"/>
    <cellStyle name="Style 93 5" xfId="29341" xr:uid="{25159DE9-B85A-4C53-B68B-AECA6A5AFEE0}"/>
    <cellStyle name="Style 93 6" xfId="29342" xr:uid="{11A8FCB3-38B2-48A1-AE59-9A998C30B081}"/>
    <cellStyle name="Style 93 7" xfId="29343" xr:uid="{D22C061D-799E-4B4C-8934-6086E7EA72D7}"/>
    <cellStyle name="Style 94" xfId="29344" xr:uid="{465AE49C-4667-4018-A959-16AFEF902338}"/>
    <cellStyle name="Style 94 2" xfId="29345" xr:uid="{0E2D6C5A-0595-4473-9400-42E119CB920D}"/>
    <cellStyle name="Style 94 2 2" xfId="29346" xr:uid="{F41A940B-3E1B-4290-BE95-A953B7431984}"/>
    <cellStyle name="Style 94 2 3" xfId="29347" xr:uid="{2FE61794-6771-4CE0-9E4C-102A883A4A8F}"/>
    <cellStyle name="Style 94 2 4" xfId="29348" xr:uid="{713F88E6-0F08-4CF1-9DCA-DF3D9CE49C4F}"/>
    <cellStyle name="Style 94 2 5" xfId="29349" xr:uid="{5E277F58-92B7-4315-BB26-4DEBA8602779}"/>
    <cellStyle name="Style 94 3" xfId="29350" xr:uid="{A7E749B9-73F4-4310-AECB-94150EEFF3B7}"/>
    <cellStyle name="Style 94 4" xfId="29351" xr:uid="{5E55869F-BD46-4A0E-9652-04F8D443ECF5}"/>
    <cellStyle name="Style 94 5" xfId="29352" xr:uid="{D1DAD8E7-7DCE-4106-8A5D-F91F34B0ADD7}"/>
    <cellStyle name="Style 94 6" xfId="29353" xr:uid="{FCB1311E-1CBF-4920-82A8-3F156E563DFE}"/>
    <cellStyle name="Style 95" xfId="29354" xr:uid="{07C38709-6750-4A73-A549-47281A1C85C3}"/>
    <cellStyle name="Style 95 2" xfId="29355" xr:uid="{1ED50673-2EB4-4BC1-A23E-BF25ECF75B57}"/>
    <cellStyle name="Style 95 2 2" xfId="29356" xr:uid="{054AB9BD-F39B-4814-B5D7-A253E2F373D4}"/>
    <cellStyle name="Style 95 2 3" xfId="29357" xr:uid="{B917062C-791A-45BC-AD71-5B7B8DA7C017}"/>
    <cellStyle name="Style 95 2 4" xfId="29358" xr:uid="{D77A69CC-FD30-43F3-B298-E0A3C0333C16}"/>
    <cellStyle name="Style 95 2 5" xfId="29359" xr:uid="{5B748F60-01AE-4779-9F05-A9A52143820C}"/>
    <cellStyle name="Style 95 3" xfId="29360" xr:uid="{461778A2-992C-4F28-A722-48FE494A18C0}"/>
    <cellStyle name="Style 95 4" xfId="29361" xr:uid="{21A551B8-8C17-4045-AAEA-727968861926}"/>
    <cellStyle name="Style 95 5" xfId="29362" xr:uid="{9E8EE22C-F2E6-4DAE-BB37-487152908C44}"/>
    <cellStyle name="Style 95 6" xfId="29363" xr:uid="{0F29E787-6AF7-44A9-92C0-A817662E71A4}"/>
    <cellStyle name="Style 96" xfId="29364" xr:uid="{DD4A0638-1F6E-4021-8E01-614387635E1C}"/>
    <cellStyle name="Style 96 2" xfId="29365" xr:uid="{9EEB9F5D-B07D-4A3F-BDE6-C2E4155864CB}"/>
    <cellStyle name="Style 96 2 2" xfId="29366" xr:uid="{4D6B9DD5-4646-4D7C-B017-1A3DB9DA71B2}"/>
    <cellStyle name="Style 96 2 3" xfId="29367" xr:uid="{66E258B6-7175-4C67-8B1E-A99FC177A6AA}"/>
    <cellStyle name="Style 96 2 4" xfId="29368" xr:uid="{D779F927-1AE3-46DD-BF4A-0ADDBDF23508}"/>
    <cellStyle name="Style 96 2 5" xfId="29369" xr:uid="{8230A556-EA0B-4420-AAAD-1CC8D72BEC20}"/>
    <cellStyle name="Style 96 3" xfId="29370" xr:uid="{2037C8A4-A881-4CDB-B75C-8A6E4EFA2F8C}"/>
    <cellStyle name="Style 96 4" xfId="29371" xr:uid="{8E33A9AB-88D9-4A76-A9D2-D9925883DFDF}"/>
    <cellStyle name="Style 96 5" xfId="29372" xr:uid="{0D4F1C56-E1DB-4408-989B-C350A03F30F1}"/>
    <cellStyle name="Style 96 6" xfId="29373" xr:uid="{0FAA6509-0EE3-46C6-A394-02C5974EDFB5}"/>
    <cellStyle name="Style 97" xfId="29374" xr:uid="{1A2B000D-473F-450D-8B8B-D56345546357}"/>
    <cellStyle name="Style 97 2" xfId="29375" xr:uid="{17497078-821D-41D9-9536-21980D38E7B9}"/>
    <cellStyle name="Style 97 2 2" xfId="29376" xr:uid="{E5F1FFD7-9877-42F1-8ABB-1D87A7DF6145}"/>
    <cellStyle name="Style 97 2 3" xfId="29377" xr:uid="{2E48B4C7-6D9A-4C29-9885-03C24A752683}"/>
    <cellStyle name="Style 97 2 4" xfId="29378" xr:uid="{B1C34B84-EE24-4853-9D0E-044666BC06A6}"/>
    <cellStyle name="Style 97 2 5" xfId="29379" xr:uid="{45314B39-6C64-446E-98F0-EA3AAEDFE59E}"/>
    <cellStyle name="Style 97 3" xfId="29380" xr:uid="{6C5991CD-D289-4CAA-B1E1-549F0AD1CE11}"/>
    <cellStyle name="Style 97 3 2" xfId="29381" xr:uid="{A4C1DD3C-F6F5-471B-87EB-EE41BB752684}"/>
    <cellStyle name="Style 97 3 3" xfId="29382" xr:uid="{DFD0136C-2A84-4091-AC18-D2B9FFA014AD}"/>
    <cellStyle name="Style 97 3 4" xfId="29383" xr:uid="{D901715C-38DF-4C85-AF85-9AF6893D1C0A}"/>
    <cellStyle name="Style 97 3 5" xfId="29384" xr:uid="{9AB99AD4-088E-4AF3-9471-187B584ABFF5}"/>
    <cellStyle name="Style 97 4" xfId="29385" xr:uid="{69424717-43DB-499F-B25C-30531A8893F1}"/>
    <cellStyle name="Style 97 5" xfId="29386" xr:uid="{2F0B7102-86F0-4401-9803-92083D3FCDF8}"/>
    <cellStyle name="Style 97 6" xfId="29387" xr:uid="{08813E12-0C20-4898-842E-B04643594CCC}"/>
    <cellStyle name="Style 97 7" xfId="29388" xr:uid="{A7778BBC-E4A2-47AE-BB19-ED1318347481}"/>
    <cellStyle name="Style 98" xfId="29389" xr:uid="{48F9DA2C-6551-4364-93DD-9226032122D2}"/>
    <cellStyle name="Style 98 2" xfId="29390" xr:uid="{781FFDC0-F073-40B8-BB56-B5EA2C09F5E1}"/>
    <cellStyle name="Style 98 2 2" xfId="29391" xr:uid="{5DD9A9B0-1691-4FEC-994A-F7CD2211432E}"/>
    <cellStyle name="Style 98 2 3" xfId="29392" xr:uid="{3F545CA8-B2F7-4E6C-A26A-359883CF0AB5}"/>
    <cellStyle name="Style 98 2 4" xfId="29393" xr:uid="{192D9367-603A-4EE8-8A9F-768B8415E9A1}"/>
    <cellStyle name="Style 98 2 5" xfId="29394" xr:uid="{E020915B-2B6B-4837-9A49-9B87BB295CBB}"/>
    <cellStyle name="Style 98 3" xfId="29395" xr:uid="{82E0B95A-8C6F-452E-9E90-7C1D61255153}"/>
    <cellStyle name="Style 98 4" xfId="29396" xr:uid="{3AC0340C-BD07-441E-A160-9E32F0BBBD20}"/>
    <cellStyle name="Style 98 5" xfId="29397" xr:uid="{AF315D22-E227-48EA-A560-F22C09362E63}"/>
    <cellStyle name="Style 98 6" xfId="29398" xr:uid="{459EACE1-3185-48F6-ACBE-A9CAD455173C}"/>
    <cellStyle name="Style 99" xfId="29399" xr:uid="{5BFD8FF2-1EDA-4F1D-8B73-392718D0B17B}"/>
    <cellStyle name="Style 99 2" xfId="29400" xr:uid="{20096E01-9521-47C8-95D4-14D1AFDEA0B9}"/>
    <cellStyle name="Style 99 2 2" xfId="29401" xr:uid="{621D64F5-0EDD-4960-8173-50076DDA9FC2}"/>
    <cellStyle name="Style 99 2 3" xfId="29402" xr:uid="{F81CE561-09B4-40D3-ABB9-526C032213AA}"/>
    <cellStyle name="Style 99 2 4" xfId="29403" xr:uid="{F44FC00A-1FCD-4441-B46F-B792D8108875}"/>
    <cellStyle name="Style 99 2 5" xfId="29404" xr:uid="{E73CB3C2-F0D8-4C04-9F23-20F6CE8EBBEB}"/>
    <cellStyle name="Style 99 3" xfId="29405" xr:uid="{47CDB8DD-BF38-40BE-A22C-6D8441C13656}"/>
    <cellStyle name="Style 99 4" xfId="29406" xr:uid="{EE7B992D-9612-4C48-A77E-3CF053E369FA}"/>
    <cellStyle name="Style 99 5" xfId="29407" xr:uid="{6C384986-30E2-4D34-9710-BB75D779CD67}"/>
    <cellStyle name="Style 99 6" xfId="29408" xr:uid="{859E7B40-4054-474F-9527-7457726BB448}"/>
    <cellStyle name="Sub heading - 1" xfId="3707" xr:uid="{00000000-0005-0000-0000-000015210000}"/>
    <cellStyle name="Számítás" xfId="100" xr:uid="{00000000-0005-0000-0000-000016210000}"/>
    <cellStyle name="Számítás 2" xfId="14522" xr:uid="{00000000-0005-0000-0000-000016210000}"/>
    <cellStyle name="Table" xfId="101" xr:uid="{00000000-0005-0000-0000-000017210000}"/>
    <cellStyle name="tableau | cellule | normal | decimal 1" xfId="3391" xr:uid="{00000000-0005-0000-0000-000018210000}"/>
    <cellStyle name="tableau | cellule | normal | decimal 1 10" xfId="29409" xr:uid="{0EBD5A2F-DC00-4BCF-A9B1-EA25B5CC26BC}"/>
    <cellStyle name="tableau | cellule | normal | decimal 1 2" xfId="14523" xr:uid="{00000000-0005-0000-0000-00007B120000}"/>
    <cellStyle name="tableau | cellule | normal | decimal 1 3" xfId="29410" xr:uid="{42B7E636-62F5-48CA-9C70-60BA58EF9FD6}"/>
    <cellStyle name="tableau | cellule | normal | decimal 1 4" xfId="29411" xr:uid="{7A510798-F444-4A02-9965-1677854AA20C}"/>
    <cellStyle name="tableau | cellule | normal | decimal 1 5" xfId="29412" xr:uid="{716E7A9D-55A8-4238-A92A-F540E9CC79F4}"/>
    <cellStyle name="tableau | cellule | normal | decimal 1 6" xfId="29413" xr:uid="{EAFCF8CF-85F2-468B-B23E-BEC031933B43}"/>
    <cellStyle name="tableau | cellule | normal | decimal 1 7" xfId="29414" xr:uid="{E372A264-9528-4C04-90CA-40D033300027}"/>
    <cellStyle name="tableau | cellule | normal | decimal 1 8" xfId="29415" xr:uid="{B4E8B1F2-BAAB-4DA6-AD70-DACFC3EC8CDA}"/>
    <cellStyle name="tableau | cellule | normal | decimal 1 9" xfId="29416" xr:uid="{28DB031F-D6DC-40E3-8F28-2BB81F75C9E4}"/>
    <cellStyle name="tableau | cellule | normal | pourcentage | decimal 1" xfId="3392" xr:uid="{00000000-0005-0000-0000-000019210000}"/>
    <cellStyle name="tableau | cellule | normal | pourcentage | decimal 1 10" xfId="29417" xr:uid="{A8CDD4F1-2909-4720-8698-7064FA0D0595}"/>
    <cellStyle name="tableau | cellule | normal | pourcentage | decimal 1 2" xfId="14524" xr:uid="{00000000-0005-0000-0000-00007C120000}"/>
    <cellStyle name="tableau | cellule | normal | pourcentage | decimal 1 3" xfId="29418" xr:uid="{B123EAE0-899D-4CE1-AEC8-BFB6C9EB8CD7}"/>
    <cellStyle name="tableau | cellule | normal | pourcentage | decimal 1 4" xfId="29419" xr:uid="{9ABD98F2-0E27-4B7C-91F8-8C52A07C818F}"/>
    <cellStyle name="tableau | cellule | normal | pourcentage | decimal 1 5" xfId="29420" xr:uid="{5C9E0083-8C60-40CF-995F-F5AF1DE9C401}"/>
    <cellStyle name="tableau | cellule | normal | pourcentage | decimal 1 6" xfId="29421" xr:uid="{0E2173CB-2587-4A91-B7F2-B62FCCC17293}"/>
    <cellStyle name="tableau | cellule | normal | pourcentage | decimal 1 7" xfId="29422" xr:uid="{8B787C98-2DDE-4343-A6CA-EB6EF18B804A}"/>
    <cellStyle name="tableau | cellule | normal | pourcentage | decimal 1 8" xfId="29423" xr:uid="{F4C9F701-66E9-4272-8E75-4E07649D65C8}"/>
    <cellStyle name="tableau | cellule | normal | pourcentage | decimal 1 9" xfId="29424" xr:uid="{32C4DCF7-F68E-4D2F-A98F-3AF21A5B2CB6}"/>
    <cellStyle name="tableau | cellule | total | decimal 1" xfId="3393" xr:uid="{00000000-0005-0000-0000-00001A210000}"/>
    <cellStyle name="tableau | cellule | total | decimal 1 10" xfId="29425" xr:uid="{45867013-2A20-453B-A5BB-19EE98AC401D}"/>
    <cellStyle name="tableau | cellule | total | decimal 1 2" xfId="14525" xr:uid="{00000000-0005-0000-0000-00007D120000}"/>
    <cellStyle name="tableau | cellule | total | decimal 1 3" xfId="29426" xr:uid="{EF4A2A89-E03F-4527-8D54-E5E603373810}"/>
    <cellStyle name="tableau | cellule | total | decimal 1 4" xfId="29427" xr:uid="{B604C56C-7C0D-4C75-88C8-481B530B7BCF}"/>
    <cellStyle name="tableau | cellule | total | decimal 1 5" xfId="29428" xr:uid="{6FDB34EB-6BB4-4A30-ABCF-CDF63CE85F15}"/>
    <cellStyle name="tableau | cellule | total | decimal 1 6" xfId="29429" xr:uid="{C21E0374-818F-4DB7-8402-3F6CC0D8B772}"/>
    <cellStyle name="tableau | cellule | total | decimal 1 7" xfId="29430" xr:uid="{B4D5327E-A8FE-47B6-A89F-52A63317179B}"/>
    <cellStyle name="tableau | cellule | total | decimal 1 8" xfId="29431" xr:uid="{233CB955-C7A6-4EFD-AB55-811619A279E2}"/>
    <cellStyle name="tableau | cellule | total | decimal 1 9" xfId="29432" xr:uid="{19B64750-DDAB-44B8-891C-01849555C3A4}"/>
    <cellStyle name="tableau | coin superieur gauche" xfId="3394" xr:uid="{00000000-0005-0000-0000-00001B210000}"/>
    <cellStyle name="tableau | coin superieur gauche 10" xfId="29433" xr:uid="{BA79DFEC-9666-4C36-9327-5ABADFE9AB4F}"/>
    <cellStyle name="tableau | coin superieur gauche 2" xfId="10294" xr:uid="{00000000-0005-0000-0000-0000B9220000}"/>
    <cellStyle name="tableau | coin superieur gauche 2 2" xfId="16492" xr:uid="{00000000-0005-0000-0000-0000B9220000}"/>
    <cellStyle name="tableau | coin superieur gauche 2 3" xfId="29434" xr:uid="{739198B9-4D05-41BE-A31F-07BE58DB5749}"/>
    <cellStyle name="tableau | coin superieur gauche 3" xfId="14526" xr:uid="{00000000-0005-0000-0000-00007E120000}"/>
    <cellStyle name="tableau | coin superieur gauche 4" xfId="14891" xr:uid="{00000000-0005-0000-0000-00001B210000}"/>
    <cellStyle name="tableau | coin superieur gauche 4 2" xfId="29435" xr:uid="{85F66E12-F4D1-4867-A8CD-4E56E97CBFBB}"/>
    <cellStyle name="tableau | coin superieur gauche 5" xfId="29436" xr:uid="{F045DE04-CB33-4238-B085-45028A32C156}"/>
    <cellStyle name="tableau | coin superieur gauche 6" xfId="29437" xr:uid="{32822FEA-40C6-4A93-995E-A41030FB3B1E}"/>
    <cellStyle name="tableau | coin superieur gauche 7" xfId="29438" xr:uid="{C6C6D40B-6993-4296-B25E-9E67E060D322}"/>
    <cellStyle name="tableau | coin superieur gauche 8" xfId="29439" xr:uid="{753F75C7-DEEA-4872-8C46-92C8333E5355}"/>
    <cellStyle name="tableau | coin superieur gauche 9" xfId="29440" xr:uid="{3AD90CD8-E463-4654-A190-ECF702D80072}"/>
    <cellStyle name="tableau | entete-colonne | series" xfId="3395" xr:uid="{00000000-0005-0000-0000-00001C210000}"/>
    <cellStyle name="tableau | entete-colonne | series 10" xfId="29441" xr:uid="{03D9590E-26B5-473E-8212-4C91A07B12E3}"/>
    <cellStyle name="tableau | entete-colonne | series 2" xfId="10293" xr:uid="{00000000-0005-0000-0000-0000BB220000}"/>
    <cellStyle name="tableau | entete-colonne | series 2 2" xfId="16491" xr:uid="{00000000-0005-0000-0000-0000BB220000}"/>
    <cellStyle name="tableau | entete-colonne | series 2 3" xfId="29442" xr:uid="{3A4A69D4-0871-494F-B692-D15C96A01F3D}"/>
    <cellStyle name="tableau | entete-colonne | series 3" xfId="14527" xr:uid="{00000000-0005-0000-0000-00007F120000}"/>
    <cellStyle name="tableau | entete-colonne | series 4" xfId="14892" xr:uid="{00000000-0005-0000-0000-00001C210000}"/>
    <cellStyle name="tableau | entete-colonne | series 4 2" xfId="29443" xr:uid="{84190973-D210-49D6-AB37-F2F8581CA3E4}"/>
    <cellStyle name="tableau | entete-colonne | series 5" xfId="29444" xr:uid="{6411FD5F-718E-4774-9D8A-506102E3985A}"/>
    <cellStyle name="tableau | entete-colonne | series 6" xfId="29445" xr:uid="{31221826-E3B0-4F8A-8C34-3D20E752B3BE}"/>
    <cellStyle name="tableau | entete-colonne | series 7" xfId="29446" xr:uid="{B344B293-E251-45DC-BD03-B342360D3750}"/>
    <cellStyle name="tableau | entete-colonne | series 8" xfId="29447" xr:uid="{F8C1DED3-630D-42FE-8E1B-2A0EF8B91BFD}"/>
    <cellStyle name="tableau | entete-colonne | series 9" xfId="29448" xr:uid="{B650A0D5-1FA7-4B1B-9D41-FF9C9277AC8D}"/>
    <cellStyle name="tableau | entete-ligne | normal" xfId="3396" xr:uid="{00000000-0005-0000-0000-00001D210000}"/>
    <cellStyle name="tableau | entete-ligne | normal 10" xfId="29449" xr:uid="{CCC128D6-E930-420E-B5DB-0D4DA1CECE39}"/>
    <cellStyle name="tableau | entete-ligne | normal 2" xfId="10292" xr:uid="{00000000-0005-0000-0000-0000BD220000}"/>
    <cellStyle name="tableau | entete-ligne | normal 2 2" xfId="16490" xr:uid="{00000000-0005-0000-0000-0000BD220000}"/>
    <cellStyle name="tableau | entete-ligne | normal 2 3" xfId="29450" xr:uid="{83B07319-C936-4B94-8A5F-43130DD08013}"/>
    <cellStyle name="tableau | entete-ligne | normal 3" xfId="14528" xr:uid="{00000000-0005-0000-0000-000080120000}"/>
    <cellStyle name="tableau | entete-ligne | normal 4" xfId="14893" xr:uid="{00000000-0005-0000-0000-00001D210000}"/>
    <cellStyle name="tableau | entete-ligne | normal 4 2" xfId="29451" xr:uid="{F6E72320-1FDF-4837-943F-AFBC172AA433}"/>
    <cellStyle name="tableau | entete-ligne | normal 5" xfId="29452" xr:uid="{06C4C486-0686-4F67-93E5-306F398634CF}"/>
    <cellStyle name="tableau | entete-ligne | normal 6" xfId="29453" xr:uid="{D1A1518A-7B48-49A3-B0C9-5964258198E0}"/>
    <cellStyle name="tableau | entete-ligne | normal 7" xfId="29454" xr:uid="{73046AE4-CDEF-470D-B321-065F5BF8C7EB}"/>
    <cellStyle name="tableau | entete-ligne | normal 8" xfId="29455" xr:uid="{36B30F1B-96FC-4287-8A43-2B7721E6D509}"/>
    <cellStyle name="tableau | entete-ligne | normal 9" xfId="29456" xr:uid="{58A4A151-2699-44B0-B899-35583A0D35E8}"/>
    <cellStyle name="tableau | entete-ligne | total" xfId="3397" xr:uid="{00000000-0005-0000-0000-00001E210000}"/>
    <cellStyle name="tableau | entete-ligne | total 10" xfId="29457" xr:uid="{FE4FCB32-CE9B-41F7-8112-8D7B917C972F}"/>
    <cellStyle name="tableau | entete-ligne | total 2" xfId="10291" xr:uid="{00000000-0005-0000-0000-0000BF220000}"/>
    <cellStyle name="tableau | entete-ligne | total 2 2" xfId="16489" xr:uid="{00000000-0005-0000-0000-0000BF220000}"/>
    <cellStyle name="tableau | entete-ligne | total 2 3" xfId="29458" xr:uid="{B560076E-8691-4920-A53C-29D6DC473122}"/>
    <cellStyle name="tableau | entete-ligne | total 3" xfId="14529" xr:uid="{00000000-0005-0000-0000-000081120000}"/>
    <cellStyle name="tableau | entete-ligne | total 4" xfId="14894" xr:uid="{00000000-0005-0000-0000-00001E210000}"/>
    <cellStyle name="tableau | entete-ligne | total 4 2" xfId="29459" xr:uid="{12CF9F2D-AE50-4866-942A-BC0C59F7A537}"/>
    <cellStyle name="tableau | entete-ligne | total 5" xfId="29460" xr:uid="{753D5892-4BC2-471F-8691-F2FE8D1D2EC0}"/>
    <cellStyle name="tableau | entete-ligne | total 6" xfId="29461" xr:uid="{0C876D20-0005-4CF5-AD47-CA7D7A466316}"/>
    <cellStyle name="tableau | entete-ligne | total 7" xfId="29462" xr:uid="{1FED918F-0BDA-48B3-AD64-FF8DE49FD5F4}"/>
    <cellStyle name="tableau | entete-ligne | total 8" xfId="29463" xr:uid="{DA1EFF20-65F4-425F-AE20-E74DF128FF5A}"/>
    <cellStyle name="tableau | entete-ligne | total 9" xfId="29464" xr:uid="{E39DDF45-DB99-48C0-A3EF-8920DD11EC9B}"/>
    <cellStyle name="tableau | ligne-titre | niveau1" xfId="3398" xr:uid="{00000000-0005-0000-0000-00001F210000}"/>
    <cellStyle name="tableau | ligne-titre | niveau1 10" xfId="29465" xr:uid="{D61E7236-3050-41BC-B29E-64BADE9970F9}"/>
    <cellStyle name="tableau | ligne-titre | niveau1 2" xfId="11366" xr:uid="{00000000-0005-0000-0000-0000C1220000}"/>
    <cellStyle name="tableau | ligne-titre | niveau1 2 2" xfId="17419" xr:uid="{00000000-0005-0000-0000-0000C1220000}"/>
    <cellStyle name="tableau | ligne-titre | niveau1 2 3" xfId="29466" xr:uid="{4E14989B-1D4B-40F8-BCE6-108FD8B4232B}"/>
    <cellStyle name="tableau | ligne-titre | niveau1 3" xfId="14530" xr:uid="{00000000-0005-0000-0000-000082120000}"/>
    <cellStyle name="tableau | ligne-titre | niveau1 4" xfId="14895" xr:uid="{00000000-0005-0000-0000-00001F210000}"/>
    <cellStyle name="tableau | ligne-titre | niveau1 4 2" xfId="29467" xr:uid="{A49A2C55-BD59-44B6-B760-136980F691EC}"/>
    <cellStyle name="tableau | ligne-titre | niveau1 5" xfId="29468" xr:uid="{DD7E51BF-E0E9-440D-AD84-3DAA87722CF7}"/>
    <cellStyle name="tableau | ligne-titre | niveau1 6" xfId="29469" xr:uid="{6BA47D29-3375-4820-BD72-EE4554D9BEE6}"/>
    <cellStyle name="tableau | ligne-titre | niveau1 7" xfId="29470" xr:uid="{FFBDEAB7-92C9-4393-ABBA-B76D2623B795}"/>
    <cellStyle name="tableau | ligne-titre | niveau1 8" xfId="29471" xr:uid="{DCA68860-CEB2-47F3-8115-5B0D1FA260E4}"/>
    <cellStyle name="tableau | ligne-titre | niveau1 9" xfId="29472" xr:uid="{7BF2615A-492B-4873-8228-30E9948990AA}"/>
    <cellStyle name="tableau | ligne-titre | niveau2" xfId="3399" xr:uid="{00000000-0005-0000-0000-000020210000}"/>
    <cellStyle name="tableau | ligne-titre | niveau2 10" xfId="29473" xr:uid="{3E6A6DBF-9C07-409B-87EB-8EB917B7C1E3}"/>
    <cellStyle name="tableau | ligne-titre | niveau2 2" xfId="11355" xr:uid="{00000000-0005-0000-0000-0000C3220000}"/>
    <cellStyle name="tableau | ligne-titre | niveau2 2 2" xfId="17408" xr:uid="{00000000-0005-0000-0000-0000C3220000}"/>
    <cellStyle name="tableau | ligne-titre | niveau2 2 3" xfId="29474" xr:uid="{E533EB4F-7090-4695-A928-03BFA6A223A3}"/>
    <cellStyle name="tableau | ligne-titre | niveau2 3" xfId="14531" xr:uid="{00000000-0005-0000-0000-000083120000}"/>
    <cellStyle name="tableau | ligne-titre | niveau2 4" xfId="14896" xr:uid="{00000000-0005-0000-0000-000020210000}"/>
    <cellStyle name="tableau | ligne-titre | niveau2 4 2" xfId="29475" xr:uid="{4A2428A8-FCC5-4A10-889B-4C6D095C32F6}"/>
    <cellStyle name="tableau | ligne-titre | niveau2 5" xfId="29476" xr:uid="{D128AD10-6DBB-4089-933B-08A80177124E}"/>
    <cellStyle name="tableau | ligne-titre | niveau2 6" xfId="29477" xr:uid="{B236D6FF-9F97-4935-B450-9FC3A20D64D3}"/>
    <cellStyle name="tableau | ligne-titre | niveau2 7" xfId="29478" xr:uid="{F2176648-8229-4B17-8A73-C992428242F4}"/>
    <cellStyle name="tableau | ligne-titre | niveau2 8" xfId="29479" xr:uid="{A5290746-FC47-45D4-AF05-F36F57836256}"/>
    <cellStyle name="tableau | ligne-titre | niveau2 9" xfId="29480" xr:uid="{672E86BE-A39E-49DF-9AA2-1C9224EF93B6}"/>
    <cellStyle name="Tabref" xfId="6286" xr:uid="{00000000-0005-0000-0000-000021210000}"/>
    <cellStyle name="Testo avviso" xfId="8829" xr:uid="{00000000-0005-0000-0000-000022210000}"/>
    <cellStyle name="Testo descrittivo" xfId="8830" xr:uid="{00000000-0005-0000-0000-000023210000}"/>
    <cellStyle name="Title 10" xfId="3400" xr:uid="{00000000-0005-0000-0000-000024210000}"/>
    <cellStyle name="Title 10 10" xfId="29481" xr:uid="{107137C3-6B74-414C-8067-46059C28E29F}"/>
    <cellStyle name="Title 10 2" xfId="4937" xr:uid="{00000000-0005-0000-0000-000025210000}"/>
    <cellStyle name="Title 10 2 2" xfId="5723" xr:uid="{00000000-0005-0000-0000-000026210000}"/>
    <cellStyle name="Title 10 3" xfId="4732" xr:uid="{00000000-0005-0000-0000-000027210000}"/>
    <cellStyle name="Title 10 3 2" xfId="29482" xr:uid="{FE30FA00-4E84-44E7-8997-00A88EDAB14E}"/>
    <cellStyle name="Title 10 4" xfId="5722" xr:uid="{00000000-0005-0000-0000-000028210000}"/>
    <cellStyle name="Title 10 5" xfId="29483" xr:uid="{F980AD2B-C8CF-4B08-AF3C-1019DD622775}"/>
    <cellStyle name="Title 10 6" xfId="29484" xr:uid="{4121EAFB-A7F3-433F-A654-424C2FD9D32B}"/>
    <cellStyle name="Title 10 7" xfId="29485" xr:uid="{3B7257C1-DBF1-44C3-81E9-07DC3624C000}"/>
    <cellStyle name="Title 10 8" xfId="29486" xr:uid="{204E2FD3-838F-4E35-9487-10EFE098313C}"/>
    <cellStyle name="Title 10 9" xfId="29487" xr:uid="{60777905-6C1E-4622-81EB-CE62C3E71868}"/>
    <cellStyle name="Title 11" xfId="14532" xr:uid="{00000000-0005-0000-0000-000085120000}"/>
    <cellStyle name="Title 11 10" xfId="29488" xr:uid="{D693562F-1693-425B-8CEA-43F439802C56}"/>
    <cellStyle name="Title 11 2" xfId="29489" xr:uid="{531C5E03-BDA6-4669-9110-C0E4999B3232}"/>
    <cellStyle name="Title 11 3" xfId="29490" xr:uid="{7B2B257D-C5DF-4066-9354-CA5D92383FA1}"/>
    <cellStyle name="Title 11 4" xfId="29491" xr:uid="{DCED006F-709E-4C64-AE39-ADAC22D4FEB7}"/>
    <cellStyle name="Title 11 5" xfId="29492" xr:uid="{39E38CAE-FA87-4436-9285-8FA1AA105E0C}"/>
    <cellStyle name="Title 11 6" xfId="29493" xr:uid="{84287D40-9411-44BD-9E1A-FF31DA3E06A2}"/>
    <cellStyle name="Title 11 7" xfId="29494" xr:uid="{A43CDAAE-076F-497B-B66D-02378EBB6C23}"/>
    <cellStyle name="Title 11 8" xfId="29495" xr:uid="{3F50C440-DDB8-4D8F-BBFD-126E495035E8}"/>
    <cellStyle name="Title 11 9" xfId="29496" xr:uid="{7F290988-C72D-42C5-B653-88618B425E3D}"/>
    <cellStyle name="Title 12" xfId="14533" xr:uid="{00000000-0005-0000-0000-000086120000}"/>
    <cellStyle name="Title 12 10" xfId="29497" xr:uid="{632A5F6C-DABE-4EF1-A8B0-EEC9129532B0}"/>
    <cellStyle name="Title 12 2" xfId="29498" xr:uid="{17D2A366-38EC-405D-AF62-9FF6F53E00E8}"/>
    <cellStyle name="Title 12 3" xfId="29499" xr:uid="{1B414E40-A252-4593-8EEF-166226356652}"/>
    <cellStyle name="Title 12 4" xfId="29500" xr:uid="{1E213AAA-7A1B-4AB6-A88E-7EE799E1D8BC}"/>
    <cellStyle name="Title 12 5" xfId="29501" xr:uid="{FD796DEC-DE69-45AB-862C-7F180D787AB8}"/>
    <cellStyle name="Title 12 6" xfId="29502" xr:uid="{B981636D-5FAE-4B88-8FA8-55362EFB7D5A}"/>
    <cellStyle name="Title 12 7" xfId="29503" xr:uid="{EEB16494-7560-4D09-8C49-AA3E9EC655B4}"/>
    <cellStyle name="Title 12 8" xfId="29504" xr:uid="{F0A8B067-77FF-48DD-B327-39B7D1092CDF}"/>
    <cellStyle name="Title 12 9" xfId="29505" xr:uid="{683560D3-DF62-4828-8F58-4328D632DC25}"/>
    <cellStyle name="Title 13" xfId="14534" xr:uid="{00000000-0005-0000-0000-000087120000}"/>
    <cellStyle name="Title 13 10" xfId="29506" xr:uid="{7524FB33-E069-45A8-89F3-352DE88F9B20}"/>
    <cellStyle name="Title 13 2" xfId="29507" xr:uid="{30DA9F3F-6827-4159-867F-FC341F6E3BD0}"/>
    <cellStyle name="Title 13 3" xfId="29508" xr:uid="{D00B9403-7897-487D-9BAB-E95059D10043}"/>
    <cellStyle name="Title 13 4" xfId="29509" xr:uid="{E9DA1927-E12A-4C81-8EF9-47FA093C6BA8}"/>
    <cellStyle name="Title 13 5" xfId="29510" xr:uid="{903D0E07-1D6E-4C89-9DE3-1F9BF3A0F664}"/>
    <cellStyle name="Title 13 6" xfId="29511" xr:uid="{3423DC0F-F1FE-4323-9A2C-C04292536D1B}"/>
    <cellStyle name="Title 13 7" xfId="29512" xr:uid="{161AE1C1-129B-444A-A282-24A7D02D35B6}"/>
    <cellStyle name="Title 13 8" xfId="29513" xr:uid="{41D03BFB-DCAC-422F-A57B-927F35CA017E}"/>
    <cellStyle name="Title 13 9" xfId="29514" xr:uid="{5DACB830-DAE5-4B25-8769-0EC31CF77E7D}"/>
    <cellStyle name="Title 14" xfId="14535" xr:uid="{00000000-0005-0000-0000-000088120000}"/>
    <cellStyle name="Title 14 10" xfId="29515" xr:uid="{94F7ADA0-1E04-470A-9707-152806488A1C}"/>
    <cellStyle name="Title 14 2" xfId="29516" xr:uid="{D3F95A0A-8ADB-430F-9ACC-73B851925BCA}"/>
    <cellStyle name="Title 14 3" xfId="29517" xr:uid="{90B76E52-7099-41EE-B78F-283E9443AD72}"/>
    <cellStyle name="Title 14 4" xfId="29518" xr:uid="{FEABEA7F-A0E8-4AB1-84EB-8C1CE3C7FE69}"/>
    <cellStyle name="Title 14 5" xfId="29519" xr:uid="{14861789-8766-49C2-BBCD-A60824B80A27}"/>
    <cellStyle name="Title 14 6" xfId="29520" xr:uid="{3ED32B8A-D1E9-48DC-AA00-05841A622901}"/>
    <cellStyle name="Title 14 7" xfId="29521" xr:uid="{4FE7DFF2-3A6F-42DD-8C44-C200D58B89A8}"/>
    <cellStyle name="Title 14 8" xfId="29522" xr:uid="{35A87FE6-E8D5-432A-89FF-4C0E609BC5A2}"/>
    <cellStyle name="Title 14 9" xfId="29523" xr:uid="{49F54398-25BF-498A-B09B-D1A9FD97C914}"/>
    <cellStyle name="Title 15" xfId="14536" xr:uid="{00000000-0005-0000-0000-000089120000}"/>
    <cellStyle name="Title 15 10" xfId="29524" xr:uid="{09F967BE-2880-472B-AFFE-2BD5E9745EBB}"/>
    <cellStyle name="Title 15 2" xfId="29525" xr:uid="{22FDDC59-802A-4494-90DC-EDABE89CCCAE}"/>
    <cellStyle name="Title 15 3" xfId="29526" xr:uid="{CF658967-EDE0-44EF-A3CE-1BD81AD8099D}"/>
    <cellStyle name="Title 15 4" xfId="29527" xr:uid="{8B08265D-6788-46CD-8D09-5301025AFB52}"/>
    <cellStyle name="Title 15 5" xfId="29528" xr:uid="{9C1F14B5-1A4C-444D-9EE3-00F3886531D4}"/>
    <cellStyle name="Title 15 6" xfId="29529" xr:uid="{3BCB9029-5BDD-4294-A5DC-A5CB2312E048}"/>
    <cellStyle name="Title 15 7" xfId="29530" xr:uid="{E374BC54-5171-4F2F-8735-143029A2BD53}"/>
    <cellStyle name="Title 15 8" xfId="29531" xr:uid="{E0F7DE43-9235-4C76-94AA-4843BE0633FB}"/>
    <cellStyle name="Title 15 9" xfId="29532" xr:uid="{CA9282A9-4484-4733-9B16-4770FAC99F57}"/>
    <cellStyle name="Title 16" xfId="14537" xr:uid="{00000000-0005-0000-0000-00008A120000}"/>
    <cellStyle name="Title 16 10" xfId="29533" xr:uid="{981E0083-F49B-486B-ADB8-FB540D2461E1}"/>
    <cellStyle name="Title 16 2" xfId="29534" xr:uid="{FF421765-80E1-4A07-8992-CD30709FB3E2}"/>
    <cellStyle name="Title 16 3" xfId="29535" xr:uid="{5D039E26-7688-47E3-8239-6FD698A0EDB8}"/>
    <cellStyle name="Title 16 4" xfId="29536" xr:uid="{8DE72EDB-C320-4737-A1A2-DAB3D64FB73B}"/>
    <cellStyle name="Title 16 5" xfId="29537" xr:uid="{2D013A98-E21D-4D4F-810A-CA340DB03196}"/>
    <cellStyle name="Title 16 6" xfId="29538" xr:uid="{EE949F8C-45A3-448E-BCA6-83DC82268D96}"/>
    <cellStyle name="Title 16 7" xfId="29539" xr:uid="{DDD95F7B-4FC0-4517-AA38-1394B91ACCAB}"/>
    <cellStyle name="Title 16 8" xfId="29540" xr:uid="{DF14FD2F-093E-432A-BE27-241571D66917}"/>
    <cellStyle name="Title 16 9" xfId="29541" xr:uid="{5181C4F7-BBC1-44B2-BB50-783B10611279}"/>
    <cellStyle name="Title 17" xfId="14538" xr:uid="{00000000-0005-0000-0000-00008B120000}"/>
    <cellStyle name="Title 17 10" xfId="29542" xr:uid="{7E6D4270-EFFB-45A0-855C-9BDB1F5CCD9C}"/>
    <cellStyle name="Title 17 2" xfId="29543" xr:uid="{0A7F4140-9651-4FAF-8875-6397FF354D49}"/>
    <cellStyle name="Title 17 3" xfId="29544" xr:uid="{1871C240-60CB-4D18-B7B5-54D654A568BE}"/>
    <cellStyle name="Title 17 4" xfId="29545" xr:uid="{B79A5D44-5C1D-4AB2-8FD8-65E2C8C5C47F}"/>
    <cellStyle name="Title 17 5" xfId="29546" xr:uid="{80631035-F451-4B37-87E6-F28DA4B30608}"/>
    <cellStyle name="Title 17 6" xfId="29547" xr:uid="{ABD882C9-89FC-46C2-8B3F-335FFF1AE7D5}"/>
    <cellStyle name="Title 17 7" xfId="29548" xr:uid="{91C57E37-FA0C-487E-98DD-3807479E3626}"/>
    <cellStyle name="Title 17 8" xfId="29549" xr:uid="{345262D1-31AD-43D9-B8B7-4F2408A598A7}"/>
    <cellStyle name="Title 17 9" xfId="29550" xr:uid="{D9967A9E-3294-4E3F-8F4D-FDE525340149}"/>
    <cellStyle name="Title 18" xfId="14539" xr:uid="{00000000-0005-0000-0000-00008C120000}"/>
    <cellStyle name="Title 18 10" xfId="29551" xr:uid="{8AEBA507-9704-47E2-85C0-DE88F000AF77}"/>
    <cellStyle name="Title 18 2" xfId="29552" xr:uid="{2BB7A0F3-3643-426E-9DA8-5DA2B1F7AE16}"/>
    <cellStyle name="Title 18 3" xfId="29553" xr:uid="{26B9469E-B40C-4170-BEE0-C180B3DD98E6}"/>
    <cellStyle name="Title 18 4" xfId="29554" xr:uid="{F2BDD785-A4BA-4D96-8988-C1A23FFFA8F0}"/>
    <cellStyle name="Title 18 5" xfId="29555" xr:uid="{228824BE-9BDE-4F4C-B83E-83DFED645D01}"/>
    <cellStyle name="Title 18 6" xfId="29556" xr:uid="{A8FB3EFB-8683-467F-9601-BAF07402511D}"/>
    <cellStyle name="Title 18 7" xfId="29557" xr:uid="{7C38D909-2B83-49AA-864C-903EA37D46CD}"/>
    <cellStyle name="Title 18 8" xfId="29558" xr:uid="{93A9A8E8-32C0-48C4-AB8E-204CC0347A97}"/>
    <cellStyle name="Title 18 9" xfId="29559" xr:uid="{C3BA12D8-3075-47C1-96E4-5244C2328AB4}"/>
    <cellStyle name="Title 19" xfId="14540" xr:uid="{00000000-0005-0000-0000-00008D120000}"/>
    <cellStyle name="Title 19 10" xfId="29560" xr:uid="{37CDD2A0-B1B5-4C14-8AC8-3151D68A6A52}"/>
    <cellStyle name="Title 19 2" xfId="29561" xr:uid="{DBA6FC7B-C792-428C-A0E7-955BF41F5234}"/>
    <cellStyle name="Title 19 3" xfId="29562" xr:uid="{14DD52D7-257C-4E1A-A53C-0F23084C2ADA}"/>
    <cellStyle name="Title 19 4" xfId="29563" xr:uid="{AF9D8178-2531-494E-92A8-F9D6C101320D}"/>
    <cellStyle name="Title 19 5" xfId="29564" xr:uid="{49AFDB7C-1EF7-4658-A43A-34D6D9211C7E}"/>
    <cellStyle name="Title 19 6" xfId="29565" xr:uid="{703040DA-0C23-44E9-8624-1799AFBEAF92}"/>
    <cellStyle name="Title 19 7" xfId="29566" xr:uid="{62A153C9-41C0-45CD-B358-C1CD7D38FEA3}"/>
    <cellStyle name="Title 19 8" xfId="29567" xr:uid="{218105B1-782E-4336-A39F-320E07596C24}"/>
    <cellStyle name="Title 19 9" xfId="29568" xr:uid="{099797FF-5494-411A-9870-8DBD43730845}"/>
    <cellStyle name="Title 2" xfId="47" xr:uid="{00000000-0005-0000-0000-000029210000}"/>
    <cellStyle name="Title 2 10" xfId="3401" xr:uid="{00000000-0005-0000-0000-00002A210000}"/>
    <cellStyle name="Title 2 10 2" xfId="4939" xr:uid="{00000000-0005-0000-0000-00002B210000}"/>
    <cellStyle name="Title 2 10 2 2" xfId="5726" xr:uid="{00000000-0005-0000-0000-00002C210000}"/>
    <cellStyle name="Title 2 10 3" xfId="4734" xr:uid="{00000000-0005-0000-0000-00002D210000}"/>
    <cellStyle name="Title 2 10 3 2" xfId="29569" xr:uid="{0682246F-1F54-494A-BBF1-58174145D85B}"/>
    <cellStyle name="Title 2 10 4" xfId="8126" xr:uid="{00000000-0005-0000-0000-00002E210000}"/>
    <cellStyle name="Title 2 10 4 2" xfId="29570" xr:uid="{7BD6D54D-7B18-49D8-9292-20B400A16ED5}"/>
    <cellStyle name="Title 2 10 5" xfId="5725" xr:uid="{00000000-0005-0000-0000-00002F210000}"/>
    <cellStyle name="Title 2 10 6" xfId="29571" xr:uid="{3D61D11E-F04B-49D5-AA78-FC8FFA7388ED}"/>
    <cellStyle name="Title 2 10 7" xfId="29572" xr:uid="{EAA6273E-0242-49F6-98C7-301D152083C1}"/>
    <cellStyle name="Title 2 10 8" xfId="29573" xr:uid="{E51E22A4-A655-46C1-86F9-83F934EF57F9}"/>
    <cellStyle name="Title 2 10 9" xfId="29574" xr:uid="{5A108382-5761-436C-9BBC-623C13C0C23F}"/>
    <cellStyle name="Title 2 11" xfId="3402" xr:uid="{00000000-0005-0000-0000-000030210000}"/>
    <cellStyle name="Title 2 11 2" xfId="4940" xr:uid="{00000000-0005-0000-0000-000031210000}"/>
    <cellStyle name="Title 2 11 2 2" xfId="5728" xr:uid="{00000000-0005-0000-0000-000032210000}"/>
    <cellStyle name="Title 2 11 3" xfId="4735" xr:uid="{00000000-0005-0000-0000-000033210000}"/>
    <cellStyle name="Title 2 11 3 2" xfId="29575" xr:uid="{D93AAFC5-464B-4434-803A-A051C7E373EB}"/>
    <cellStyle name="Title 2 11 4" xfId="5727" xr:uid="{00000000-0005-0000-0000-000034210000}"/>
    <cellStyle name="Title 2 11 5" xfId="29576" xr:uid="{F8D038D2-D318-4030-8F14-E500D803C2D0}"/>
    <cellStyle name="Title 2 12" xfId="4938" xr:uid="{00000000-0005-0000-0000-000035210000}"/>
    <cellStyle name="Title 2 12 2" xfId="5729" xr:uid="{00000000-0005-0000-0000-000036210000}"/>
    <cellStyle name="Title 2 13" xfId="4733" xr:uid="{00000000-0005-0000-0000-000037210000}"/>
    <cellStyle name="Title 2 13 2" xfId="29577" xr:uid="{CB3D5AF3-8E6E-4EE3-856C-762824098C36}"/>
    <cellStyle name="Title 2 14" xfId="6411" xr:uid="{00000000-0005-0000-0000-000038210000}"/>
    <cellStyle name="Title 2 14 2" xfId="29578" xr:uid="{EB7866E3-782E-4912-B34B-72B69660BBC0}"/>
    <cellStyle name="Title 2 15" xfId="5724" xr:uid="{00000000-0005-0000-0000-000039210000}"/>
    <cellStyle name="Title 2 16" xfId="29579" xr:uid="{797D9412-F359-460A-90E7-81FD90B65C49}"/>
    <cellStyle name="Title 2 17" xfId="29580" xr:uid="{1B41CD4D-4B3C-4D58-A413-19F47E5AE2F6}"/>
    <cellStyle name="Title 2 18" xfId="29581" xr:uid="{5D966FA0-CD2F-451E-9454-085B4EB08A32}"/>
    <cellStyle name="Title 2 19" xfId="29582" xr:uid="{4C6EE163-5089-46FC-9EEB-F49050851FDB}"/>
    <cellStyle name="Title 2 2" xfId="3403" xr:uid="{00000000-0005-0000-0000-00003A210000}"/>
    <cellStyle name="Title 2 2 2" xfId="4941" xr:uid="{00000000-0005-0000-0000-00003B210000}"/>
    <cellStyle name="Title 2 2 2 2" xfId="5731" xr:uid="{00000000-0005-0000-0000-00003C210000}"/>
    <cellStyle name="Title 2 2 3" xfId="4736" xr:uid="{00000000-0005-0000-0000-00003D210000}"/>
    <cellStyle name="Title 2 2 3 2" xfId="29583" xr:uid="{82605293-5E97-46F9-963E-ACE0A9C7AFC9}"/>
    <cellStyle name="Title 2 2 4" xfId="8127" xr:uid="{00000000-0005-0000-0000-00003E210000}"/>
    <cellStyle name="Title 2 2 4 2" xfId="29584" xr:uid="{6D7ED0FB-1C15-441B-997D-DEE0E7675D28}"/>
    <cellStyle name="Title 2 2 5" xfId="5730" xr:uid="{00000000-0005-0000-0000-00003F210000}"/>
    <cellStyle name="Title 2 2 6" xfId="29585" xr:uid="{348E21DA-6536-40A7-8982-B686451D1E88}"/>
    <cellStyle name="Title 2 2 7" xfId="29586" xr:uid="{6DCD73F8-A4D1-4955-A442-127AE5B33355}"/>
    <cellStyle name="Title 2 2 8" xfId="29587" xr:uid="{7C876C58-FC09-4803-847F-DF8FF9586C1E}"/>
    <cellStyle name="Title 2 2 9" xfId="29588" xr:uid="{2F2B62E4-48D9-4510-90A5-37CE57E4FA8B}"/>
    <cellStyle name="Title 2 20" xfId="29589" xr:uid="{10BD8B3C-517C-4DEF-82F9-528E3533D8F4}"/>
    <cellStyle name="Title 2 3" xfId="3404" xr:uid="{00000000-0005-0000-0000-000040210000}"/>
    <cellStyle name="Title 2 3 2" xfId="4942" xr:uid="{00000000-0005-0000-0000-000041210000}"/>
    <cellStyle name="Title 2 3 2 2" xfId="5733" xr:uid="{00000000-0005-0000-0000-000042210000}"/>
    <cellStyle name="Title 2 3 3" xfId="4737" xr:uid="{00000000-0005-0000-0000-000043210000}"/>
    <cellStyle name="Title 2 3 3 2" xfId="29590" xr:uid="{F5C58ECD-B421-4947-B1C8-A6689ABC5548}"/>
    <cellStyle name="Title 2 3 4" xfId="8128" xr:uid="{00000000-0005-0000-0000-000044210000}"/>
    <cellStyle name="Title 2 3 4 2" xfId="29591" xr:uid="{82017906-B71A-44C2-B439-0C547AE26EE4}"/>
    <cellStyle name="Title 2 3 5" xfId="5732" xr:uid="{00000000-0005-0000-0000-000045210000}"/>
    <cellStyle name="Title 2 3 6" xfId="29592" xr:uid="{686DB488-1285-49DE-83D5-7F664E9F6159}"/>
    <cellStyle name="Title 2 3 7" xfId="29593" xr:uid="{D6B6B5EB-86F8-4256-AFFE-1A7905F08C6E}"/>
    <cellStyle name="Title 2 3 8" xfId="29594" xr:uid="{69E39125-A226-41F8-8AC8-54516423288E}"/>
    <cellStyle name="Title 2 3 9" xfId="29595" xr:uid="{DF9FE3E6-A656-4A3C-8089-89803F23A656}"/>
    <cellStyle name="Title 2 4" xfId="3405" xr:uid="{00000000-0005-0000-0000-000046210000}"/>
    <cellStyle name="Title 2 4 2" xfId="4943" xr:uid="{00000000-0005-0000-0000-000047210000}"/>
    <cellStyle name="Title 2 4 2 2" xfId="5735" xr:uid="{00000000-0005-0000-0000-000048210000}"/>
    <cellStyle name="Title 2 4 3" xfId="4738" xr:uid="{00000000-0005-0000-0000-000049210000}"/>
    <cellStyle name="Title 2 4 3 2" xfId="29596" xr:uid="{66229327-2026-4C6F-9E9D-F6EBBFB52632}"/>
    <cellStyle name="Title 2 4 4" xfId="8129" xr:uid="{00000000-0005-0000-0000-00004A210000}"/>
    <cellStyle name="Title 2 4 4 2" xfId="29597" xr:uid="{E55F9839-3BA6-43CA-A6AA-F9EC4B52690D}"/>
    <cellStyle name="Title 2 4 5" xfId="5734" xr:uid="{00000000-0005-0000-0000-00004B210000}"/>
    <cellStyle name="Title 2 4 6" xfId="29598" xr:uid="{C56EB73C-7A79-4A05-BF8C-504939943244}"/>
    <cellStyle name="Title 2 4 7" xfId="29599" xr:uid="{37FBEDB5-76D9-4D0B-922D-BE59F866BA77}"/>
    <cellStyle name="Title 2 4 8" xfId="29600" xr:uid="{B93C9EB9-1C37-46F4-B068-6C569C200FF1}"/>
    <cellStyle name="Title 2 4 9" xfId="29601" xr:uid="{C5540B92-54A1-4B90-8230-F72CCF72EC56}"/>
    <cellStyle name="Title 2 5" xfId="3406" xr:uid="{00000000-0005-0000-0000-00004C210000}"/>
    <cellStyle name="Title 2 5 2" xfId="4944" xr:uid="{00000000-0005-0000-0000-00004D210000}"/>
    <cellStyle name="Title 2 5 2 2" xfId="5737" xr:uid="{00000000-0005-0000-0000-00004E210000}"/>
    <cellStyle name="Title 2 5 3" xfId="4739" xr:uid="{00000000-0005-0000-0000-00004F210000}"/>
    <cellStyle name="Title 2 5 3 2" xfId="29602" xr:uid="{1D5FBC0D-481F-4ACA-9D93-95B9DEBC5CEC}"/>
    <cellStyle name="Title 2 5 4" xfId="8130" xr:uid="{00000000-0005-0000-0000-000050210000}"/>
    <cellStyle name="Title 2 5 4 2" xfId="29603" xr:uid="{FFCFAA13-BAD2-4632-8D91-C5D3F2750DD2}"/>
    <cellStyle name="Title 2 5 5" xfId="5736" xr:uid="{00000000-0005-0000-0000-000051210000}"/>
    <cellStyle name="Title 2 5 6" xfId="29604" xr:uid="{42DCB4B2-D06A-4623-9FAE-7D03E9F1459C}"/>
    <cellStyle name="Title 2 5 7" xfId="29605" xr:uid="{DBD7B481-B9C6-4B99-B7F8-977F5F7307DB}"/>
    <cellStyle name="Title 2 5 8" xfId="29606" xr:uid="{DEFC40FC-741B-49CB-91B0-573B3282D923}"/>
    <cellStyle name="Title 2 5 9" xfId="29607" xr:uid="{6A372904-A166-492F-AF06-ACDDD72F3232}"/>
    <cellStyle name="Title 2 6" xfId="3407" xr:uid="{00000000-0005-0000-0000-000052210000}"/>
    <cellStyle name="Title 2 6 2" xfId="4945" xr:uid="{00000000-0005-0000-0000-000053210000}"/>
    <cellStyle name="Title 2 6 2 2" xfId="5739" xr:uid="{00000000-0005-0000-0000-000054210000}"/>
    <cellStyle name="Title 2 6 3" xfId="4740" xr:uid="{00000000-0005-0000-0000-000055210000}"/>
    <cellStyle name="Title 2 6 3 2" xfId="29608" xr:uid="{EA38B967-AE4B-4FB4-BE54-EC13319344FB}"/>
    <cellStyle name="Title 2 6 4" xfId="8131" xr:uid="{00000000-0005-0000-0000-000056210000}"/>
    <cellStyle name="Title 2 6 4 2" xfId="29609" xr:uid="{22624BF4-ADDE-41A2-80E8-0A0BED86DA26}"/>
    <cellStyle name="Title 2 6 5" xfId="5738" xr:uid="{00000000-0005-0000-0000-000057210000}"/>
    <cellStyle name="Title 2 6 6" xfId="29610" xr:uid="{71E021F0-C103-4797-9954-7BD7D5C65A35}"/>
    <cellStyle name="Title 2 6 7" xfId="29611" xr:uid="{4EECFBDD-0AEE-4AF7-B094-F7FBE30AA0AC}"/>
    <cellStyle name="Title 2 6 8" xfId="29612" xr:uid="{3FF68D03-9361-4E30-BE47-A5EE982AB702}"/>
    <cellStyle name="Title 2 6 9" xfId="29613" xr:uid="{D00FF118-55E6-4250-B01B-D08AB834620D}"/>
    <cellStyle name="Title 2 7" xfId="3408" xr:uid="{00000000-0005-0000-0000-000058210000}"/>
    <cellStyle name="Title 2 7 2" xfId="4946" xr:uid="{00000000-0005-0000-0000-000059210000}"/>
    <cellStyle name="Title 2 7 2 2" xfId="5741" xr:uid="{00000000-0005-0000-0000-00005A210000}"/>
    <cellStyle name="Title 2 7 3" xfId="4741" xr:uid="{00000000-0005-0000-0000-00005B210000}"/>
    <cellStyle name="Title 2 7 3 2" xfId="29614" xr:uid="{58F47EA5-407E-4679-B57F-D92C4C9DFA7B}"/>
    <cellStyle name="Title 2 7 4" xfId="8132" xr:uid="{00000000-0005-0000-0000-00005C210000}"/>
    <cellStyle name="Title 2 7 4 2" xfId="29615" xr:uid="{E5294DC6-3EB8-43BA-A7B3-CC66A1A147D6}"/>
    <cellStyle name="Title 2 7 5" xfId="5740" xr:uid="{00000000-0005-0000-0000-00005D210000}"/>
    <cellStyle name="Title 2 7 6" xfId="29616" xr:uid="{07C76FEF-259D-4228-9DA3-934E79E92554}"/>
    <cellStyle name="Title 2 7 7" xfId="29617" xr:uid="{D4B76149-D62E-430B-BFF5-70F02ADF3946}"/>
    <cellStyle name="Title 2 7 8" xfId="29618" xr:uid="{440A1A0F-D17D-423D-9972-3B53A015E447}"/>
    <cellStyle name="Title 2 7 9" xfId="29619" xr:uid="{FF9AB2FC-95CA-48BA-BDCD-403099300194}"/>
    <cellStyle name="Title 2 8" xfId="3409" xr:uid="{00000000-0005-0000-0000-00005E210000}"/>
    <cellStyle name="Title 2 8 2" xfId="4947" xr:uid="{00000000-0005-0000-0000-00005F210000}"/>
    <cellStyle name="Title 2 8 2 2" xfId="5743" xr:uid="{00000000-0005-0000-0000-000060210000}"/>
    <cellStyle name="Title 2 8 3" xfId="4742" xr:uid="{00000000-0005-0000-0000-000061210000}"/>
    <cellStyle name="Title 2 8 3 2" xfId="29620" xr:uid="{6BC75A8C-A60F-4579-8001-2F9AE0D64FAA}"/>
    <cellStyle name="Title 2 8 4" xfId="8133" xr:uid="{00000000-0005-0000-0000-000062210000}"/>
    <cellStyle name="Title 2 8 4 2" xfId="29621" xr:uid="{3A9FEE12-013D-4F0F-9557-8A016A480B61}"/>
    <cellStyle name="Title 2 8 5" xfId="5742" xr:uid="{00000000-0005-0000-0000-000063210000}"/>
    <cellStyle name="Title 2 8 6" xfId="29622" xr:uid="{352E8521-5618-4776-96C8-DAF98FA83232}"/>
    <cellStyle name="Title 2 8 7" xfId="29623" xr:uid="{EC70C2FA-099D-4E33-AE92-35D35BE5E936}"/>
    <cellStyle name="Title 2 8 8" xfId="29624" xr:uid="{DA589F1F-89E9-4D5E-A401-8D023D82CDDB}"/>
    <cellStyle name="Title 2 8 9" xfId="29625" xr:uid="{3010F332-9371-4ACB-B7E8-886B75B0329A}"/>
    <cellStyle name="Title 2 9" xfId="3410" xr:uid="{00000000-0005-0000-0000-000064210000}"/>
    <cellStyle name="Title 2 9 2" xfId="4948" xr:uid="{00000000-0005-0000-0000-000065210000}"/>
    <cellStyle name="Title 2 9 2 2" xfId="5745" xr:uid="{00000000-0005-0000-0000-000066210000}"/>
    <cellStyle name="Title 2 9 3" xfId="4743" xr:uid="{00000000-0005-0000-0000-000067210000}"/>
    <cellStyle name="Title 2 9 3 2" xfId="29626" xr:uid="{20CAEC73-C6CF-490D-AE3B-5E12F67518AD}"/>
    <cellStyle name="Title 2 9 4" xfId="8134" xr:uid="{00000000-0005-0000-0000-000068210000}"/>
    <cellStyle name="Title 2 9 4 2" xfId="29627" xr:uid="{1A11B447-B546-4046-BF0C-5ADD8DE09191}"/>
    <cellStyle name="Title 2 9 5" xfId="5744" xr:uid="{00000000-0005-0000-0000-000069210000}"/>
    <cellStyle name="Title 2 9 6" xfId="29628" xr:uid="{E826E403-08A2-4434-B49A-88B894E9E67D}"/>
    <cellStyle name="Title 2 9 7" xfId="29629" xr:uid="{8742E75C-B7FE-4031-A2E9-4104C16DC34F}"/>
    <cellStyle name="Title 2 9 8" xfId="29630" xr:uid="{B092CB97-9F76-466F-AA11-272D7A2D1F8B}"/>
    <cellStyle name="Title 2 9 9" xfId="29631" xr:uid="{0995B391-F639-454B-9057-B177170F4B48}"/>
    <cellStyle name="Title 20" xfId="14541" xr:uid="{00000000-0005-0000-0000-0000A2120000}"/>
    <cellStyle name="Title 20 10" xfId="29632" xr:uid="{521DC0FB-D010-4C09-BB44-3FB87E5E9C38}"/>
    <cellStyle name="Title 20 2" xfId="29633" xr:uid="{1264481D-631A-4941-B926-9C384630EA98}"/>
    <cellStyle name="Title 20 3" xfId="29634" xr:uid="{996DB88A-E127-4824-B823-88AA559F3CE9}"/>
    <cellStyle name="Title 20 4" xfId="29635" xr:uid="{6DCC7491-99E0-4250-B597-F1D050262A4B}"/>
    <cellStyle name="Title 20 5" xfId="29636" xr:uid="{047319B8-4357-4C38-B25D-85243E534EC2}"/>
    <cellStyle name="Title 20 6" xfId="29637" xr:uid="{538C56FD-3719-4B05-A69E-E0AF32534DBE}"/>
    <cellStyle name="Title 20 7" xfId="29638" xr:uid="{0A96773E-926E-4EE0-B86D-D8A876F2A01E}"/>
    <cellStyle name="Title 20 8" xfId="29639" xr:uid="{2FAFE219-8FCC-438B-94B6-568CE43024A4}"/>
    <cellStyle name="Title 20 9" xfId="29640" xr:uid="{04D1F636-6F91-4BF2-AE8B-16912C916731}"/>
    <cellStyle name="Title 21" xfId="14542" xr:uid="{00000000-0005-0000-0000-0000A3120000}"/>
    <cellStyle name="Title 21 10" xfId="29641" xr:uid="{421FFC52-B7D6-4018-B65A-0665327DEEA5}"/>
    <cellStyle name="Title 21 2" xfId="29642" xr:uid="{002B2FB8-8B0E-49E4-A15E-F4F5A932D704}"/>
    <cellStyle name="Title 21 3" xfId="29643" xr:uid="{CDE8AD7D-8DC5-4FB8-BC7B-034559A48855}"/>
    <cellStyle name="Title 21 4" xfId="29644" xr:uid="{F69222C5-AA5D-463B-8809-4291D8E9F72C}"/>
    <cellStyle name="Title 21 5" xfId="29645" xr:uid="{4A426309-87FC-489A-BB04-EE935436770A}"/>
    <cellStyle name="Title 21 6" xfId="29646" xr:uid="{47584FE3-E07B-450A-A5C3-AE7E1C7D9756}"/>
    <cellStyle name="Title 21 7" xfId="29647" xr:uid="{494F168E-375C-46E8-8DD1-9AD32878428D}"/>
    <cellStyle name="Title 21 8" xfId="29648" xr:uid="{368E45F9-35C2-4AE8-A630-E8BEE5C156F3}"/>
    <cellStyle name="Title 21 9" xfId="29649" xr:uid="{BEE0C03C-488B-42B9-85C5-2DFEE75B4B69}"/>
    <cellStyle name="Title 22" xfId="14543" xr:uid="{00000000-0005-0000-0000-0000A4120000}"/>
    <cellStyle name="Title 22 10" xfId="29650" xr:uid="{5CBB1CD8-482D-45AF-866B-65ABC1059284}"/>
    <cellStyle name="Title 22 2" xfId="29651" xr:uid="{E6638424-2294-4C64-B877-AA1CDD9D8331}"/>
    <cellStyle name="Title 22 3" xfId="29652" xr:uid="{17F8C1CD-AA9D-4793-AE01-5411226ADC74}"/>
    <cellStyle name="Title 22 4" xfId="29653" xr:uid="{349B4B09-976D-4F83-AB93-33A5ACCB5FF4}"/>
    <cellStyle name="Title 22 5" xfId="29654" xr:uid="{CFF1C51C-BC83-420F-88F1-131B3E896415}"/>
    <cellStyle name="Title 22 6" xfId="29655" xr:uid="{55523CA4-8CC5-4EE0-8A8B-ABA4C59FBB24}"/>
    <cellStyle name="Title 22 7" xfId="29656" xr:uid="{5D05DBD2-746B-43B7-B594-697CEFA68F5F}"/>
    <cellStyle name="Title 22 8" xfId="29657" xr:uid="{F4D2FE7E-2C10-4400-B322-C716E0F3E881}"/>
    <cellStyle name="Title 22 9" xfId="29658" xr:uid="{A49F30DD-F51C-42BF-9D6E-1CB562216CAF}"/>
    <cellStyle name="Title 23" xfId="14544" xr:uid="{00000000-0005-0000-0000-0000A5120000}"/>
    <cellStyle name="Title 23 10" xfId="29659" xr:uid="{56D1826D-D1DA-482F-97F9-E3D5E62E518B}"/>
    <cellStyle name="Title 23 2" xfId="29660" xr:uid="{0A936636-0A4B-4F83-84A9-72399B04A69D}"/>
    <cellStyle name="Title 23 3" xfId="29661" xr:uid="{0CD14530-2BDF-4140-B303-C44F33672EA9}"/>
    <cellStyle name="Title 23 4" xfId="29662" xr:uid="{C651072A-7519-4C27-99A9-015E25F8DF5E}"/>
    <cellStyle name="Title 23 5" xfId="29663" xr:uid="{96F17E8C-5549-4FE3-BFAA-7EDBAE0E8C8A}"/>
    <cellStyle name="Title 23 6" xfId="29664" xr:uid="{8BCFD521-32E5-487E-9029-DC53CC5D3966}"/>
    <cellStyle name="Title 23 7" xfId="29665" xr:uid="{195B7752-A71A-4FB7-9D2B-241912F1345B}"/>
    <cellStyle name="Title 23 8" xfId="29666" xr:uid="{09BDE983-01A1-4E83-BBA1-5832453CD7C0}"/>
    <cellStyle name="Title 23 9" xfId="29667" xr:uid="{0BBD6B8D-64EF-4FF0-81E9-952EC9A844DF}"/>
    <cellStyle name="Title 24" xfId="14545" xr:uid="{00000000-0005-0000-0000-0000A6120000}"/>
    <cellStyle name="Title 24 10" xfId="29668" xr:uid="{CD14B7B0-AA02-4ABA-8300-75298E683FEF}"/>
    <cellStyle name="Title 24 2" xfId="29669" xr:uid="{72F7A873-791E-482A-ADDB-6C7FD63316B0}"/>
    <cellStyle name="Title 24 3" xfId="29670" xr:uid="{C9137990-1096-4FC8-B385-D01996A463FD}"/>
    <cellStyle name="Title 24 4" xfId="29671" xr:uid="{F2EACFD6-B86F-4F20-BD75-A7604B18CDC6}"/>
    <cellStyle name="Title 24 5" xfId="29672" xr:uid="{DF87CA11-03B3-46F2-94E6-5CC5270275E2}"/>
    <cellStyle name="Title 24 6" xfId="29673" xr:uid="{059F62AE-BE58-44BB-8A54-005240ABDEDC}"/>
    <cellStyle name="Title 24 7" xfId="29674" xr:uid="{20881AFB-1E8F-4622-98A3-0C69E0490DB8}"/>
    <cellStyle name="Title 24 8" xfId="29675" xr:uid="{2BDB2E01-E3CF-4D10-BBB3-F63724F4C1D5}"/>
    <cellStyle name="Title 24 9" xfId="29676" xr:uid="{4BDF87AC-ECA6-455D-889E-7661A071A260}"/>
    <cellStyle name="Title 25" xfId="14546" xr:uid="{00000000-0005-0000-0000-0000A7120000}"/>
    <cellStyle name="Title 25 10" xfId="29677" xr:uid="{328AB5AA-1652-40E5-8C80-4C1C3F08149F}"/>
    <cellStyle name="Title 25 2" xfId="29678" xr:uid="{60299A7B-FA39-42C1-8B8F-8C0C186B6757}"/>
    <cellStyle name="Title 25 3" xfId="29679" xr:uid="{68072D48-115D-47ED-9634-47A3A08219A7}"/>
    <cellStyle name="Title 25 4" xfId="29680" xr:uid="{CFF93894-88F3-46F0-B445-AF6C6235A312}"/>
    <cellStyle name="Title 25 5" xfId="29681" xr:uid="{409C1EC1-9E3D-4043-82B4-B8F23119A2CC}"/>
    <cellStyle name="Title 25 6" xfId="29682" xr:uid="{8859C8CD-2410-40FC-B342-54898F755DD2}"/>
    <cellStyle name="Title 25 7" xfId="29683" xr:uid="{731BD812-5F36-46F8-80CF-2EF5B3F843F2}"/>
    <cellStyle name="Title 25 8" xfId="29684" xr:uid="{DC63AD3C-424A-4A2B-9170-E0B0489D7B88}"/>
    <cellStyle name="Title 25 9" xfId="29685" xr:uid="{C327C780-5BE4-4027-B782-1788D6E25BC5}"/>
    <cellStyle name="Title 26" xfId="14547" xr:uid="{00000000-0005-0000-0000-0000A8120000}"/>
    <cellStyle name="Title 26 10" xfId="29686" xr:uid="{8FE607D4-B5E4-48B9-AA20-8CE3DD837D1B}"/>
    <cellStyle name="Title 26 2" xfId="29687" xr:uid="{707E22EF-CC8F-4A09-A88D-F7F917D19B11}"/>
    <cellStyle name="Title 26 3" xfId="29688" xr:uid="{1A0D9B88-0FD8-4B25-A854-DEAD94A486CC}"/>
    <cellStyle name="Title 26 4" xfId="29689" xr:uid="{7B2DC131-C001-44D0-AFD5-71D3D6CEB810}"/>
    <cellStyle name="Title 26 5" xfId="29690" xr:uid="{4C7BBAB8-B9AF-4CD0-A884-830CCD0B2607}"/>
    <cellStyle name="Title 26 6" xfId="29691" xr:uid="{C02AD742-8586-4504-8BFE-ECE858BEEB79}"/>
    <cellStyle name="Title 26 7" xfId="29692" xr:uid="{957F2F2E-0414-4614-90D9-545359FB171A}"/>
    <cellStyle name="Title 26 8" xfId="29693" xr:uid="{00162810-1F39-4BF1-A109-F4703D78D67B}"/>
    <cellStyle name="Title 26 9" xfId="29694" xr:uid="{E5EA3EE3-D427-4B60-B9E4-CBD0D35BE12A}"/>
    <cellStyle name="Title 27" xfId="14548" xr:uid="{00000000-0005-0000-0000-0000A9120000}"/>
    <cellStyle name="Title 27 10" xfId="29695" xr:uid="{09E9A53F-BACB-4DD2-B1F5-9981D1C7A9C7}"/>
    <cellStyle name="Title 27 2" xfId="29696" xr:uid="{5D44D275-511F-4356-A6BA-A891CA300E47}"/>
    <cellStyle name="Title 27 3" xfId="29697" xr:uid="{0B199E33-AC8A-43EB-B467-FD5196BE18B7}"/>
    <cellStyle name="Title 27 4" xfId="29698" xr:uid="{2D565015-D36C-4BD3-B277-3C92D22728B8}"/>
    <cellStyle name="Title 27 5" xfId="29699" xr:uid="{F4FDF9BE-C925-401D-B3D4-585DF7E22EDD}"/>
    <cellStyle name="Title 27 6" xfId="29700" xr:uid="{1240BFB8-B4C8-4F7D-9FC6-25E7ACF13BC4}"/>
    <cellStyle name="Title 27 7" xfId="29701" xr:uid="{7D923186-77AE-4A7D-8CDE-373399A02F10}"/>
    <cellStyle name="Title 27 8" xfId="29702" xr:uid="{7BC2FE7E-28D4-4E09-8CC1-E4080841EAF4}"/>
    <cellStyle name="Title 27 9" xfId="29703" xr:uid="{3E5740D3-D49A-47CA-B268-32256FEE5A48}"/>
    <cellStyle name="Title 28" xfId="14549" xr:uid="{00000000-0005-0000-0000-0000AA120000}"/>
    <cellStyle name="Title 28 10" xfId="29704" xr:uid="{5596C108-2454-49BD-8E08-011221D26B42}"/>
    <cellStyle name="Title 28 2" xfId="29705" xr:uid="{216742F0-D8C6-402F-8FEF-2E393466BD2F}"/>
    <cellStyle name="Title 28 3" xfId="29706" xr:uid="{D362BF40-F945-4767-96C9-CCA688BD10AE}"/>
    <cellStyle name="Title 28 4" xfId="29707" xr:uid="{6AB63F68-1387-43B1-BFDE-6A3A0899E89F}"/>
    <cellStyle name="Title 28 5" xfId="29708" xr:uid="{73D5B7F3-1AEB-4B67-B82B-5A3D192A0B91}"/>
    <cellStyle name="Title 28 6" xfId="29709" xr:uid="{5CDF938B-68BA-4176-98A3-FA0631FB947D}"/>
    <cellStyle name="Title 28 7" xfId="29710" xr:uid="{E5FAF0F4-9FE8-47EF-BACC-F50446034495}"/>
    <cellStyle name="Title 28 8" xfId="29711" xr:uid="{3E19D26B-CF4C-46A6-ADCE-F248591F5159}"/>
    <cellStyle name="Title 28 9" xfId="29712" xr:uid="{A5D1AE53-406C-468D-A028-38C9FCBC3BB0}"/>
    <cellStyle name="Title 29" xfId="14550" xr:uid="{00000000-0005-0000-0000-0000AB120000}"/>
    <cellStyle name="Title 29 10" xfId="29713" xr:uid="{6CBFAA64-AEB8-42DF-93B3-6C1CC82108FB}"/>
    <cellStyle name="Title 29 2" xfId="29714" xr:uid="{75634CFD-145E-4D32-BC08-EAD0DEB5D924}"/>
    <cellStyle name="Title 29 3" xfId="29715" xr:uid="{A1C31F89-9B99-4860-A551-470B2A1677A8}"/>
    <cellStyle name="Title 29 4" xfId="29716" xr:uid="{B9595F52-CB18-44DC-B1A4-AB728B77FD08}"/>
    <cellStyle name="Title 29 5" xfId="29717" xr:uid="{0F842E0E-9C0C-4773-9F3B-3ECA38429871}"/>
    <cellStyle name="Title 29 6" xfId="29718" xr:uid="{F711DFF5-970B-4A16-83DC-C3EDBC527CEE}"/>
    <cellStyle name="Title 29 7" xfId="29719" xr:uid="{B4775F6B-8FBA-4044-B76F-64B4B8FB88E0}"/>
    <cellStyle name="Title 29 8" xfId="29720" xr:uid="{2A3CCF3D-C576-4CEE-846E-3CA8861DB352}"/>
    <cellStyle name="Title 29 9" xfId="29721" xr:uid="{77FD419C-4E6C-4E69-991E-0BD8E1812A6F}"/>
    <cellStyle name="Title 3" xfId="3411" xr:uid="{00000000-0005-0000-0000-00006A210000}"/>
    <cellStyle name="Title 3 10" xfId="3412" xr:uid="{00000000-0005-0000-0000-00006B210000}"/>
    <cellStyle name="Title 3 10 2" xfId="4950" xr:uid="{00000000-0005-0000-0000-00006C210000}"/>
    <cellStyle name="Title 3 10 2 2" xfId="5748" xr:uid="{00000000-0005-0000-0000-00006D210000}"/>
    <cellStyle name="Title 3 10 3" xfId="4745" xr:uid="{00000000-0005-0000-0000-00006E210000}"/>
    <cellStyle name="Title 3 10 4" xfId="5747" xr:uid="{00000000-0005-0000-0000-00006F210000}"/>
    <cellStyle name="Title 3 11" xfId="3413" xr:uid="{00000000-0005-0000-0000-000070210000}"/>
    <cellStyle name="Title 3 11 2" xfId="4951" xr:uid="{00000000-0005-0000-0000-000071210000}"/>
    <cellStyle name="Title 3 11 2 2" xfId="5750" xr:uid="{00000000-0005-0000-0000-000072210000}"/>
    <cellStyle name="Title 3 11 3" xfId="4746" xr:uid="{00000000-0005-0000-0000-000073210000}"/>
    <cellStyle name="Title 3 11 4" xfId="5749" xr:uid="{00000000-0005-0000-0000-000074210000}"/>
    <cellStyle name="Title 3 12" xfId="4949" xr:uid="{00000000-0005-0000-0000-000075210000}"/>
    <cellStyle name="Title 3 12 2" xfId="5751" xr:uid="{00000000-0005-0000-0000-000076210000}"/>
    <cellStyle name="Title 3 13" xfId="4744" xr:uid="{00000000-0005-0000-0000-000077210000}"/>
    <cellStyle name="Title 3 14" xfId="8135" xr:uid="{00000000-0005-0000-0000-000078210000}"/>
    <cellStyle name="Title 3 15" xfId="5746" xr:uid="{00000000-0005-0000-0000-000079210000}"/>
    <cellStyle name="Title 3 2" xfId="3414" xr:uid="{00000000-0005-0000-0000-00007A210000}"/>
    <cellStyle name="Title 3 2 2" xfId="4952" xr:uid="{00000000-0005-0000-0000-00007B210000}"/>
    <cellStyle name="Title 3 2 2 2" xfId="5753" xr:uid="{00000000-0005-0000-0000-00007C210000}"/>
    <cellStyle name="Title 3 2 3" xfId="4747" xr:uid="{00000000-0005-0000-0000-00007D210000}"/>
    <cellStyle name="Title 3 2 3 2" xfId="29722" xr:uid="{D1556D27-8615-4856-AD21-D82960E6F760}"/>
    <cellStyle name="Title 3 2 4" xfId="5752" xr:uid="{00000000-0005-0000-0000-00007E210000}"/>
    <cellStyle name="Title 3 2 5" xfId="29723" xr:uid="{A6FE870B-5686-476D-A609-5DE296BF79A6}"/>
    <cellStyle name="Title 3 2 6" xfId="29724" xr:uid="{00EDB116-8698-4DB2-AD0C-0237BA40EFF4}"/>
    <cellStyle name="Title 3 2 7" xfId="29725" xr:uid="{B8BFDDE9-B3C1-4E2E-935B-7597E5CCE8A6}"/>
    <cellStyle name="Title 3 2 8" xfId="29726" xr:uid="{B76263BF-3CDB-4D8C-9D70-814456D2CEC2}"/>
    <cellStyle name="Title 3 2 9" xfId="29727" xr:uid="{57AAC294-7578-4E9F-9452-244E5FDD1A1D}"/>
    <cellStyle name="Title 3 3" xfId="3415" xr:uid="{00000000-0005-0000-0000-00007F210000}"/>
    <cellStyle name="Title 3 3 2" xfId="4953" xr:uid="{00000000-0005-0000-0000-000080210000}"/>
    <cellStyle name="Title 3 3 2 2" xfId="5755" xr:uid="{00000000-0005-0000-0000-000081210000}"/>
    <cellStyle name="Title 3 3 3" xfId="4748" xr:uid="{00000000-0005-0000-0000-000082210000}"/>
    <cellStyle name="Title 3 3 3 2" xfId="29728" xr:uid="{83CC8367-8F27-4CA8-A3BB-7D0512400950}"/>
    <cellStyle name="Title 3 3 4" xfId="5754" xr:uid="{00000000-0005-0000-0000-000083210000}"/>
    <cellStyle name="Title 3 3 5" xfId="29729" xr:uid="{50D34463-E3D5-4817-A47E-AA1EC5BDF529}"/>
    <cellStyle name="Title 3 4" xfId="3416" xr:uid="{00000000-0005-0000-0000-000084210000}"/>
    <cellStyle name="Title 3 4 2" xfId="4954" xr:uid="{00000000-0005-0000-0000-000085210000}"/>
    <cellStyle name="Title 3 4 2 2" xfId="5757" xr:uid="{00000000-0005-0000-0000-000086210000}"/>
    <cellStyle name="Title 3 4 3" xfId="4749" xr:uid="{00000000-0005-0000-0000-000087210000}"/>
    <cellStyle name="Title 3 4 3 2" xfId="29730" xr:uid="{AC8B5F53-7FC6-4F9D-AABC-89118FBBB44B}"/>
    <cellStyle name="Title 3 4 4" xfId="5756" xr:uid="{00000000-0005-0000-0000-000088210000}"/>
    <cellStyle name="Title 3 4 5" xfId="29731" xr:uid="{4F08BF53-4C05-41F7-90CE-F8BBFC92956E}"/>
    <cellStyle name="Title 3 5" xfId="3417" xr:uid="{00000000-0005-0000-0000-000089210000}"/>
    <cellStyle name="Title 3 5 2" xfId="4955" xr:uid="{00000000-0005-0000-0000-00008A210000}"/>
    <cellStyle name="Title 3 5 2 2" xfId="5759" xr:uid="{00000000-0005-0000-0000-00008B210000}"/>
    <cellStyle name="Title 3 5 3" xfId="4750" xr:uid="{00000000-0005-0000-0000-00008C210000}"/>
    <cellStyle name="Title 3 5 4" xfId="5758" xr:uid="{00000000-0005-0000-0000-00008D210000}"/>
    <cellStyle name="Title 3 6" xfId="3418" xr:uid="{00000000-0005-0000-0000-00008E210000}"/>
    <cellStyle name="Title 3 6 2" xfId="4956" xr:uid="{00000000-0005-0000-0000-00008F210000}"/>
    <cellStyle name="Title 3 6 2 2" xfId="5761" xr:uid="{00000000-0005-0000-0000-000090210000}"/>
    <cellStyle name="Title 3 6 3" xfId="4751" xr:uid="{00000000-0005-0000-0000-000091210000}"/>
    <cellStyle name="Title 3 6 4" xfId="5760" xr:uid="{00000000-0005-0000-0000-000092210000}"/>
    <cellStyle name="Title 3 7" xfId="3419" xr:uid="{00000000-0005-0000-0000-000093210000}"/>
    <cellStyle name="Title 3 7 2" xfId="4957" xr:uid="{00000000-0005-0000-0000-000094210000}"/>
    <cellStyle name="Title 3 7 2 2" xfId="5763" xr:uid="{00000000-0005-0000-0000-000095210000}"/>
    <cellStyle name="Title 3 7 3" xfId="4752" xr:uid="{00000000-0005-0000-0000-000096210000}"/>
    <cellStyle name="Title 3 7 4" xfId="5762" xr:uid="{00000000-0005-0000-0000-000097210000}"/>
    <cellStyle name="Title 3 8" xfId="3420" xr:uid="{00000000-0005-0000-0000-000098210000}"/>
    <cellStyle name="Title 3 8 2" xfId="4958" xr:uid="{00000000-0005-0000-0000-000099210000}"/>
    <cellStyle name="Title 3 8 2 2" xfId="5765" xr:uid="{00000000-0005-0000-0000-00009A210000}"/>
    <cellStyle name="Title 3 8 3" xfId="4753" xr:uid="{00000000-0005-0000-0000-00009B210000}"/>
    <cellStyle name="Title 3 8 4" xfId="5764" xr:uid="{00000000-0005-0000-0000-00009C210000}"/>
    <cellStyle name="Title 3 9" xfId="3421" xr:uid="{00000000-0005-0000-0000-00009D210000}"/>
    <cellStyle name="Title 3 9 2" xfId="4959" xr:uid="{00000000-0005-0000-0000-00009E210000}"/>
    <cellStyle name="Title 3 9 2 2" xfId="5767" xr:uid="{00000000-0005-0000-0000-00009F210000}"/>
    <cellStyle name="Title 3 9 3" xfId="4754" xr:uid="{00000000-0005-0000-0000-0000A0210000}"/>
    <cellStyle name="Title 3 9 4" xfId="5766" xr:uid="{00000000-0005-0000-0000-0000A1210000}"/>
    <cellStyle name="Title 30" xfId="14551" xr:uid="{00000000-0005-0000-0000-0000AF120000}"/>
    <cellStyle name="Title 30 10" xfId="29732" xr:uid="{8E407189-5171-4F65-9277-55F9AD721901}"/>
    <cellStyle name="Title 30 2" xfId="29733" xr:uid="{B5FE1161-E537-41C8-9686-FEBC45CB5F02}"/>
    <cellStyle name="Title 30 3" xfId="29734" xr:uid="{DBB05501-E203-403C-B299-4AEA7A493AD7}"/>
    <cellStyle name="Title 30 4" xfId="29735" xr:uid="{C4DE1610-AFA0-4A0B-ACD7-EE6D34752962}"/>
    <cellStyle name="Title 30 5" xfId="29736" xr:uid="{848C9EDE-4B28-4604-B82F-DC08E93F0E7F}"/>
    <cellStyle name="Title 30 6" xfId="29737" xr:uid="{76576D2D-D3F7-449C-ABEC-7CB09B2249CD}"/>
    <cellStyle name="Title 30 7" xfId="29738" xr:uid="{208F6543-EEEF-4F81-8D50-9E9A283DC7BB}"/>
    <cellStyle name="Title 30 8" xfId="29739" xr:uid="{C40202CD-4001-4CB9-B7BD-52BBF1856A73}"/>
    <cellStyle name="Title 30 9" xfId="29740" xr:uid="{E58250DA-833A-420D-9532-9DC1B0185F03}"/>
    <cellStyle name="Title 31" xfId="14552" xr:uid="{00000000-0005-0000-0000-0000B0120000}"/>
    <cellStyle name="Title 31 10" xfId="29741" xr:uid="{76DBC548-2D28-4C7D-B6D1-BE8B9326DB9F}"/>
    <cellStyle name="Title 31 2" xfId="29742" xr:uid="{830CA949-BD48-4C61-A6F5-C3C5FD533BD1}"/>
    <cellStyle name="Title 31 3" xfId="29743" xr:uid="{A140CC98-6698-48F1-82B3-87C3A26D9BAC}"/>
    <cellStyle name="Title 31 4" xfId="29744" xr:uid="{EFD02016-9F87-4AF9-AED0-FFAF2E133EFB}"/>
    <cellStyle name="Title 31 5" xfId="29745" xr:uid="{5F377F6E-3BC5-42A5-A1EC-A5F11893CDBF}"/>
    <cellStyle name="Title 31 6" xfId="29746" xr:uid="{D61F8FFC-7125-45F6-A963-6E9A3EBF17DF}"/>
    <cellStyle name="Title 31 7" xfId="29747" xr:uid="{8275C737-60F7-4F33-806F-2799E48D6ADC}"/>
    <cellStyle name="Title 31 8" xfId="29748" xr:uid="{5281D863-6502-4016-B687-26AD2A61831D}"/>
    <cellStyle name="Title 31 9" xfId="29749" xr:uid="{F72FE24A-CACB-40BB-8EA2-112575EC6225}"/>
    <cellStyle name="Title 32" xfId="14553" xr:uid="{00000000-0005-0000-0000-0000B1120000}"/>
    <cellStyle name="Title 32 10" xfId="29750" xr:uid="{E7BF03A6-B7DB-49E3-B847-AEF083D349AB}"/>
    <cellStyle name="Title 32 2" xfId="29751" xr:uid="{DFD7255C-F554-4A06-9307-55257793C33A}"/>
    <cellStyle name="Title 32 3" xfId="29752" xr:uid="{F09B41AD-C54A-421C-8ACD-C35E17452E6B}"/>
    <cellStyle name="Title 32 4" xfId="29753" xr:uid="{BEF6EED7-10A1-4F6E-8A07-89F127B7CAC4}"/>
    <cellStyle name="Title 32 5" xfId="29754" xr:uid="{DB7EA71E-0265-4C3F-BAAA-808EBED1F22C}"/>
    <cellStyle name="Title 32 6" xfId="29755" xr:uid="{2C5533E7-38AA-40DA-B3B2-B86679092BC8}"/>
    <cellStyle name="Title 32 7" xfId="29756" xr:uid="{26A038FB-2D77-4835-BFB1-B8898B7EDC66}"/>
    <cellStyle name="Title 32 8" xfId="29757" xr:uid="{8239F703-4249-490C-87D1-EC173E09BBE8}"/>
    <cellStyle name="Title 32 9" xfId="29758" xr:uid="{0906DA97-AEF8-458E-841E-521D642F07A8}"/>
    <cellStyle name="Title 33" xfId="14554" xr:uid="{00000000-0005-0000-0000-0000B2120000}"/>
    <cellStyle name="Title 33 10" xfId="29759" xr:uid="{630D71C0-62E8-4F61-88FA-BA4B1474B9AA}"/>
    <cellStyle name="Title 33 2" xfId="29760" xr:uid="{02C96F67-EBB5-42A6-9A2A-F7C31D4543ED}"/>
    <cellStyle name="Title 33 3" xfId="29761" xr:uid="{CD484A56-C165-4D1E-AA08-B92BF12B8A9D}"/>
    <cellStyle name="Title 33 4" xfId="29762" xr:uid="{4EE6A954-D9A9-46FF-B3C0-769CDDDD23C8}"/>
    <cellStyle name="Title 33 5" xfId="29763" xr:uid="{47618066-40E5-404D-A77A-AB57F9F76092}"/>
    <cellStyle name="Title 33 6" xfId="29764" xr:uid="{CBFDF3EB-30C3-4500-A962-5E931823893B}"/>
    <cellStyle name="Title 33 7" xfId="29765" xr:uid="{D59C393F-1907-4564-B76E-ED70AACA2A28}"/>
    <cellStyle name="Title 33 8" xfId="29766" xr:uid="{D1C3DB89-BFBA-40E7-8C81-9FFDA9F3571D}"/>
    <cellStyle name="Title 33 9" xfId="29767" xr:uid="{C2057B72-DC49-4C1C-AD44-0F5051F0BA27}"/>
    <cellStyle name="Title 34" xfId="14555" xr:uid="{00000000-0005-0000-0000-0000B3120000}"/>
    <cellStyle name="Title 34 10" xfId="29768" xr:uid="{D431FC5D-777F-47AE-8CA6-F1F71BFB6DEE}"/>
    <cellStyle name="Title 34 2" xfId="29769" xr:uid="{A5A745E9-3A87-4DCE-87F6-E4A559C790F8}"/>
    <cellStyle name="Title 34 3" xfId="29770" xr:uid="{F3C64366-D8B2-4F9B-AB2B-AA93851D2BB7}"/>
    <cellStyle name="Title 34 4" xfId="29771" xr:uid="{24285801-877A-410B-A932-093DAC125B43}"/>
    <cellStyle name="Title 34 5" xfId="29772" xr:uid="{766FBE63-DCF8-46D1-BE80-FF9566A56C90}"/>
    <cellStyle name="Title 34 6" xfId="29773" xr:uid="{6F6FF789-7B2F-4BD2-99F9-1CC3F89A5F9D}"/>
    <cellStyle name="Title 34 7" xfId="29774" xr:uid="{9E9FABA1-588F-4EBF-B36F-7E7C0326B8F7}"/>
    <cellStyle name="Title 34 8" xfId="29775" xr:uid="{0EE3818D-E9C2-4A68-80FE-7AF2DB4386BC}"/>
    <cellStyle name="Title 34 9" xfId="29776" xr:uid="{D71146FD-3B88-4BE5-ACEF-3EA16C94335B}"/>
    <cellStyle name="Title 35" xfId="14556" xr:uid="{00000000-0005-0000-0000-0000B4120000}"/>
    <cellStyle name="Title 35 10" xfId="29777" xr:uid="{0130FCF5-18EE-4940-BCE7-70DE6DC12181}"/>
    <cellStyle name="Title 35 2" xfId="29778" xr:uid="{FAC584C7-8BEB-40D4-B77F-9349CF4EC978}"/>
    <cellStyle name="Title 35 3" xfId="29779" xr:uid="{15FD4093-C213-4D76-A5C9-260E2DEB8730}"/>
    <cellStyle name="Title 35 4" xfId="29780" xr:uid="{DD8F3BFA-A3A3-433C-BA64-E5B61C174EDB}"/>
    <cellStyle name="Title 35 5" xfId="29781" xr:uid="{40E40571-0F69-4A49-9924-D43BD5745346}"/>
    <cellStyle name="Title 35 6" xfId="29782" xr:uid="{FBBD41EB-B518-4950-9C79-EC0C9B902EE8}"/>
    <cellStyle name="Title 35 7" xfId="29783" xr:uid="{A4633AE5-BFCD-4F84-B20A-261843D55180}"/>
    <cellStyle name="Title 35 8" xfId="29784" xr:uid="{E23CAD54-8D25-40BE-8C65-2596FFC11A46}"/>
    <cellStyle name="Title 35 9" xfId="29785" xr:uid="{C4A2B460-7A39-4383-A550-C486DECDC0DB}"/>
    <cellStyle name="Title 36" xfId="14557" xr:uid="{00000000-0005-0000-0000-0000B5120000}"/>
    <cellStyle name="Title 36 10" xfId="29786" xr:uid="{1941420F-6552-416C-9DD5-E45A880B1FE2}"/>
    <cellStyle name="Title 36 2" xfId="29787" xr:uid="{AB2D781B-560D-47C8-9683-A6FE259EACD6}"/>
    <cellStyle name="Title 36 3" xfId="29788" xr:uid="{FD93303E-01DE-4A54-BDFF-72860FA8374A}"/>
    <cellStyle name="Title 36 4" xfId="29789" xr:uid="{1E1D5131-F430-4DB4-9F8A-B6070A5831A1}"/>
    <cellStyle name="Title 36 5" xfId="29790" xr:uid="{837B58C8-0182-4D8F-B977-7AF2FD4E663D}"/>
    <cellStyle name="Title 36 6" xfId="29791" xr:uid="{19B81EA7-EE44-4EC9-AF31-A24AA70FC3AE}"/>
    <cellStyle name="Title 36 7" xfId="29792" xr:uid="{54F443F9-DF1F-47C5-BCD6-192D7CF9EBD1}"/>
    <cellStyle name="Title 36 8" xfId="29793" xr:uid="{8A434392-FC9C-4960-A118-D4784ED39C2F}"/>
    <cellStyle name="Title 36 9" xfId="29794" xr:uid="{FE66FAFB-BB1A-451A-B900-419372210513}"/>
    <cellStyle name="Title 37" xfId="14558" xr:uid="{00000000-0005-0000-0000-0000B6120000}"/>
    <cellStyle name="Title 37 10" xfId="29795" xr:uid="{DFF5658E-7DC5-4111-B85A-7C66B8183F5C}"/>
    <cellStyle name="Title 37 2" xfId="29796" xr:uid="{9D345EE8-52C2-4AD4-85CA-84E3A5B9EA6E}"/>
    <cellStyle name="Title 37 3" xfId="29797" xr:uid="{5A193492-0F51-4702-B001-54603EDC26EC}"/>
    <cellStyle name="Title 37 4" xfId="29798" xr:uid="{3BF22737-EDAB-4F8C-8B02-146635F8E201}"/>
    <cellStyle name="Title 37 5" xfId="29799" xr:uid="{7F5893F7-D385-4CEF-8840-4E66A105A926}"/>
    <cellStyle name="Title 37 6" xfId="29800" xr:uid="{EAB9C06D-CF9C-4F90-8F92-34CB34611334}"/>
    <cellStyle name="Title 37 7" xfId="29801" xr:uid="{2766427D-A19A-43F5-AEEA-FEFF28E894FE}"/>
    <cellStyle name="Title 37 8" xfId="29802" xr:uid="{CAC6FAFA-E932-4BF7-B9FB-D7FB3C01753D}"/>
    <cellStyle name="Title 37 9" xfId="29803" xr:uid="{6F91F2F7-8475-457D-B51F-4789989ECD4E}"/>
    <cellStyle name="Title 38" xfId="14559" xr:uid="{00000000-0005-0000-0000-0000B7120000}"/>
    <cellStyle name="Title 38 10" xfId="29804" xr:uid="{DF70D07A-CCE5-4928-9999-5F0FBC613BC1}"/>
    <cellStyle name="Title 38 2" xfId="29805" xr:uid="{3F867C9F-5049-4368-A1F6-417AF3365B09}"/>
    <cellStyle name="Title 38 3" xfId="29806" xr:uid="{EFEFE0FF-4D0F-43B1-B57E-B96D3AF4290E}"/>
    <cellStyle name="Title 38 4" xfId="29807" xr:uid="{87CDCC19-C07E-4CAC-A749-D03A84ED70E0}"/>
    <cellStyle name="Title 38 5" xfId="29808" xr:uid="{039E7C81-948D-4A6C-A787-1A3B78B5F642}"/>
    <cellStyle name="Title 38 6" xfId="29809" xr:uid="{F9FF82FC-13B1-4824-B503-A21E32929EF4}"/>
    <cellStyle name="Title 38 7" xfId="29810" xr:uid="{50B64D1E-F9A3-443F-B4CF-9E21785CF508}"/>
    <cellStyle name="Title 38 8" xfId="29811" xr:uid="{BF8A923B-DF8E-4F69-981C-CBD464BCF45B}"/>
    <cellStyle name="Title 38 9" xfId="29812" xr:uid="{2E8F05C3-5650-4A2F-908F-5F9DCC3A1CDE}"/>
    <cellStyle name="Title 39" xfId="14560" xr:uid="{00000000-0005-0000-0000-0000B8120000}"/>
    <cellStyle name="Title 39 10" xfId="29813" xr:uid="{1D46048E-CDF7-4E77-9979-CB5AB5DD7F00}"/>
    <cellStyle name="Title 39 2" xfId="29814" xr:uid="{A40D899E-2654-4701-8000-B1FA9C907E51}"/>
    <cellStyle name="Title 39 3" xfId="29815" xr:uid="{23E1E3EC-FC4F-4B89-BC0E-FAA71861904A}"/>
    <cellStyle name="Title 39 4" xfId="29816" xr:uid="{35678FE5-3BA4-4516-AB8B-516666978499}"/>
    <cellStyle name="Title 39 5" xfId="29817" xr:uid="{EDEED54C-069F-49AC-A3A1-F3C431A0D0DA}"/>
    <cellStyle name="Title 39 6" xfId="29818" xr:uid="{D770AFFF-070D-47CA-B876-EA52592CB48D}"/>
    <cellStyle name="Title 39 7" xfId="29819" xr:uid="{CF6B84AC-4DB8-42B4-8364-348B0E993303}"/>
    <cellStyle name="Title 39 8" xfId="29820" xr:uid="{0C80741E-B37C-413E-BCA8-1B558B7122C4}"/>
    <cellStyle name="Title 39 9" xfId="29821" xr:uid="{D15EE940-D03F-43F4-AAB4-D49259862931}"/>
    <cellStyle name="Title 4" xfId="3422" xr:uid="{00000000-0005-0000-0000-0000A2210000}"/>
    <cellStyle name="Title 4 10" xfId="3423" xr:uid="{00000000-0005-0000-0000-0000A3210000}"/>
    <cellStyle name="Title 4 10 2" xfId="4961" xr:uid="{00000000-0005-0000-0000-0000A4210000}"/>
    <cellStyle name="Title 4 10 2 2" xfId="5770" xr:uid="{00000000-0005-0000-0000-0000A5210000}"/>
    <cellStyle name="Title 4 10 3" xfId="4756" xr:uid="{00000000-0005-0000-0000-0000A6210000}"/>
    <cellStyle name="Title 4 10 4" xfId="5769" xr:uid="{00000000-0005-0000-0000-0000A7210000}"/>
    <cellStyle name="Title 4 11" xfId="3424" xr:uid="{00000000-0005-0000-0000-0000A8210000}"/>
    <cellStyle name="Title 4 11 2" xfId="4962" xr:uid="{00000000-0005-0000-0000-0000A9210000}"/>
    <cellStyle name="Title 4 11 2 2" xfId="5772" xr:uid="{00000000-0005-0000-0000-0000AA210000}"/>
    <cellStyle name="Title 4 11 3" xfId="4757" xr:uid="{00000000-0005-0000-0000-0000AB210000}"/>
    <cellStyle name="Title 4 11 4" xfId="5771" xr:uid="{00000000-0005-0000-0000-0000AC210000}"/>
    <cellStyle name="Title 4 12" xfId="4960" xr:uid="{00000000-0005-0000-0000-0000AD210000}"/>
    <cellStyle name="Title 4 12 2" xfId="5773" xr:uid="{00000000-0005-0000-0000-0000AE210000}"/>
    <cellStyle name="Title 4 13" xfId="4755" xr:uid="{00000000-0005-0000-0000-0000AF210000}"/>
    <cellStyle name="Title 4 14" xfId="5768" xr:uid="{00000000-0005-0000-0000-0000B0210000}"/>
    <cellStyle name="Title 4 2" xfId="3425" xr:uid="{00000000-0005-0000-0000-0000B1210000}"/>
    <cellStyle name="Title 4 2 2" xfId="4963" xr:uid="{00000000-0005-0000-0000-0000B2210000}"/>
    <cellStyle name="Title 4 2 2 2" xfId="5775" xr:uid="{00000000-0005-0000-0000-0000B3210000}"/>
    <cellStyle name="Title 4 2 3" xfId="4758" xr:uid="{00000000-0005-0000-0000-0000B4210000}"/>
    <cellStyle name="Title 4 2 3 2" xfId="29822" xr:uid="{26868B2B-8316-4B40-A72F-3E42C8F79727}"/>
    <cellStyle name="Title 4 2 4" xfId="5774" xr:uid="{00000000-0005-0000-0000-0000B5210000}"/>
    <cellStyle name="Title 4 2 5" xfId="29823" xr:uid="{013CA8A1-FEFB-4F13-AC53-B11B2424A322}"/>
    <cellStyle name="Title 4 3" xfId="3426" xr:uid="{00000000-0005-0000-0000-0000B6210000}"/>
    <cellStyle name="Title 4 3 2" xfId="4964" xr:uid="{00000000-0005-0000-0000-0000B7210000}"/>
    <cellStyle name="Title 4 3 2 2" xfId="5777" xr:uid="{00000000-0005-0000-0000-0000B8210000}"/>
    <cellStyle name="Title 4 3 3" xfId="4759" xr:uid="{00000000-0005-0000-0000-0000B9210000}"/>
    <cellStyle name="Title 4 3 4" xfId="5776" xr:uid="{00000000-0005-0000-0000-0000BA210000}"/>
    <cellStyle name="Title 4 4" xfId="3427" xr:uid="{00000000-0005-0000-0000-0000BB210000}"/>
    <cellStyle name="Title 4 4 2" xfId="4965" xr:uid="{00000000-0005-0000-0000-0000BC210000}"/>
    <cellStyle name="Title 4 4 2 2" xfId="5779" xr:uid="{00000000-0005-0000-0000-0000BD210000}"/>
    <cellStyle name="Title 4 4 3" xfId="4760" xr:uid="{00000000-0005-0000-0000-0000BE210000}"/>
    <cellStyle name="Title 4 4 4" xfId="5778" xr:uid="{00000000-0005-0000-0000-0000BF210000}"/>
    <cellStyle name="Title 4 5" xfId="3428" xr:uid="{00000000-0005-0000-0000-0000C0210000}"/>
    <cellStyle name="Title 4 5 2" xfId="4966" xr:uid="{00000000-0005-0000-0000-0000C1210000}"/>
    <cellStyle name="Title 4 5 2 2" xfId="5781" xr:uid="{00000000-0005-0000-0000-0000C2210000}"/>
    <cellStyle name="Title 4 5 3" xfId="4761" xr:uid="{00000000-0005-0000-0000-0000C3210000}"/>
    <cellStyle name="Title 4 5 4" xfId="5780" xr:uid="{00000000-0005-0000-0000-0000C4210000}"/>
    <cellStyle name="Title 4 6" xfId="3429" xr:uid="{00000000-0005-0000-0000-0000C5210000}"/>
    <cellStyle name="Title 4 6 2" xfId="4967" xr:uid="{00000000-0005-0000-0000-0000C6210000}"/>
    <cellStyle name="Title 4 6 2 2" xfId="5783" xr:uid="{00000000-0005-0000-0000-0000C7210000}"/>
    <cellStyle name="Title 4 6 3" xfId="4762" xr:uid="{00000000-0005-0000-0000-0000C8210000}"/>
    <cellStyle name="Title 4 6 4" xfId="5782" xr:uid="{00000000-0005-0000-0000-0000C9210000}"/>
    <cellStyle name="Title 4 7" xfId="3430" xr:uid="{00000000-0005-0000-0000-0000CA210000}"/>
    <cellStyle name="Title 4 7 2" xfId="4968" xr:uid="{00000000-0005-0000-0000-0000CB210000}"/>
    <cellStyle name="Title 4 7 2 2" xfId="5785" xr:uid="{00000000-0005-0000-0000-0000CC210000}"/>
    <cellStyle name="Title 4 7 3" xfId="4763" xr:uid="{00000000-0005-0000-0000-0000CD210000}"/>
    <cellStyle name="Title 4 7 4" xfId="5784" xr:uid="{00000000-0005-0000-0000-0000CE210000}"/>
    <cellStyle name="Title 4 8" xfId="3431" xr:uid="{00000000-0005-0000-0000-0000CF210000}"/>
    <cellStyle name="Title 4 8 2" xfId="4969" xr:uid="{00000000-0005-0000-0000-0000D0210000}"/>
    <cellStyle name="Title 4 8 2 2" xfId="5787" xr:uid="{00000000-0005-0000-0000-0000D1210000}"/>
    <cellStyle name="Title 4 8 3" xfId="4764" xr:uid="{00000000-0005-0000-0000-0000D2210000}"/>
    <cellStyle name="Title 4 8 4" xfId="5786" xr:uid="{00000000-0005-0000-0000-0000D3210000}"/>
    <cellStyle name="Title 4 9" xfId="3432" xr:uid="{00000000-0005-0000-0000-0000D4210000}"/>
    <cellStyle name="Title 4 9 2" xfId="4970" xr:uid="{00000000-0005-0000-0000-0000D5210000}"/>
    <cellStyle name="Title 4 9 2 2" xfId="5789" xr:uid="{00000000-0005-0000-0000-0000D6210000}"/>
    <cellStyle name="Title 4 9 3" xfId="4765" xr:uid="{00000000-0005-0000-0000-0000D7210000}"/>
    <cellStyle name="Title 4 9 4" xfId="5788" xr:uid="{00000000-0005-0000-0000-0000D8210000}"/>
    <cellStyle name="Title 40" xfId="14562" xr:uid="{00000000-0005-0000-0000-0000BB120000}"/>
    <cellStyle name="Title 40 10" xfId="29824" xr:uid="{C0F03E72-7753-45D6-9E30-A7C9A25F1F38}"/>
    <cellStyle name="Title 40 2" xfId="29825" xr:uid="{BEC1F742-8C17-4E7F-963D-D128375B21D6}"/>
    <cellStyle name="Title 40 3" xfId="29826" xr:uid="{7CCB73F0-4A0E-4FF0-8C12-577B7FD087E3}"/>
    <cellStyle name="Title 40 4" xfId="29827" xr:uid="{FE1F211D-76C9-4767-92BE-788B594BA2F3}"/>
    <cellStyle name="Title 40 5" xfId="29828" xr:uid="{4C90973D-9A98-4D4D-A42A-4394400E5098}"/>
    <cellStyle name="Title 40 6" xfId="29829" xr:uid="{315F34C7-9925-4F7D-92BE-B6A0104E5B32}"/>
    <cellStyle name="Title 40 7" xfId="29830" xr:uid="{6650F0F3-7DD5-4108-A5D3-83945DDFCD1D}"/>
    <cellStyle name="Title 40 8" xfId="29831" xr:uid="{5C640CC0-7C5D-4B2D-B7F2-C5C0E6B575CF}"/>
    <cellStyle name="Title 40 9" xfId="29832" xr:uid="{ECD7EB5F-2909-4D00-B9D3-21734AE39840}"/>
    <cellStyle name="Title 41" xfId="14563" xr:uid="{00000000-0005-0000-0000-0000BC120000}"/>
    <cellStyle name="Title 41 10" xfId="29833" xr:uid="{30DC0B67-E161-4F15-87F3-A9AD441E9245}"/>
    <cellStyle name="Title 41 2" xfId="29834" xr:uid="{BAF253C3-3668-4AEC-A62E-BB39D9C2CCED}"/>
    <cellStyle name="Title 41 3" xfId="29835" xr:uid="{467909E0-EBC3-4A74-A0BF-F3604D8AA23E}"/>
    <cellStyle name="Title 41 4" xfId="29836" xr:uid="{AAED6464-4EFB-44B5-95BC-9CE010A85DBF}"/>
    <cellStyle name="Title 41 5" xfId="29837" xr:uid="{057CB793-5C14-4B05-B3E4-583EDE61AD1E}"/>
    <cellStyle name="Title 41 6" xfId="29838" xr:uid="{69505932-C3CF-4126-B16E-A1346CDFAABF}"/>
    <cellStyle name="Title 41 7" xfId="29839" xr:uid="{FE87D3A6-DC09-4B90-A30E-7D81A79AB94A}"/>
    <cellStyle name="Title 41 8" xfId="29840" xr:uid="{1D536CDB-A4E4-40A9-A835-1DE6515350A4}"/>
    <cellStyle name="Title 41 9" xfId="29841" xr:uid="{5DA060C3-ED58-4A9F-BC01-5BB31EF5ADBD}"/>
    <cellStyle name="Title 42" xfId="14564" xr:uid="{00000000-0005-0000-0000-0000BD120000}"/>
    <cellStyle name="Title 42 10" xfId="29842" xr:uid="{01D63221-EA98-4B86-B77D-649262F652C3}"/>
    <cellStyle name="Title 42 2" xfId="29843" xr:uid="{58A4E098-10FB-4951-8EFF-87F6DE8F3052}"/>
    <cellStyle name="Title 42 3" xfId="29844" xr:uid="{0B3DACD1-C8C5-4A37-873F-DB914F735039}"/>
    <cellStyle name="Title 42 4" xfId="29845" xr:uid="{0CE008D7-D8FA-4443-8FF0-072A7018E6A1}"/>
    <cellStyle name="Title 42 5" xfId="29846" xr:uid="{A5D79735-FEFB-4177-AE45-7053DE7027C0}"/>
    <cellStyle name="Title 42 6" xfId="29847" xr:uid="{4B68A793-67C6-4380-B858-25D832D9A343}"/>
    <cellStyle name="Title 42 7" xfId="29848" xr:uid="{5146A29F-DA50-4054-AAC7-AF4820583986}"/>
    <cellStyle name="Title 42 8" xfId="29849" xr:uid="{9747B0D4-9066-4F9B-B7A5-B9E34FD85CDD}"/>
    <cellStyle name="Title 42 9" xfId="29850" xr:uid="{4691CF35-F34E-447B-9A73-558642249FC1}"/>
    <cellStyle name="Title 43" xfId="14565" xr:uid="{00000000-0005-0000-0000-0000BE120000}"/>
    <cellStyle name="Title 43 10" xfId="29851" xr:uid="{28F53245-310D-428E-A99E-2023BB8B66B5}"/>
    <cellStyle name="Title 43 2" xfId="29852" xr:uid="{809A1422-47CB-4C8F-AD48-41E83BB1F27D}"/>
    <cellStyle name="Title 43 3" xfId="29853" xr:uid="{EDE9D626-EB3C-4ECB-9060-353E7F6994BC}"/>
    <cellStyle name="Title 43 4" xfId="29854" xr:uid="{EF5DA188-09F9-4648-8288-EE27C6898431}"/>
    <cellStyle name="Title 43 5" xfId="29855" xr:uid="{D3CB310E-FE54-4B0F-A6F9-A8E2A44BF9C1}"/>
    <cellStyle name="Title 43 6" xfId="29856" xr:uid="{343AC26F-F0FF-4F5F-AF95-84B10FAB9CD7}"/>
    <cellStyle name="Title 43 7" xfId="29857" xr:uid="{0C3983A1-D769-4EDE-8A3A-14E723CF2B36}"/>
    <cellStyle name="Title 43 8" xfId="29858" xr:uid="{BB73C40D-0DB4-4899-AE5A-9A198E2010C3}"/>
    <cellStyle name="Title 43 9" xfId="29859" xr:uid="{60913D11-78F0-4443-B5DD-E7372BC94D25}"/>
    <cellStyle name="Title 5" xfId="3433" xr:uid="{00000000-0005-0000-0000-0000D9210000}"/>
    <cellStyle name="Title 5 10" xfId="3434" xr:uid="{00000000-0005-0000-0000-0000DA210000}"/>
    <cellStyle name="Title 5 10 2" xfId="4972" xr:uid="{00000000-0005-0000-0000-0000DB210000}"/>
    <cellStyle name="Title 5 10 2 2" xfId="5792" xr:uid="{00000000-0005-0000-0000-0000DC210000}"/>
    <cellStyle name="Title 5 10 3" xfId="4767" xr:uid="{00000000-0005-0000-0000-0000DD210000}"/>
    <cellStyle name="Title 5 10 4" xfId="5791" xr:uid="{00000000-0005-0000-0000-0000DE210000}"/>
    <cellStyle name="Title 5 11" xfId="3435" xr:uid="{00000000-0005-0000-0000-0000DF210000}"/>
    <cellStyle name="Title 5 11 2" xfId="4973" xr:uid="{00000000-0005-0000-0000-0000E0210000}"/>
    <cellStyle name="Title 5 11 2 2" xfId="5794" xr:uid="{00000000-0005-0000-0000-0000E1210000}"/>
    <cellStyle name="Title 5 11 3" xfId="4768" xr:uid="{00000000-0005-0000-0000-0000E2210000}"/>
    <cellStyle name="Title 5 11 4" xfId="5793" xr:uid="{00000000-0005-0000-0000-0000E3210000}"/>
    <cellStyle name="Title 5 12" xfId="4971" xr:uid="{00000000-0005-0000-0000-0000E4210000}"/>
    <cellStyle name="Title 5 12 2" xfId="5795" xr:uid="{00000000-0005-0000-0000-0000E5210000}"/>
    <cellStyle name="Title 5 13" xfId="4766" xr:uid="{00000000-0005-0000-0000-0000E6210000}"/>
    <cellStyle name="Title 5 14" xfId="5790" xr:uid="{00000000-0005-0000-0000-0000E7210000}"/>
    <cellStyle name="Title 5 2" xfId="3436" xr:uid="{00000000-0005-0000-0000-0000E8210000}"/>
    <cellStyle name="Title 5 2 2" xfId="4974" xr:uid="{00000000-0005-0000-0000-0000E9210000}"/>
    <cellStyle name="Title 5 2 2 2" xfId="5797" xr:uid="{00000000-0005-0000-0000-0000EA210000}"/>
    <cellStyle name="Title 5 2 3" xfId="4769" xr:uid="{00000000-0005-0000-0000-0000EB210000}"/>
    <cellStyle name="Title 5 2 3 2" xfId="29860" xr:uid="{A57AADA6-9084-42C5-9185-52B45A34C7BF}"/>
    <cellStyle name="Title 5 2 4" xfId="5796" xr:uid="{00000000-0005-0000-0000-0000EC210000}"/>
    <cellStyle name="Title 5 2 5" xfId="29861" xr:uid="{6E8ECFFF-1F3B-4314-9346-2EE772FDA8BE}"/>
    <cellStyle name="Title 5 3" xfId="3437" xr:uid="{00000000-0005-0000-0000-0000ED210000}"/>
    <cellStyle name="Title 5 3 2" xfId="4975" xr:uid="{00000000-0005-0000-0000-0000EE210000}"/>
    <cellStyle name="Title 5 3 2 2" xfId="5799" xr:uid="{00000000-0005-0000-0000-0000EF210000}"/>
    <cellStyle name="Title 5 3 3" xfId="4770" xr:uid="{00000000-0005-0000-0000-0000F0210000}"/>
    <cellStyle name="Title 5 3 4" xfId="5798" xr:uid="{00000000-0005-0000-0000-0000F1210000}"/>
    <cellStyle name="Title 5 4" xfId="3438" xr:uid="{00000000-0005-0000-0000-0000F2210000}"/>
    <cellStyle name="Title 5 4 2" xfId="4976" xr:uid="{00000000-0005-0000-0000-0000F3210000}"/>
    <cellStyle name="Title 5 4 2 2" xfId="5801" xr:uid="{00000000-0005-0000-0000-0000F4210000}"/>
    <cellStyle name="Title 5 4 3" xfId="4771" xr:uid="{00000000-0005-0000-0000-0000F5210000}"/>
    <cellStyle name="Title 5 4 4" xfId="5800" xr:uid="{00000000-0005-0000-0000-0000F6210000}"/>
    <cellStyle name="Title 5 5" xfId="3439" xr:uid="{00000000-0005-0000-0000-0000F7210000}"/>
    <cellStyle name="Title 5 5 2" xfId="4977" xr:uid="{00000000-0005-0000-0000-0000F8210000}"/>
    <cellStyle name="Title 5 5 2 2" xfId="5803" xr:uid="{00000000-0005-0000-0000-0000F9210000}"/>
    <cellStyle name="Title 5 5 3" xfId="4772" xr:uid="{00000000-0005-0000-0000-0000FA210000}"/>
    <cellStyle name="Title 5 5 4" xfId="5802" xr:uid="{00000000-0005-0000-0000-0000FB210000}"/>
    <cellStyle name="Title 5 6" xfId="3440" xr:uid="{00000000-0005-0000-0000-0000FC210000}"/>
    <cellStyle name="Title 5 6 2" xfId="4978" xr:uid="{00000000-0005-0000-0000-0000FD210000}"/>
    <cellStyle name="Title 5 6 2 2" xfId="5805" xr:uid="{00000000-0005-0000-0000-0000FE210000}"/>
    <cellStyle name="Title 5 6 3" xfId="4773" xr:uid="{00000000-0005-0000-0000-0000FF210000}"/>
    <cellStyle name="Title 5 6 4" xfId="5804" xr:uid="{00000000-0005-0000-0000-000000220000}"/>
    <cellStyle name="Title 5 7" xfId="3441" xr:uid="{00000000-0005-0000-0000-000001220000}"/>
    <cellStyle name="Title 5 7 2" xfId="4979" xr:uid="{00000000-0005-0000-0000-000002220000}"/>
    <cellStyle name="Title 5 7 2 2" xfId="5807" xr:uid="{00000000-0005-0000-0000-000003220000}"/>
    <cellStyle name="Title 5 7 3" xfId="4774" xr:uid="{00000000-0005-0000-0000-000004220000}"/>
    <cellStyle name="Title 5 7 4" xfId="5806" xr:uid="{00000000-0005-0000-0000-000005220000}"/>
    <cellStyle name="Title 5 8" xfId="3442" xr:uid="{00000000-0005-0000-0000-000006220000}"/>
    <cellStyle name="Title 5 8 2" xfId="4980" xr:uid="{00000000-0005-0000-0000-000007220000}"/>
    <cellStyle name="Title 5 8 2 2" xfId="5809" xr:uid="{00000000-0005-0000-0000-000008220000}"/>
    <cellStyle name="Title 5 8 3" xfId="4775" xr:uid="{00000000-0005-0000-0000-000009220000}"/>
    <cellStyle name="Title 5 8 4" xfId="5808" xr:uid="{00000000-0005-0000-0000-00000A220000}"/>
    <cellStyle name="Title 5 9" xfId="3443" xr:uid="{00000000-0005-0000-0000-00000B220000}"/>
    <cellStyle name="Title 5 9 2" xfId="4981" xr:uid="{00000000-0005-0000-0000-00000C220000}"/>
    <cellStyle name="Title 5 9 2 2" xfId="5811" xr:uid="{00000000-0005-0000-0000-00000D220000}"/>
    <cellStyle name="Title 5 9 3" xfId="4776" xr:uid="{00000000-0005-0000-0000-00000E220000}"/>
    <cellStyle name="Title 5 9 4" xfId="5810" xr:uid="{00000000-0005-0000-0000-00000F220000}"/>
    <cellStyle name="Title 6" xfId="3444" xr:uid="{00000000-0005-0000-0000-000010220000}"/>
    <cellStyle name="Title 6 10" xfId="3445" xr:uid="{00000000-0005-0000-0000-000011220000}"/>
    <cellStyle name="Title 6 10 2" xfId="4983" xr:uid="{00000000-0005-0000-0000-000012220000}"/>
    <cellStyle name="Title 6 10 2 2" xfId="5814" xr:uid="{00000000-0005-0000-0000-000013220000}"/>
    <cellStyle name="Title 6 10 3" xfId="4778" xr:uid="{00000000-0005-0000-0000-000014220000}"/>
    <cellStyle name="Title 6 10 4" xfId="5813" xr:uid="{00000000-0005-0000-0000-000015220000}"/>
    <cellStyle name="Title 6 11" xfId="3446" xr:uid="{00000000-0005-0000-0000-000016220000}"/>
    <cellStyle name="Title 6 11 2" xfId="4984" xr:uid="{00000000-0005-0000-0000-000017220000}"/>
    <cellStyle name="Title 6 11 2 2" xfId="5816" xr:uid="{00000000-0005-0000-0000-000018220000}"/>
    <cellStyle name="Title 6 11 3" xfId="4779" xr:uid="{00000000-0005-0000-0000-000019220000}"/>
    <cellStyle name="Title 6 11 4" xfId="5815" xr:uid="{00000000-0005-0000-0000-00001A220000}"/>
    <cellStyle name="Title 6 12" xfId="4982" xr:uid="{00000000-0005-0000-0000-00001B220000}"/>
    <cellStyle name="Title 6 12 2" xfId="5817" xr:uid="{00000000-0005-0000-0000-00001C220000}"/>
    <cellStyle name="Title 6 13" xfId="4777" xr:uid="{00000000-0005-0000-0000-00001D220000}"/>
    <cellStyle name="Title 6 14" xfId="5812" xr:uid="{00000000-0005-0000-0000-00001E220000}"/>
    <cellStyle name="Title 6 2" xfId="3447" xr:uid="{00000000-0005-0000-0000-00001F220000}"/>
    <cellStyle name="Title 6 2 2" xfId="4985" xr:uid="{00000000-0005-0000-0000-000020220000}"/>
    <cellStyle name="Title 6 2 2 2" xfId="5819" xr:uid="{00000000-0005-0000-0000-000021220000}"/>
    <cellStyle name="Title 6 2 3" xfId="4780" xr:uid="{00000000-0005-0000-0000-000022220000}"/>
    <cellStyle name="Title 6 2 3 2" xfId="29862" xr:uid="{324E8D5F-7094-47AB-87C3-9AB3910A284E}"/>
    <cellStyle name="Title 6 2 4" xfId="5818" xr:uid="{00000000-0005-0000-0000-000023220000}"/>
    <cellStyle name="Title 6 2 5" xfId="29863" xr:uid="{86D638E9-2EBE-4EA1-823F-F3308AFD6219}"/>
    <cellStyle name="Title 6 3" xfId="3448" xr:uid="{00000000-0005-0000-0000-000024220000}"/>
    <cellStyle name="Title 6 3 2" xfId="4986" xr:uid="{00000000-0005-0000-0000-000025220000}"/>
    <cellStyle name="Title 6 3 2 2" xfId="5821" xr:uid="{00000000-0005-0000-0000-000026220000}"/>
    <cellStyle name="Title 6 3 3" xfId="4781" xr:uid="{00000000-0005-0000-0000-000027220000}"/>
    <cellStyle name="Title 6 3 4" xfId="5820" xr:uid="{00000000-0005-0000-0000-000028220000}"/>
    <cellStyle name="Title 6 4" xfId="3449" xr:uid="{00000000-0005-0000-0000-000029220000}"/>
    <cellStyle name="Title 6 4 2" xfId="4987" xr:uid="{00000000-0005-0000-0000-00002A220000}"/>
    <cellStyle name="Title 6 4 2 2" xfId="5823" xr:uid="{00000000-0005-0000-0000-00002B220000}"/>
    <cellStyle name="Title 6 4 3" xfId="4782" xr:uid="{00000000-0005-0000-0000-00002C220000}"/>
    <cellStyle name="Title 6 4 4" xfId="5822" xr:uid="{00000000-0005-0000-0000-00002D220000}"/>
    <cellStyle name="Title 6 5" xfId="3450" xr:uid="{00000000-0005-0000-0000-00002E220000}"/>
    <cellStyle name="Title 6 5 2" xfId="4988" xr:uid="{00000000-0005-0000-0000-00002F220000}"/>
    <cellStyle name="Title 6 5 2 2" xfId="5825" xr:uid="{00000000-0005-0000-0000-000030220000}"/>
    <cellStyle name="Title 6 5 3" xfId="4783" xr:uid="{00000000-0005-0000-0000-000031220000}"/>
    <cellStyle name="Title 6 5 4" xfId="5824" xr:uid="{00000000-0005-0000-0000-000032220000}"/>
    <cellStyle name="Title 6 6" xfId="3451" xr:uid="{00000000-0005-0000-0000-000033220000}"/>
    <cellStyle name="Title 6 6 2" xfId="4989" xr:uid="{00000000-0005-0000-0000-000034220000}"/>
    <cellStyle name="Title 6 6 2 2" xfId="5827" xr:uid="{00000000-0005-0000-0000-000035220000}"/>
    <cellStyle name="Title 6 6 3" xfId="4784" xr:uid="{00000000-0005-0000-0000-000036220000}"/>
    <cellStyle name="Title 6 6 4" xfId="5826" xr:uid="{00000000-0005-0000-0000-000037220000}"/>
    <cellStyle name="Title 6 7" xfId="3452" xr:uid="{00000000-0005-0000-0000-000038220000}"/>
    <cellStyle name="Title 6 7 2" xfId="4990" xr:uid="{00000000-0005-0000-0000-000039220000}"/>
    <cellStyle name="Title 6 7 2 2" xfId="5829" xr:uid="{00000000-0005-0000-0000-00003A220000}"/>
    <cellStyle name="Title 6 7 3" xfId="4785" xr:uid="{00000000-0005-0000-0000-00003B220000}"/>
    <cellStyle name="Title 6 7 4" xfId="5828" xr:uid="{00000000-0005-0000-0000-00003C220000}"/>
    <cellStyle name="Title 6 8" xfId="3453" xr:uid="{00000000-0005-0000-0000-00003D220000}"/>
    <cellStyle name="Title 6 8 2" xfId="4991" xr:uid="{00000000-0005-0000-0000-00003E220000}"/>
    <cellStyle name="Title 6 8 2 2" xfId="5831" xr:uid="{00000000-0005-0000-0000-00003F220000}"/>
    <cellStyle name="Title 6 8 3" xfId="4786" xr:uid="{00000000-0005-0000-0000-000040220000}"/>
    <cellStyle name="Title 6 8 4" xfId="5830" xr:uid="{00000000-0005-0000-0000-000041220000}"/>
    <cellStyle name="Title 6 9" xfId="3454" xr:uid="{00000000-0005-0000-0000-000042220000}"/>
    <cellStyle name="Title 6 9 2" xfId="4992" xr:uid="{00000000-0005-0000-0000-000043220000}"/>
    <cellStyle name="Title 6 9 2 2" xfId="5833" xr:uid="{00000000-0005-0000-0000-000044220000}"/>
    <cellStyle name="Title 6 9 3" xfId="4787" xr:uid="{00000000-0005-0000-0000-000045220000}"/>
    <cellStyle name="Title 6 9 4" xfId="5832" xr:uid="{00000000-0005-0000-0000-000046220000}"/>
    <cellStyle name="Title 7" xfId="3455" xr:uid="{00000000-0005-0000-0000-000047220000}"/>
    <cellStyle name="Title 7 10" xfId="29864" xr:uid="{4F6F5181-3CD3-459E-BDB4-23ACFF6D84B2}"/>
    <cellStyle name="Title 7 2" xfId="4993" xr:uid="{00000000-0005-0000-0000-000048220000}"/>
    <cellStyle name="Title 7 2 2" xfId="5835" xr:uid="{00000000-0005-0000-0000-000049220000}"/>
    <cellStyle name="Title 7 3" xfId="4788" xr:uid="{00000000-0005-0000-0000-00004A220000}"/>
    <cellStyle name="Title 7 3 2" xfId="29865" xr:uid="{6B42FEEE-2656-4136-803B-A83D68F5F06A}"/>
    <cellStyle name="Title 7 4" xfId="5834" xr:uid="{00000000-0005-0000-0000-00004B220000}"/>
    <cellStyle name="Title 7 5" xfId="29866" xr:uid="{816D8A0A-0528-45CC-8BBE-9DDBFA28EF0D}"/>
    <cellStyle name="Title 7 6" xfId="29867" xr:uid="{1E60B53B-90C2-4341-B834-939435DCFF08}"/>
    <cellStyle name="Title 7 7" xfId="29868" xr:uid="{D8A17802-0020-47BD-9B4E-2A973A9A6DEC}"/>
    <cellStyle name="Title 7 8" xfId="29869" xr:uid="{566F7253-27A2-41C2-8893-31FA62CCCC9C}"/>
    <cellStyle name="Title 7 9" xfId="29870" xr:uid="{4E0C3EA7-2235-458B-9D2B-3E3075E9730E}"/>
    <cellStyle name="Title 8" xfId="3456" xr:uid="{00000000-0005-0000-0000-00004C220000}"/>
    <cellStyle name="Title 8 10" xfId="29871" xr:uid="{862684ED-ADCD-4DBA-8E52-E27B8661AA06}"/>
    <cellStyle name="Title 8 2" xfId="4994" xr:uid="{00000000-0005-0000-0000-00004D220000}"/>
    <cellStyle name="Title 8 2 2" xfId="5837" xr:uid="{00000000-0005-0000-0000-00004E220000}"/>
    <cellStyle name="Title 8 3" xfId="4789" xr:uid="{00000000-0005-0000-0000-00004F220000}"/>
    <cellStyle name="Title 8 3 2" xfId="29872" xr:uid="{D61CFF00-008F-4022-88C0-CE5A5D2FD13B}"/>
    <cellStyle name="Title 8 4" xfId="5836" xr:uid="{00000000-0005-0000-0000-000050220000}"/>
    <cellStyle name="Title 8 5" xfId="29873" xr:uid="{703893C7-171E-4AA0-B2ED-E62B69CD0A84}"/>
    <cellStyle name="Title 8 6" xfId="29874" xr:uid="{BC1BA667-496D-45BE-A23F-3EFA0CC40FFA}"/>
    <cellStyle name="Title 8 7" xfId="29875" xr:uid="{96512136-754A-4AFE-BBC8-C72C92C2D46B}"/>
    <cellStyle name="Title 8 8" xfId="29876" xr:uid="{348B3968-DA13-46FD-B932-EC7506893D68}"/>
    <cellStyle name="Title 8 9" xfId="29877" xr:uid="{CCE7CA1E-642D-4568-99E6-305B5A8D748F}"/>
    <cellStyle name="Title 9" xfId="3457" xr:uid="{00000000-0005-0000-0000-000051220000}"/>
    <cellStyle name="Title 9 10" xfId="29878" xr:uid="{423BA965-2572-4F6C-9B96-55A793B473F9}"/>
    <cellStyle name="Title 9 2" xfId="4995" xr:uid="{00000000-0005-0000-0000-000052220000}"/>
    <cellStyle name="Title 9 2 2" xfId="5839" xr:uid="{00000000-0005-0000-0000-000053220000}"/>
    <cellStyle name="Title 9 3" xfId="4790" xr:uid="{00000000-0005-0000-0000-000054220000}"/>
    <cellStyle name="Title 9 3 2" xfId="29879" xr:uid="{B957DB16-C79C-46D1-8940-5507C0CEA005}"/>
    <cellStyle name="Title 9 4" xfId="5838" xr:uid="{00000000-0005-0000-0000-000055220000}"/>
    <cellStyle name="Title 9 5" xfId="29880" xr:uid="{0B7273AB-CD28-42C7-AF23-8AA8BFBC9D7E}"/>
    <cellStyle name="Title 9 6" xfId="29881" xr:uid="{86E58210-6041-43E5-B93F-1DAF5335A5DB}"/>
    <cellStyle name="Title 9 7" xfId="29882" xr:uid="{EC0E4A30-83E8-45EC-B77C-B19ACA502B7D}"/>
    <cellStyle name="Title 9 8" xfId="29883" xr:uid="{DA1E3B0A-1045-4C2D-BE93-A2769F73600B}"/>
    <cellStyle name="Title 9 9" xfId="29884" xr:uid="{275DAE3C-82C9-452D-9B3F-D2933B7E9953}"/>
    <cellStyle name="Titolo" xfId="8831" xr:uid="{00000000-0005-0000-0000-000056220000}"/>
    <cellStyle name="Titolo 1" xfId="8832" xr:uid="{00000000-0005-0000-0000-000057220000}"/>
    <cellStyle name="Titolo 2" xfId="8833" xr:uid="{00000000-0005-0000-0000-000058220000}"/>
    <cellStyle name="Titolo 3" xfId="8834" xr:uid="{00000000-0005-0000-0000-000059220000}"/>
    <cellStyle name="Titolo 4" xfId="8835" xr:uid="{00000000-0005-0000-0000-00005A220000}"/>
    <cellStyle name="Total 10" xfId="3458" xr:uid="{00000000-0005-0000-0000-00005B220000}"/>
    <cellStyle name="Total 10 10" xfId="29885" xr:uid="{3C6FDBCD-ABC5-4A50-B257-88C478B9576D}"/>
    <cellStyle name="Total 10 2" xfId="3459" xr:uid="{00000000-0005-0000-0000-00005C220000}"/>
    <cellStyle name="Total 10 2 2" xfId="5841" xr:uid="{00000000-0005-0000-0000-00005D220000}"/>
    <cellStyle name="Total 10 2 3" xfId="11093" xr:uid="{00000000-0005-0000-0000-000001240000}"/>
    <cellStyle name="Total 10 2 3 2" xfId="17150" xr:uid="{00000000-0005-0000-0000-000001240000}"/>
    <cellStyle name="Total 10 2 4" xfId="14898" xr:uid="{00000000-0005-0000-0000-00005C220000}"/>
    <cellStyle name="Total 10 3" xfId="4791" xr:uid="{00000000-0005-0000-0000-00005E220000}"/>
    <cellStyle name="Total 10 3 2" xfId="29886" xr:uid="{2FA9165B-CAE7-4BB6-AA3B-97D9E1774C53}"/>
    <cellStyle name="Total 10 4" xfId="5840" xr:uid="{00000000-0005-0000-0000-00005F220000}"/>
    <cellStyle name="Total 10 5" xfId="10194" xr:uid="{00000000-0005-0000-0000-000004240000}"/>
    <cellStyle name="Total 10 5 2" xfId="16397" xr:uid="{00000000-0005-0000-0000-000004240000}"/>
    <cellStyle name="Total 10 5 3" xfId="29887" xr:uid="{45464B28-98A7-4338-ABA8-EB952CD797FF}"/>
    <cellStyle name="Total 10 6" xfId="9497" xr:uid="{00000000-0005-0000-0000-0000AE2C0000}"/>
    <cellStyle name="Total 10 6 2" xfId="15881" xr:uid="{00000000-0005-0000-0000-0000AE2C0000}"/>
    <cellStyle name="Total 10 6 3" xfId="29888" xr:uid="{2289DD7E-A486-436C-A5BC-5831627327F9}"/>
    <cellStyle name="Total 10 7" xfId="14897" xr:uid="{00000000-0005-0000-0000-00005B220000}"/>
    <cellStyle name="Total 10 7 2" xfId="29889" xr:uid="{D319514E-C0D4-4C66-A710-95E8A6D591F1}"/>
    <cellStyle name="Total 10 8" xfId="29890" xr:uid="{678868E1-C395-465F-9409-097130C15041}"/>
    <cellStyle name="Total 10 9" xfId="29891" xr:uid="{E907FEF9-83A8-4AFC-A003-58818B80836E}"/>
    <cellStyle name="Total 11" xfId="14566" xr:uid="{00000000-0005-0000-0000-0000C7120000}"/>
    <cellStyle name="Total 11 10" xfId="29892" xr:uid="{250EBF17-6045-4CFD-B7BD-BCAA495DD9DC}"/>
    <cellStyle name="Total 11 2" xfId="29893" xr:uid="{48806091-6A3E-44EF-AA3D-7A52034B1CBB}"/>
    <cellStyle name="Total 11 3" xfId="29894" xr:uid="{416D43E7-79E9-425E-9C12-1EAB62CE3853}"/>
    <cellStyle name="Total 11 4" xfId="29895" xr:uid="{B92D3AB0-BE2D-4A88-AD61-6090E8B104C3}"/>
    <cellStyle name="Total 11 5" xfId="29896" xr:uid="{ED9E930B-CCD7-43AE-BB16-9603E095D301}"/>
    <cellStyle name="Total 11 6" xfId="29897" xr:uid="{7D5C3B2F-A3E5-42F3-9615-2AF0119A0DE2}"/>
    <cellStyle name="Total 11 7" xfId="29898" xr:uid="{BC99F19C-27CC-46EC-9B01-65BCE1F51796}"/>
    <cellStyle name="Total 11 8" xfId="29899" xr:uid="{FC668BEE-35BF-4486-9491-68243CBC8DCF}"/>
    <cellStyle name="Total 11 9" xfId="29900" xr:uid="{082AA12F-D897-41F8-8EFA-F2D63295A0A6}"/>
    <cellStyle name="Total 12" xfId="14567" xr:uid="{00000000-0005-0000-0000-0000C8120000}"/>
    <cellStyle name="Total 12 10" xfId="29901" xr:uid="{7C8083F3-A598-4F9A-B948-80C95F994FAC}"/>
    <cellStyle name="Total 12 2" xfId="29902" xr:uid="{97BA1482-B5C8-4C80-A5EC-F6805C4D16FC}"/>
    <cellStyle name="Total 12 3" xfId="29903" xr:uid="{A4004FA1-D95B-4510-91AE-9B801989D9F7}"/>
    <cellStyle name="Total 12 4" xfId="29904" xr:uid="{B95257C5-800D-4124-99CD-A7E304DC7C46}"/>
    <cellStyle name="Total 12 5" xfId="29905" xr:uid="{2810C59B-8F67-4CF8-986F-6DA9C11E585F}"/>
    <cellStyle name="Total 12 6" xfId="29906" xr:uid="{7A882040-5671-452E-83B6-69C5D6EA1ED4}"/>
    <cellStyle name="Total 12 7" xfId="29907" xr:uid="{13C704F0-6928-4C12-943B-DD6D379FDAB3}"/>
    <cellStyle name="Total 12 8" xfId="29908" xr:uid="{92C7B97D-0C60-4B35-A78F-374F0C08F05E}"/>
    <cellStyle name="Total 12 9" xfId="29909" xr:uid="{10C8BBB2-2AB4-448D-98B3-62EC1E465CEE}"/>
    <cellStyle name="Total 13" xfId="14568" xr:uid="{00000000-0005-0000-0000-0000C9120000}"/>
    <cellStyle name="Total 13 10" xfId="29910" xr:uid="{FBAB3EAB-CCBD-4DE9-8E3D-4E25DF76A5D1}"/>
    <cellStyle name="Total 13 2" xfId="29911" xr:uid="{A0F760C0-C412-4CF3-A063-C5D5A39C4CEE}"/>
    <cellStyle name="Total 13 3" xfId="29912" xr:uid="{BA65922D-3F90-47FA-A3BB-A8D7D028839C}"/>
    <cellStyle name="Total 13 4" xfId="29913" xr:uid="{F6CD4A9F-2CF5-4536-8C02-FA0AB909FA48}"/>
    <cellStyle name="Total 13 5" xfId="29914" xr:uid="{40402F0E-844D-4D3C-A317-7E2FBC8E55FC}"/>
    <cellStyle name="Total 13 6" xfId="29915" xr:uid="{BFBBB5C8-CDA8-4D5B-A2CB-68111E6B91B0}"/>
    <cellStyle name="Total 13 7" xfId="29916" xr:uid="{420EE606-553B-4ACF-B24B-EA6DC012B67E}"/>
    <cellStyle name="Total 13 8" xfId="29917" xr:uid="{869CFC15-C2F9-4780-BFBA-2AE55EF6CC6B}"/>
    <cellStyle name="Total 13 9" xfId="29918" xr:uid="{6AF1CD17-4CCD-421D-B963-1AA09A1122BB}"/>
    <cellStyle name="Total 14" xfId="14569" xr:uid="{00000000-0005-0000-0000-0000CA120000}"/>
    <cellStyle name="Total 14 10" xfId="29919" xr:uid="{BB5B242C-DAA3-425A-9C2C-8C7D058E5327}"/>
    <cellStyle name="Total 14 2" xfId="29920" xr:uid="{A351C044-5728-471E-9823-090B4302B92A}"/>
    <cellStyle name="Total 14 3" xfId="29921" xr:uid="{A9026B41-1842-4C5F-B502-790AB2DC45C7}"/>
    <cellStyle name="Total 14 4" xfId="29922" xr:uid="{86914A6F-C7F6-4955-9671-3C8BC2E4A0EE}"/>
    <cellStyle name="Total 14 5" xfId="29923" xr:uid="{B09BEEE2-5F8C-4FBB-938C-D4A13A5E2B15}"/>
    <cellStyle name="Total 14 6" xfId="29924" xr:uid="{E5483666-A35B-48E3-8710-1AE5683AB3E6}"/>
    <cellStyle name="Total 14 7" xfId="29925" xr:uid="{43EF7426-36E0-4FA6-86BE-6B05A995EF73}"/>
    <cellStyle name="Total 14 8" xfId="29926" xr:uid="{2EDF7574-8297-4391-B906-68FC40DDCE04}"/>
    <cellStyle name="Total 14 9" xfId="29927" xr:uid="{AD29D241-7508-47B3-9D93-09B0A76937E5}"/>
    <cellStyle name="Total 15" xfId="14570" xr:uid="{00000000-0005-0000-0000-0000CB120000}"/>
    <cellStyle name="Total 15 10" xfId="29928" xr:uid="{72F89E7D-97DE-45D1-96D9-FA0C9B693C76}"/>
    <cellStyle name="Total 15 2" xfId="29929" xr:uid="{88A31322-7D3D-4D39-B821-C50EB47AA225}"/>
    <cellStyle name="Total 15 3" xfId="29930" xr:uid="{18C4BF5C-7888-4CD3-A398-75210DCC3031}"/>
    <cellStyle name="Total 15 4" xfId="29931" xr:uid="{2BDD2322-A818-4383-95C5-058EEB2EC4E3}"/>
    <cellStyle name="Total 15 5" xfId="29932" xr:uid="{1234102E-29D1-45E7-8393-AFCF86E786B0}"/>
    <cellStyle name="Total 15 6" xfId="29933" xr:uid="{EAA4C4D9-CEA6-495C-917D-F4AE58AE0309}"/>
    <cellStyle name="Total 15 7" xfId="29934" xr:uid="{F1EE6879-3BA7-4FFC-B6C3-483E5623B48A}"/>
    <cellStyle name="Total 15 8" xfId="29935" xr:uid="{00351E08-1563-4845-8A65-DDF2DF219EB9}"/>
    <cellStyle name="Total 15 9" xfId="29936" xr:uid="{C1DFFDF6-9DAB-47D4-AC26-EFD3D622BC6F}"/>
    <cellStyle name="Total 16" xfId="14571" xr:uid="{00000000-0005-0000-0000-0000CC120000}"/>
    <cellStyle name="Total 16 10" xfId="29937" xr:uid="{BA7785C2-3E53-4886-90A5-97817974E53B}"/>
    <cellStyle name="Total 16 2" xfId="29938" xr:uid="{3136BC3B-358B-416C-B06C-D9D99D75DBE6}"/>
    <cellStyle name="Total 16 3" xfId="29939" xr:uid="{85AFBE02-42ED-40A8-8324-B55983E28662}"/>
    <cellStyle name="Total 16 4" xfId="29940" xr:uid="{E7C5688F-4D74-4BF2-942C-C3AE59EC47F5}"/>
    <cellStyle name="Total 16 5" xfId="29941" xr:uid="{B811E6AD-9355-46C6-91B4-D41321BB2917}"/>
    <cellStyle name="Total 16 6" xfId="29942" xr:uid="{65BA88B8-6DFB-4BEF-AE9E-3B48C3B96F39}"/>
    <cellStyle name="Total 16 7" xfId="29943" xr:uid="{816636B9-4723-4FBF-8BC4-B38EC0CC11C6}"/>
    <cellStyle name="Total 16 8" xfId="29944" xr:uid="{E59E0505-18FB-4C94-B53C-A622D6EA5714}"/>
    <cellStyle name="Total 16 9" xfId="29945" xr:uid="{5123F9AE-9300-4888-A8C0-51A86FE55409}"/>
    <cellStyle name="Total 17" xfId="14572" xr:uid="{00000000-0005-0000-0000-0000CD120000}"/>
    <cellStyle name="Total 17 10" xfId="29946" xr:uid="{835175C5-20D6-4B98-8F4F-929D82578349}"/>
    <cellStyle name="Total 17 2" xfId="29947" xr:uid="{31500A9B-29E7-4632-9B68-7104CC5EDFE1}"/>
    <cellStyle name="Total 17 3" xfId="29948" xr:uid="{A77EBD45-91A7-47F6-8B78-9467089376BE}"/>
    <cellStyle name="Total 17 4" xfId="29949" xr:uid="{AD663426-FDD2-43EC-B69E-9E8A2F421709}"/>
    <cellStyle name="Total 17 5" xfId="29950" xr:uid="{8366C473-4119-4367-A267-6DADDF7AC14D}"/>
    <cellStyle name="Total 17 6" xfId="29951" xr:uid="{8BDD2FCD-AF7B-486E-BD05-72DC1CDADF72}"/>
    <cellStyle name="Total 17 7" xfId="29952" xr:uid="{68FF441D-CC15-4303-8298-F1FA76632623}"/>
    <cellStyle name="Total 17 8" xfId="29953" xr:uid="{9BB200EC-8B1F-43E5-960F-C2896BBA5C05}"/>
    <cellStyle name="Total 17 9" xfId="29954" xr:uid="{1B72D4DC-EEC5-40CF-BD56-FD4C59008F4C}"/>
    <cellStyle name="Total 18" xfId="14573" xr:uid="{00000000-0005-0000-0000-0000CE120000}"/>
    <cellStyle name="Total 18 10" xfId="29955" xr:uid="{807EE5C6-A830-41D9-A464-FAC343174E69}"/>
    <cellStyle name="Total 18 2" xfId="29956" xr:uid="{44E94DBF-5472-4B44-971E-4C52D67AB546}"/>
    <cellStyle name="Total 18 3" xfId="29957" xr:uid="{9A3B323D-A8EF-4D63-BE40-AA2BB678E7A5}"/>
    <cellStyle name="Total 18 4" xfId="29958" xr:uid="{135A92D0-EC41-4678-9F15-3EB3E6EB1E83}"/>
    <cellStyle name="Total 18 5" xfId="29959" xr:uid="{C5EFA97A-4236-40DF-80C3-EC249AE0A32E}"/>
    <cellStyle name="Total 18 6" xfId="29960" xr:uid="{6E708920-F255-4569-9AF6-DF9BD9D08955}"/>
    <cellStyle name="Total 18 7" xfId="29961" xr:uid="{EC5ED357-463E-45ED-A621-B10617E6EE28}"/>
    <cellStyle name="Total 18 8" xfId="29962" xr:uid="{F76143C1-08F2-48DD-BADE-DBA88B4FC03C}"/>
    <cellStyle name="Total 18 9" xfId="29963" xr:uid="{FD651BE9-84B2-402C-BF03-3D1BF36E7B20}"/>
    <cellStyle name="Total 19" xfId="14574" xr:uid="{00000000-0005-0000-0000-0000CF120000}"/>
    <cellStyle name="Total 19 10" xfId="29964" xr:uid="{B4652E6A-8AC6-455B-AA1C-4BE811ABF9F6}"/>
    <cellStyle name="Total 19 2" xfId="29965" xr:uid="{358E893B-A2EA-4AFA-8F01-C5482EDB3D97}"/>
    <cellStyle name="Total 19 3" xfId="29966" xr:uid="{46E665C5-E0CC-4085-B988-FC087D25667C}"/>
    <cellStyle name="Total 19 4" xfId="29967" xr:uid="{AA1B8D5C-6199-4C3F-A1E3-2D59301BEF1C}"/>
    <cellStyle name="Total 19 5" xfId="29968" xr:uid="{6D37637B-C808-46AF-AE29-5E69CD04338D}"/>
    <cellStyle name="Total 19 6" xfId="29969" xr:uid="{09E4998E-66F5-4DCF-9C11-4748EEC8F794}"/>
    <cellStyle name="Total 19 7" xfId="29970" xr:uid="{219BC24A-08C4-4134-B7C4-B347FD2B1BC1}"/>
    <cellStyle name="Total 19 8" xfId="29971" xr:uid="{086D88CA-C762-40D1-B4C6-6B35269D4368}"/>
    <cellStyle name="Total 19 9" xfId="29972" xr:uid="{B4D93D20-64CF-49A5-AA2C-982B3F3408CC}"/>
    <cellStyle name="Total 2" xfId="48" xr:uid="{00000000-0005-0000-0000-000060220000}"/>
    <cellStyle name="Total 2 10" xfId="3460" xr:uid="{00000000-0005-0000-0000-000061220000}"/>
    <cellStyle name="Total 2 10 2" xfId="3461" xr:uid="{00000000-0005-0000-0000-000062220000}"/>
    <cellStyle name="Total 2 10 2 2" xfId="5844" xr:uid="{00000000-0005-0000-0000-000063220000}"/>
    <cellStyle name="Total 2 10 2 3" xfId="10340" xr:uid="{00000000-0005-0000-0000-000009240000}"/>
    <cellStyle name="Total 2 10 2 3 2" xfId="16536" xr:uid="{00000000-0005-0000-0000-000009240000}"/>
    <cellStyle name="Total 2 10 2 4" xfId="14900" xr:uid="{00000000-0005-0000-0000-000062220000}"/>
    <cellStyle name="Total 2 10 3" xfId="4793" xr:uid="{00000000-0005-0000-0000-000064220000}"/>
    <cellStyle name="Total 2 10 3 2" xfId="29973" xr:uid="{9AAE89CC-51CA-472B-9F9C-1E69570732EC}"/>
    <cellStyle name="Total 2 10 4" xfId="8136" xr:uid="{00000000-0005-0000-0000-000065220000}"/>
    <cellStyle name="Total 2 10 4 2" xfId="8990" xr:uid="{00000000-0005-0000-0000-000066220000}"/>
    <cellStyle name="Total 2 10 4 3" xfId="29974" xr:uid="{EE72A753-36B0-4D97-BC06-4B1E0B48F3F0}"/>
    <cellStyle name="Total 2 10 5" xfId="5843" xr:uid="{00000000-0005-0000-0000-000067220000}"/>
    <cellStyle name="Total 2 10 6" xfId="10491" xr:uid="{00000000-0005-0000-0000-00000E240000}"/>
    <cellStyle name="Total 2 10 6 2" xfId="16642" xr:uid="{00000000-0005-0000-0000-00000E240000}"/>
    <cellStyle name="Total 2 10 6 3" xfId="29975" xr:uid="{3BB10FA8-16F1-4527-B0AC-1F6F84E6F4B4}"/>
    <cellStyle name="Total 2 10 7" xfId="9495" xr:uid="{00000000-0005-0000-0000-0000B02C0000}"/>
    <cellStyle name="Total 2 10 7 2" xfId="15879" xr:uid="{00000000-0005-0000-0000-0000B02C0000}"/>
    <cellStyle name="Total 2 10 7 3" xfId="29976" xr:uid="{38F8FCE9-E828-4DA8-83DD-8BBB57F2A9FB}"/>
    <cellStyle name="Total 2 10 8" xfId="14899" xr:uid="{00000000-0005-0000-0000-000061220000}"/>
    <cellStyle name="Total 2 10 8 2" xfId="29977" xr:uid="{D0C37478-BCFC-43F3-B0D7-29B24139F8DF}"/>
    <cellStyle name="Total 2 10 9" xfId="29978" xr:uid="{AF4E6EE6-D861-49A0-9B39-97D7895779E5}"/>
    <cellStyle name="Total 2 11" xfId="3462" xr:uid="{00000000-0005-0000-0000-000068220000}"/>
    <cellStyle name="Total 2 11 2" xfId="3463" xr:uid="{00000000-0005-0000-0000-000069220000}"/>
    <cellStyle name="Total 2 11 2 2" xfId="5846" xr:uid="{00000000-0005-0000-0000-00006A220000}"/>
    <cellStyle name="Total 2 11 2 3" xfId="11425" xr:uid="{00000000-0005-0000-0000-000012240000}"/>
    <cellStyle name="Total 2 11 2 3 2" xfId="17474" xr:uid="{00000000-0005-0000-0000-000012240000}"/>
    <cellStyle name="Total 2 11 2 4" xfId="14902" xr:uid="{00000000-0005-0000-0000-000069220000}"/>
    <cellStyle name="Total 2 11 3" xfId="4794" xr:uid="{00000000-0005-0000-0000-00006B220000}"/>
    <cellStyle name="Total 2 11 3 2" xfId="29979" xr:uid="{C3051332-F3F6-45FF-9651-04D6622B6FE4}"/>
    <cellStyle name="Total 2 11 4" xfId="5845" xr:uid="{00000000-0005-0000-0000-00006C220000}"/>
    <cellStyle name="Total 2 11 5" xfId="11433" xr:uid="{00000000-0005-0000-0000-000015240000}"/>
    <cellStyle name="Total 2 11 5 2" xfId="17482" xr:uid="{00000000-0005-0000-0000-000015240000}"/>
    <cellStyle name="Total 2 11 5 3" xfId="29980" xr:uid="{0A74854F-52A9-482C-BDFE-9C3E37554A47}"/>
    <cellStyle name="Total 2 11 6" xfId="10151" xr:uid="{00000000-0005-0000-0000-0000B12C0000}"/>
    <cellStyle name="Total 2 11 6 2" xfId="16359" xr:uid="{00000000-0005-0000-0000-0000B12C0000}"/>
    <cellStyle name="Total 2 11 7" xfId="14901" xr:uid="{00000000-0005-0000-0000-000068220000}"/>
    <cellStyle name="Total 2 12" xfId="3464" xr:uid="{00000000-0005-0000-0000-00006D220000}"/>
    <cellStyle name="Total 2 12 2" xfId="5847" xr:uid="{00000000-0005-0000-0000-00006E220000}"/>
    <cellStyle name="Total 2 12 3" xfId="11417" xr:uid="{00000000-0005-0000-0000-000018240000}"/>
    <cellStyle name="Total 2 12 3 2" xfId="17466" xr:uid="{00000000-0005-0000-0000-000018240000}"/>
    <cellStyle name="Total 2 12 4" xfId="14903" xr:uid="{00000000-0005-0000-0000-00006D220000}"/>
    <cellStyle name="Total 2 13" xfId="4792" xr:uid="{00000000-0005-0000-0000-00006F220000}"/>
    <cellStyle name="Total 2 13 2" xfId="29981" xr:uid="{2DC89FD2-8B34-4F0B-9FD7-ECE5CC957EE8}"/>
    <cellStyle name="Total 2 14" xfId="6412" xr:uid="{00000000-0005-0000-0000-000070220000}"/>
    <cellStyle name="Total 2 14 2" xfId="11059" xr:uid="{00000000-0005-0000-0000-00001B240000}"/>
    <cellStyle name="Total 2 14 2 2" xfId="17116" xr:uid="{00000000-0005-0000-0000-00001B240000}"/>
    <cellStyle name="Total 2 14 3" xfId="15441" xr:uid="{00000000-0005-0000-0000-000070220000}"/>
    <cellStyle name="Total 2 14 4" xfId="29982" xr:uid="{DEC18D18-5230-42DD-9871-7018133768FA}"/>
    <cellStyle name="Total 2 15" xfId="5842" xr:uid="{00000000-0005-0000-0000-000071220000}"/>
    <cellStyle name="Total 2 16" xfId="9496" xr:uid="{00000000-0005-0000-0000-0000AF2C0000}"/>
    <cellStyle name="Total 2 16 2" xfId="15880" xr:uid="{00000000-0005-0000-0000-0000AF2C0000}"/>
    <cellStyle name="Total 2 16 3" xfId="29983" xr:uid="{6B5F0788-A8A4-44F7-AB6B-80E70149BD4E}"/>
    <cellStyle name="Total 2 17" xfId="14575" xr:uid="{00000000-0005-0000-0000-000060220000}"/>
    <cellStyle name="Total 2 17 2" xfId="29984" xr:uid="{64BD2EF4-7AC8-4D39-AF68-18A32E46D006}"/>
    <cellStyle name="Total 2 18" xfId="29985" xr:uid="{F295EDA1-B565-43E3-B02D-DB67848AB3C0}"/>
    <cellStyle name="Total 2 19" xfId="29986" xr:uid="{AD69ED83-F788-4725-B6FD-3BEA9ECFC414}"/>
    <cellStyle name="Total 2 2" xfId="3465" xr:uid="{00000000-0005-0000-0000-000072220000}"/>
    <cellStyle name="Total 2 2 2" xfId="3466" xr:uid="{00000000-0005-0000-0000-000073220000}"/>
    <cellStyle name="Total 2 2 2 2" xfId="5849" xr:uid="{00000000-0005-0000-0000-000074220000}"/>
    <cellStyle name="Total 2 2 2 3" xfId="11401" xr:uid="{00000000-0005-0000-0000-000020240000}"/>
    <cellStyle name="Total 2 2 2 3 2" xfId="17450" xr:uid="{00000000-0005-0000-0000-000020240000}"/>
    <cellStyle name="Total 2 2 2 4" xfId="14905" xr:uid="{00000000-0005-0000-0000-000073220000}"/>
    <cellStyle name="Total 2 2 3" xfId="4795" xr:uid="{00000000-0005-0000-0000-000075220000}"/>
    <cellStyle name="Total 2 2 3 2" xfId="29987" xr:uid="{67CB5617-6F48-4866-B98A-45BFA32C4583}"/>
    <cellStyle name="Total 2 2 4" xfId="8137" xr:uid="{00000000-0005-0000-0000-000076220000}"/>
    <cellStyle name="Total 2 2 4 2" xfId="8991" xr:uid="{00000000-0005-0000-0000-000077220000}"/>
    <cellStyle name="Total 2 2 4 3" xfId="29988" xr:uid="{F9E26456-E59C-4B9A-84C5-F6848226642D}"/>
    <cellStyle name="Total 2 2 5" xfId="5848" xr:uid="{00000000-0005-0000-0000-000078220000}"/>
    <cellStyle name="Total 2 2 6" xfId="11409" xr:uid="{00000000-0005-0000-0000-000025240000}"/>
    <cellStyle name="Total 2 2 6 2" xfId="17458" xr:uid="{00000000-0005-0000-0000-000025240000}"/>
    <cellStyle name="Total 2 2 6 3" xfId="29989" xr:uid="{51BB29F6-A5B8-4F18-BFE2-BAFE592FA6C5}"/>
    <cellStyle name="Total 2 2 7" xfId="10139" xr:uid="{00000000-0005-0000-0000-0000B22C0000}"/>
    <cellStyle name="Total 2 2 7 2" xfId="16352" xr:uid="{00000000-0005-0000-0000-0000B22C0000}"/>
    <cellStyle name="Total 2 2 7 3" xfId="29990" xr:uid="{F5927C9E-ADE7-494E-8978-F3853A71E884}"/>
    <cellStyle name="Total 2 2 8" xfId="14904" xr:uid="{00000000-0005-0000-0000-000072220000}"/>
    <cellStyle name="Total 2 2 8 2" xfId="29991" xr:uid="{82C95156-0FE0-4135-B6C0-F6D0DB4D524E}"/>
    <cellStyle name="Total 2 2 9" xfId="29992" xr:uid="{EE555DC7-B823-469A-B017-2B1A9AC0EB12}"/>
    <cellStyle name="Total 2 20" xfId="29993" xr:uid="{8B745CFF-E25D-4650-8505-B8970BB27FE7}"/>
    <cellStyle name="Total 2 3" xfId="3467" xr:uid="{00000000-0005-0000-0000-000079220000}"/>
    <cellStyle name="Total 2 3 2" xfId="3468" xr:uid="{00000000-0005-0000-0000-00007A220000}"/>
    <cellStyle name="Total 2 3 2 2" xfId="5851" xr:uid="{00000000-0005-0000-0000-00007B220000}"/>
    <cellStyle name="Total 2 3 2 3" xfId="10198" xr:uid="{00000000-0005-0000-0000-000029240000}"/>
    <cellStyle name="Total 2 3 2 3 2" xfId="16401" xr:uid="{00000000-0005-0000-0000-000029240000}"/>
    <cellStyle name="Total 2 3 2 4" xfId="14907" xr:uid="{00000000-0005-0000-0000-00007A220000}"/>
    <cellStyle name="Total 2 3 3" xfId="4796" xr:uid="{00000000-0005-0000-0000-00007C220000}"/>
    <cellStyle name="Total 2 3 3 2" xfId="29994" xr:uid="{3C5CAC55-3D44-4622-B119-0BD9503904FF}"/>
    <cellStyle name="Total 2 3 4" xfId="8138" xr:uid="{00000000-0005-0000-0000-00007D220000}"/>
    <cellStyle name="Total 2 3 4 2" xfId="8992" xr:uid="{00000000-0005-0000-0000-00007E220000}"/>
    <cellStyle name="Total 2 3 4 3" xfId="29995" xr:uid="{13AF5B38-6112-4791-83C2-287966C52D2A}"/>
    <cellStyle name="Total 2 3 5" xfId="5850" xr:uid="{00000000-0005-0000-0000-00007F220000}"/>
    <cellStyle name="Total 2 3 6" xfId="10485" xr:uid="{00000000-0005-0000-0000-00002E240000}"/>
    <cellStyle name="Total 2 3 6 2" xfId="16636" xr:uid="{00000000-0005-0000-0000-00002E240000}"/>
    <cellStyle name="Total 2 3 6 3" xfId="29996" xr:uid="{58AF77F3-E387-4D4B-8E38-D99B99FAEC8D}"/>
    <cellStyle name="Total 2 3 7" xfId="10124" xr:uid="{00000000-0005-0000-0000-0000B32C0000}"/>
    <cellStyle name="Total 2 3 7 2" xfId="16342" xr:uid="{00000000-0005-0000-0000-0000B32C0000}"/>
    <cellStyle name="Total 2 3 7 3" xfId="29997" xr:uid="{5BC586C7-D2DE-4F41-82B7-CB3BD52D6773}"/>
    <cellStyle name="Total 2 3 8" xfId="14906" xr:uid="{00000000-0005-0000-0000-000079220000}"/>
    <cellStyle name="Total 2 3 8 2" xfId="29998" xr:uid="{60529A9F-EF86-4AC6-AF4D-C802649A5793}"/>
    <cellStyle name="Total 2 3 9" xfId="29999" xr:uid="{8005F008-670B-43A2-A8A9-05F7C589A9CF}"/>
    <cellStyle name="Total 2 4" xfId="3469" xr:uid="{00000000-0005-0000-0000-000080220000}"/>
    <cellStyle name="Total 2 4 2" xfId="3470" xr:uid="{00000000-0005-0000-0000-000081220000}"/>
    <cellStyle name="Total 2 4 2 2" xfId="5853" xr:uid="{00000000-0005-0000-0000-000082220000}"/>
    <cellStyle name="Total 2 4 2 3" xfId="10341" xr:uid="{00000000-0005-0000-0000-000032240000}"/>
    <cellStyle name="Total 2 4 2 3 2" xfId="16537" xr:uid="{00000000-0005-0000-0000-000032240000}"/>
    <cellStyle name="Total 2 4 2 4" xfId="14909" xr:uid="{00000000-0005-0000-0000-000081220000}"/>
    <cellStyle name="Total 2 4 3" xfId="4797" xr:uid="{00000000-0005-0000-0000-000083220000}"/>
    <cellStyle name="Total 2 4 3 2" xfId="30000" xr:uid="{594EDE85-3793-40D4-9676-374B3C2FF166}"/>
    <cellStyle name="Total 2 4 4" xfId="8139" xr:uid="{00000000-0005-0000-0000-000084220000}"/>
    <cellStyle name="Total 2 4 4 2" xfId="8993" xr:uid="{00000000-0005-0000-0000-000085220000}"/>
    <cellStyle name="Total 2 4 4 3" xfId="30001" xr:uid="{BD7EFCFB-E29D-4DAC-B351-49E94E21510E}"/>
    <cellStyle name="Total 2 4 5" xfId="5852" xr:uid="{00000000-0005-0000-0000-000086220000}"/>
    <cellStyle name="Total 2 4 6" xfId="11095" xr:uid="{00000000-0005-0000-0000-000037240000}"/>
    <cellStyle name="Total 2 4 6 2" xfId="17152" xr:uid="{00000000-0005-0000-0000-000037240000}"/>
    <cellStyle name="Total 2 4 6 3" xfId="30002" xr:uid="{B929A9F3-53D2-4E04-9976-F94B79C6C91F}"/>
    <cellStyle name="Total 2 4 7" xfId="10110" xr:uid="{00000000-0005-0000-0000-0000B42C0000}"/>
    <cellStyle name="Total 2 4 7 2" xfId="16333" xr:uid="{00000000-0005-0000-0000-0000B42C0000}"/>
    <cellStyle name="Total 2 4 7 3" xfId="30003" xr:uid="{AAA7A867-DFA2-49F5-8743-B4B7ACE1D899}"/>
    <cellStyle name="Total 2 4 8" xfId="14908" xr:uid="{00000000-0005-0000-0000-000080220000}"/>
    <cellStyle name="Total 2 4 8 2" xfId="30004" xr:uid="{763422B4-C49A-430C-8374-5728D5E6D8BA}"/>
    <cellStyle name="Total 2 4 9" xfId="30005" xr:uid="{2A24E644-9863-4B30-9C6F-A41FFC5F319C}"/>
    <cellStyle name="Total 2 5" xfId="3471" xr:uid="{00000000-0005-0000-0000-000087220000}"/>
    <cellStyle name="Total 2 5 2" xfId="3472" xr:uid="{00000000-0005-0000-0000-000088220000}"/>
    <cellStyle name="Total 2 5 2 2" xfId="5855" xr:uid="{00000000-0005-0000-0000-000089220000}"/>
    <cellStyle name="Total 2 5 2 3" xfId="10265" xr:uid="{00000000-0005-0000-0000-00003B240000}"/>
    <cellStyle name="Total 2 5 2 3 2" xfId="16463" xr:uid="{00000000-0005-0000-0000-00003B240000}"/>
    <cellStyle name="Total 2 5 2 4" xfId="14911" xr:uid="{00000000-0005-0000-0000-000088220000}"/>
    <cellStyle name="Total 2 5 3" xfId="4798" xr:uid="{00000000-0005-0000-0000-00008A220000}"/>
    <cellStyle name="Total 2 5 3 2" xfId="30006" xr:uid="{AFDDB30F-5838-4A28-9442-811F59EC9800}"/>
    <cellStyle name="Total 2 5 4" xfId="8140" xr:uid="{00000000-0005-0000-0000-00008B220000}"/>
    <cellStyle name="Total 2 5 4 2" xfId="8994" xr:uid="{00000000-0005-0000-0000-00008C220000}"/>
    <cellStyle name="Total 2 5 4 3" xfId="30007" xr:uid="{52660BA7-D67E-49AA-BB8E-BC1ADEB87652}"/>
    <cellStyle name="Total 2 5 5" xfId="5854" xr:uid="{00000000-0005-0000-0000-00008D220000}"/>
    <cellStyle name="Total 2 5 6" xfId="10211" xr:uid="{00000000-0005-0000-0000-000040240000}"/>
    <cellStyle name="Total 2 5 6 2" xfId="16414" xr:uid="{00000000-0005-0000-0000-000040240000}"/>
    <cellStyle name="Total 2 5 6 3" xfId="30008" xr:uid="{0300BF0D-92A9-43F9-B991-4B8C3CB3C901}"/>
    <cellStyle name="Total 2 5 7" xfId="10094" xr:uid="{00000000-0005-0000-0000-0000B52C0000}"/>
    <cellStyle name="Total 2 5 7 2" xfId="16322" xr:uid="{00000000-0005-0000-0000-0000B52C0000}"/>
    <cellStyle name="Total 2 5 7 3" xfId="30009" xr:uid="{E67445EA-A8DE-486F-AB23-5C35A0B9B585}"/>
    <cellStyle name="Total 2 5 8" xfId="14910" xr:uid="{00000000-0005-0000-0000-000087220000}"/>
    <cellStyle name="Total 2 5 8 2" xfId="30010" xr:uid="{AB2B0216-B9FB-4D1D-92D8-72CEF2787E00}"/>
    <cellStyle name="Total 2 5 9" xfId="30011" xr:uid="{58CDB388-3869-4C59-8DC4-681F63333B39}"/>
    <cellStyle name="Total 2 6" xfId="3473" xr:uid="{00000000-0005-0000-0000-00008E220000}"/>
    <cellStyle name="Total 2 6 2" xfId="3474" xr:uid="{00000000-0005-0000-0000-00008F220000}"/>
    <cellStyle name="Total 2 6 2 2" xfId="5857" xr:uid="{00000000-0005-0000-0000-000090220000}"/>
    <cellStyle name="Total 2 6 2 3" xfId="10267" xr:uid="{00000000-0005-0000-0000-000044240000}"/>
    <cellStyle name="Total 2 6 2 3 2" xfId="16465" xr:uid="{00000000-0005-0000-0000-000044240000}"/>
    <cellStyle name="Total 2 6 2 4" xfId="14913" xr:uid="{00000000-0005-0000-0000-00008F220000}"/>
    <cellStyle name="Total 2 6 3" xfId="4799" xr:uid="{00000000-0005-0000-0000-000091220000}"/>
    <cellStyle name="Total 2 6 3 2" xfId="30012" xr:uid="{AE9FD8FB-8C8B-4376-B0C1-F42EA4B6A3E4}"/>
    <cellStyle name="Total 2 6 4" xfId="8141" xr:uid="{00000000-0005-0000-0000-000092220000}"/>
    <cellStyle name="Total 2 6 4 2" xfId="8995" xr:uid="{00000000-0005-0000-0000-000093220000}"/>
    <cellStyle name="Total 2 6 4 3" xfId="30013" xr:uid="{04510CCD-BFD6-406D-B4B9-78A37EA8E70F}"/>
    <cellStyle name="Total 2 6 5" xfId="5856" xr:uid="{00000000-0005-0000-0000-000094220000}"/>
    <cellStyle name="Total 2 6 6" xfId="10266" xr:uid="{00000000-0005-0000-0000-000049240000}"/>
    <cellStyle name="Total 2 6 6 2" xfId="16464" xr:uid="{00000000-0005-0000-0000-000049240000}"/>
    <cellStyle name="Total 2 6 6 3" xfId="30014" xr:uid="{26F2D678-1312-4372-A4C1-EEA146ED6EFB}"/>
    <cellStyle name="Total 2 6 7" xfId="9853" xr:uid="{00000000-0005-0000-0000-0000B62C0000}"/>
    <cellStyle name="Total 2 6 7 2" xfId="16106" xr:uid="{00000000-0005-0000-0000-0000B62C0000}"/>
    <cellStyle name="Total 2 6 7 3" xfId="30015" xr:uid="{9AC9C23B-6E2D-4E12-9BD2-6AE5F2775467}"/>
    <cellStyle name="Total 2 6 8" xfId="14912" xr:uid="{00000000-0005-0000-0000-00008E220000}"/>
    <cellStyle name="Total 2 6 8 2" xfId="30016" xr:uid="{D18763A2-F137-4483-AF7F-2DF4D8060F37}"/>
    <cellStyle name="Total 2 6 9" xfId="30017" xr:uid="{F4A56981-F299-4CFA-85DA-F9EF90423CA7}"/>
    <cellStyle name="Total 2 7" xfId="3475" xr:uid="{00000000-0005-0000-0000-000095220000}"/>
    <cellStyle name="Total 2 7 2" xfId="3476" xr:uid="{00000000-0005-0000-0000-000096220000}"/>
    <cellStyle name="Total 2 7 2 2" xfId="5859" xr:uid="{00000000-0005-0000-0000-000097220000}"/>
    <cellStyle name="Total 2 7 2 3" xfId="10269" xr:uid="{00000000-0005-0000-0000-00004D240000}"/>
    <cellStyle name="Total 2 7 2 3 2" xfId="16467" xr:uid="{00000000-0005-0000-0000-00004D240000}"/>
    <cellStyle name="Total 2 7 2 4" xfId="14915" xr:uid="{00000000-0005-0000-0000-000096220000}"/>
    <cellStyle name="Total 2 7 3" xfId="4800" xr:uid="{00000000-0005-0000-0000-000098220000}"/>
    <cellStyle name="Total 2 7 3 2" xfId="30018" xr:uid="{64A46871-C2D3-42D2-8ACA-76A4F76CE872}"/>
    <cellStyle name="Total 2 7 4" xfId="8142" xr:uid="{00000000-0005-0000-0000-000099220000}"/>
    <cellStyle name="Total 2 7 4 2" xfId="8996" xr:uid="{00000000-0005-0000-0000-00009A220000}"/>
    <cellStyle name="Total 2 7 4 3" xfId="30019" xr:uid="{B88C54F4-FA54-453A-94A0-84676E69E2CF}"/>
    <cellStyle name="Total 2 7 5" xfId="5858" xr:uid="{00000000-0005-0000-0000-00009B220000}"/>
    <cellStyle name="Total 2 7 6" xfId="10268" xr:uid="{00000000-0005-0000-0000-000052240000}"/>
    <cellStyle name="Total 2 7 6 2" xfId="16466" xr:uid="{00000000-0005-0000-0000-000052240000}"/>
    <cellStyle name="Total 2 7 6 3" xfId="30020" xr:uid="{B6259B1D-B28A-488F-9788-D922C16AB8CE}"/>
    <cellStyle name="Total 2 7 7" xfId="9840" xr:uid="{00000000-0005-0000-0000-0000B72C0000}"/>
    <cellStyle name="Total 2 7 7 2" xfId="16098" xr:uid="{00000000-0005-0000-0000-0000B72C0000}"/>
    <cellStyle name="Total 2 7 7 3" xfId="30021" xr:uid="{D5996B65-C72E-43EB-B736-F7EAD0892E9F}"/>
    <cellStyle name="Total 2 7 8" xfId="14914" xr:uid="{00000000-0005-0000-0000-000095220000}"/>
    <cellStyle name="Total 2 7 8 2" xfId="30022" xr:uid="{8DA4ED0B-3B52-420F-8D2C-F9465E8BA74B}"/>
    <cellStyle name="Total 2 7 9" xfId="30023" xr:uid="{E1B49EB1-4995-4DD1-936E-8B605F7BBE34}"/>
    <cellStyle name="Total 2 8" xfId="3477" xr:uid="{00000000-0005-0000-0000-00009C220000}"/>
    <cellStyle name="Total 2 8 2" xfId="3478" xr:uid="{00000000-0005-0000-0000-00009D220000}"/>
    <cellStyle name="Total 2 8 2 2" xfId="5861" xr:uid="{00000000-0005-0000-0000-00009E220000}"/>
    <cellStyle name="Total 2 8 2 3" xfId="11084" xr:uid="{00000000-0005-0000-0000-000056240000}"/>
    <cellStyle name="Total 2 8 2 3 2" xfId="17141" xr:uid="{00000000-0005-0000-0000-000056240000}"/>
    <cellStyle name="Total 2 8 2 4" xfId="14917" xr:uid="{00000000-0005-0000-0000-00009D220000}"/>
    <cellStyle name="Total 2 8 3" xfId="4801" xr:uid="{00000000-0005-0000-0000-00009F220000}"/>
    <cellStyle name="Total 2 8 3 2" xfId="30024" xr:uid="{37A3E9B8-F621-4185-914D-2826B0481517}"/>
    <cellStyle name="Total 2 8 4" xfId="8143" xr:uid="{00000000-0005-0000-0000-0000A0220000}"/>
    <cellStyle name="Total 2 8 4 2" xfId="8997" xr:uid="{00000000-0005-0000-0000-0000A1220000}"/>
    <cellStyle name="Total 2 8 4 3" xfId="30025" xr:uid="{E323CB0C-9A08-4DD9-B026-CE363E89DA06}"/>
    <cellStyle name="Total 2 8 5" xfId="5860" xr:uid="{00000000-0005-0000-0000-0000A2220000}"/>
    <cellStyle name="Total 2 8 6" xfId="10949" xr:uid="{00000000-0005-0000-0000-00005B240000}"/>
    <cellStyle name="Total 2 8 6 2" xfId="17006" xr:uid="{00000000-0005-0000-0000-00005B240000}"/>
    <cellStyle name="Total 2 8 6 3" xfId="30026" xr:uid="{04966B64-BF02-4FBC-BEAB-6B7E57E2E200}"/>
    <cellStyle name="Total 2 8 7" xfId="9827" xr:uid="{00000000-0005-0000-0000-0000B82C0000}"/>
    <cellStyle name="Total 2 8 7 2" xfId="16090" xr:uid="{00000000-0005-0000-0000-0000B82C0000}"/>
    <cellStyle name="Total 2 8 7 3" xfId="30027" xr:uid="{D814969C-0194-40D7-AB92-10D195A5B240}"/>
    <cellStyle name="Total 2 8 8" xfId="14916" xr:uid="{00000000-0005-0000-0000-00009C220000}"/>
    <cellStyle name="Total 2 8 8 2" xfId="30028" xr:uid="{02C179A8-A62D-4522-A9D1-F1FA3458EA7D}"/>
    <cellStyle name="Total 2 8 9" xfId="30029" xr:uid="{0CE6B1CC-90DA-45D2-90C3-DC39B99DF0C5}"/>
    <cellStyle name="Total 2 9" xfId="3479" xr:uid="{00000000-0005-0000-0000-0000A3220000}"/>
    <cellStyle name="Total 2 9 2" xfId="3480" xr:uid="{00000000-0005-0000-0000-0000A4220000}"/>
    <cellStyle name="Total 2 9 2 2" xfId="5863" xr:uid="{00000000-0005-0000-0000-0000A5220000}"/>
    <cellStyle name="Total 2 9 2 3" xfId="11335" xr:uid="{00000000-0005-0000-0000-00005F240000}"/>
    <cellStyle name="Total 2 9 2 3 2" xfId="17388" xr:uid="{00000000-0005-0000-0000-00005F240000}"/>
    <cellStyle name="Total 2 9 2 4" xfId="14919" xr:uid="{00000000-0005-0000-0000-0000A4220000}"/>
    <cellStyle name="Total 2 9 3" xfId="4802" xr:uid="{00000000-0005-0000-0000-0000A6220000}"/>
    <cellStyle name="Total 2 9 3 2" xfId="30030" xr:uid="{D65B449E-3ED2-4E2B-BA57-A2FC0E7BB9A3}"/>
    <cellStyle name="Total 2 9 4" xfId="8144" xr:uid="{00000000-0005-0000-0000-0000A7220000}"/>
    <cellStyle name="Total 2 9 4 2" xfId="8998" xr:uid="{00000000-0005-0000-0000-0000A8220000}"/>
    <cellStyle name="Total 2 9 4 3" xfId="30031" xr:uid="{9F0628FB-B728-4B9E-A469-AC53C70081EE}"/>
    <cellStyle name="Total 2 9 5" xfId="5862" xr:uid="{00000000-0005-0000-0000-0000A9220000}"/>
    <cellStyle name="Total 2 9 6" xfId="11323" xr:uid="{00000000-0005-0000-0000-000064240000}"/>
    <cellStyle name="Total 2 9 6 2" xfId="17376" xr:uid="{00000000-0005-0000-0000-000064240000}"/>
    <cellStyle name="Total 2 9 6 3" xfId="30032" xr:uid="{43D3B403-69C0-48C6-A99A-5B0B29C4BE1E}"/>
    <cellStyle name="Total 2 9 7" xfId="9494" xr:uid="{00000000-0005-0000-0000-0000B92C0000}"/>
    <cellStyle name="Total 2 9 7 2" xfId="15878" xr:uid="{00000000-0005-0000-0000-0000B92C0000}"/>
    <cellStyle name="Total 2 9 7 3" xfId="30033" xr:uid="{6957454F-F319-43BD-9EA9-081B5DE6498F}"/>
    <cellStyle name="Total 2 9 8" xfId="14918" xr:uid="{00000000-0005-0000-0000-0000A3220000}"/>
    <cellStyle name="Total 2 9 8 2" xfId="30034" xr:uid="{3188DB3E-CB42-4E8A-9CC9-62A7D1B97130}"/>
    <cellStyle name="Total 2 9 9" xfId="30035" xr:uid="{81D4BED9-C3D6-4C8D-884E-093AA82B7B4D}"/>
    <cellStyle name="Total 20" xfId="14577" xr:uid="{00000000-0005-0000-0000-0000E4120000}"/>
    <cellStyle name="Total 20 10" xfId="30036" xr:uid="{A81AEF90-89EB-41FE-A48F-D42C3917185E}"/>
    <cellStyle name="Total 20 2" xfId="30037" xr:uid="{0F6B1CE6-F559-4A08-B92F-355C55ACF61D}"/>
    <cellStyle name="Total 20 3" xfId="30038" xr:uid="{052F1F46-5837-4100-BB32-61AAB54A02A5}"/>
    <cellStyle name="Total 20 4" xfId="30039" xr:uid="{BE5660B2-6C17-4ADB-A5B6-FF27FDCC80FB}"/>
    <cellStyle name="Total 20 5" xfId="30040" xr:uid="{DA808DCE-3AFF-43B7-8493-3BE5406D2F05}"/>
    <cellStyle name="Total 20 6" xfId="30041" xr:uid="{A1D5871C-7C52-424D-BF0A-8FB122C171DC}"/>
    <cellStyle name="Total 20 7" xfId="30042" xr:uid="{34498055-2486-421A-A86C-45ABBC79428E}"/>
    <cellStyle name="Total 20 8" xfId="30043" xr:uid="{80FADE99-7F58-47A7-9271-AC2DEB9A1414}"/>
    <cellStyle name="Total 20 9" xfId="30044" xr:uid="{24CB0312-FC14-4FE6-BD88-A7EBC4EA37B2}"/>
    <cellStyle name="Total 21" xfId="14578" xr:uid="{00000000-0005-0000-0000-0000E5120000}"/>
    <cellStyle name="Total 21 10" xfId="30045" xr:uid="{C807FC34-5098-4C6F-873A-2833584D2A08}"/>
    <cellStyle name="Total 21 2" xfId="30046" xr:uid="{8D9A61A4-03ED-45B4-9CCF-7B0218173F27}"/>
    <cellStyle name="Total 21 3" xfId="30047" xr:uid="{0708D3AE-E68F-41AC-98B6-4642F7335815}"/>
    <cellStyle name="Total 21 4" xfId="30048" xr:uid="{93C5BDA3-69DA-41A1-804D-43A84F90FA4C}"/>
    <cellStyle name="Total 21 5" xfId="30049" xr:uid="{28BA046D-40E8-48D8-8903-CA140C2643C7}"/>
    <cellStyle name="Total 21 6" xfId="30050" xr:uid="{4568BB19-2CB5-4446-B0D0-1514C38ACD49}"/>
    <cellStyle name="Total 21 7" xfId="30051" xr:uid="{FDAFEB41-DF7B-4C1D-B41C-D3EEF58F6210}"/>
    <cellStyle name="Total 21 8" xfId="30052" xr:uid="{8E3CFFD5-9128-4A5E-9DA3-1EACEC8A0CEB}"/>
    <cellStyle name="Total 21 9" xfId="30053" xr:uid="{41D9FF51-5A4F-49C9-A72F-73DB36643BDB}"/>
    <cellStyle name="Total 22" xfId="14579" xr:uid="{00000000-0005-0000-0000-0000E6120000}"/>
    <cellStyle name="Total 22 10" xfId="30054" xr:uid="{C4C5E473-2B30-4091-A969-319F01D40DF8}"/>
    <cellStyle name="Total 22 2" xfId="30055" xr:uid="{2C4C6F59-F02D-4723-B76A-2D4FB91B3C4C}"/>
    <cellStyle name="Total 22 3" xfId="30056" xr:uid="{66D52EFD-8908-4747-92AF-050CB71B01B9}"/>
    <cellStyle name="Total 22 4" xfId="30057" xr:uid="{EC3BB9E2-4209-41B7-A4E2-03889EA7F78D}"/>
    <cellStyle name="Total 22 5" xfId="30058" xr:uid="{21505443-7952-43A3-9B46-E05BF3FE8732}"/>
    <cellStyle name="Total 22 6" xfId="30059" xr:uid="{B5E259AB-D9F3-4A31-B090-675E5A7A1924}"/>
    <cellStyle name="Total 22 7" xfId="30060" xr:uid="{0AFE4DF2-B57D-4D33-B01B-91A7F01B1861}"/>
    <cellStyle name="Total 22 8" xfId="30061" xr:uid="{A6F831BC-5122-4370-AA5B-C07708F1DB32}"/>
    <cellStyle name="Total 22 9" xfId="30062" xr:uid="{F6A597F0-A642-4746-9A3C-BCB5451CE54F}"/>
    <cellStyle name="Total 23" xfId="14580" xr:uid="{00000000-0005-0000-0000-0000E7120000}"/>
    <cellStyle name="Total 23 10" xfId="30063" xr:uid="{682BA46E-0F31-4465-992D-F14F53DC90B2}"/>
    <cellStyle name="Total 23 2" xfId="30064" xr:uid="{FCF9D50B-7F62-4E1F-AEF8-8BD6F75E7F05}"/>
    <cellStyle name="Total 23 3" xfId="30065" xr:uid="{A04C8A5E-8516-4E87-A6B9-F098F48273B4}"/>
    <cellStyle name="Total 23 4" xfId="30066" xr:uid="{35836AA8-4FFA-4001-AA9E-26BAFDA09A99}"/>
    <cellStyle name="Total 23 5" xfId="30067" xr:uid="{4B08C771-20C5-42B7-AC80-6A49330B2EF8}"/>
    <cellStyle name="Total 23 6" xfId="30068" xr:uid="{5B54D8CF-6140-48E1-AAD9-B8B8F87B5C95}"/>
    <cellStyle name="Total 23 7" xfId="30069" xr:uid="{E5DA374D-2122-4B7F-B90F-14726C196AD5}"/>
    <cellStyle name="Total 23 8" xfId="30070" xr:uid="{78551647-1EFB-4020-B099-36D0A98CB569}"/>
    <cellStyle name="Total 23 9" xfId="30071" xr:uid="{9325D3C5-BEF4-449B-84BB-4EBF04BA6D95}"/>
    <cellStyle name="Total 24" xfId="14581" xr:uid="{00000000-0005-0000-0000-0000E8120000}"/>
    <cellStyle name="Total 24 10" xfId="30072" xr:uid="{13B5ED90-E4AA-4DA7-A328-AF58A8CFD83B}"/>
    <cellStyle name="Total 24 2" xfId="30073" xr:uid="{04FACBA1-AA1B-4C6E-BF33-E9002CD944E7}"/>
    <cellStyle name="Total 24 3" xfId="30074" xr:uid="{8FD0EF31-EDD8-4E14-9100-2BA22440DC66}"/>
    <cellStyle name="Total 24 4" xfId="30075" xr:uid="{ED369C99-F440-4D4F-ADB4-4182C33C6393}"/>
    <cellStyle name="Total 24 5" xfId="30076" xr:uid="{5211BD23-6BE5-4569-B583-F641EC1716E4}"/>
    <cellStyle name="Total 24 6" xfId="30077" xr:uid="{9DC4ECBD-B81A-41CB-B6B8-0FC1F5EDBF62}"/>
    <cellStyle name="Total 24 7" xfId="30078" xr:uid="{2F3DD92B-937F-4DFE-AC5C-54E550C334BF}"/>
    <cellStyle name="Total 24 8" xfId="30079" xr:uid="{CE62CFB7-EA94-4452-8C0D-339C964B05BE}"/>
    <cellStyle name="Total 24 9" xfId="30080" xr:uid="{DC01AD7B-B6D8-4D30-AC0A-D684A44FE73A}"/>
    <cellStyle name="Total 25" xfId="14582" xr:uid="{00000000-0005-0000-0000-0000E9120000}"/>
    <cellStyle name="Total 25 10" xfId="30081" xr:uid="{A48EC2FF-BE39-4E24-85D6-753C2B264D84}"/>
    <cellStyle name="Total 25 2" xfId="30082" xr:uid="{1FDF7B13-E833-4F87-94D8-5E31B49C22A1}"/>
    <cellStyle name="Total 25 3" xfId="30083" xr:uid="{F57CFBCE-09C8-4507-B49A-E18976D7533C}"/>
    <cellStyle name="Total 25 4" xfId="30084" xr:uid="{9A87A5E3-21A5-426B-B0F2-ADAC2964ED04}"/>
    <cellStyle name="Total 25 5" xfId="30085" xr:uid="{E9E59084-C59A-47E3-9063-5480B43D0C46}"/>
    <cellStyle name="Total 25 6" xfId="30086" xr:uid="{375DBA23-7AF4-4EBB-B0C7-CE3CA399F2ED}"/>
    <cellStyle name="Total 25 7" xfId="30087" xr:uid="{9917710B-0760-4F7F-B350-EDEEFC688B8F}"/>
    <cellStyle name="Total 25 8" xfId="30088" xr:uid="{3DE53387-E6FE-41F7-96DE-FDE52CDF412E}"/>
    <cellStyle name="Total 25 9" xfId="30089" xr:uid="{E91816C2-83FA-4502-8DBF-70ABA2F4FF1C}"/>
    <cellStyle name="Total 26" xfId="14583" xr:uid="{00000000-0005-0000-0000-0000EA120000}"/>
    <cellStyle name="Total 26 10" xfId="30090" xr:uid="{FF21D35C-C529-4FE0-8FD1-0BF7870767D5}"/>
    <cellStyle name="Total 26 2" xfId="30091" xr:uid="{C9F9A04A-54B2-45AA-9FB2-100BD8E9764C}"/>
    <cellStyle name="Total 26 3" xfId="30092" xr:uid="{D1843E7B-642B-4EAE-83DD-F27319215D64}"/>
    <cellStyle name="Total 26 4" xfId="30093" xr:uid="{C8B65D75-27F2-42C3-9858-67A3A7A6CCF2}"/>
    <cellStyle name="Total 26 5" xfId="30094" xr:uid="{708B34C8-3879-4FF5-9359-1AA670A7867A}"/>
    <cellStyle name="Total 26 6" xfId="30095" xr:uid="{39B6D2EC-36EB-4475-BA6B-4D3B14B48254}"/>
    <cellStyle name="Total 26 7" xfId="30096" xr:uid="{A461AF14-2AFF-435F-9707-CD17A4D673B4}"/>
    <cellStyle name="Total 26 8" xfId="30097" xr:uid="{9B9DD372-9416-477B-BF21-5C7345BE2EB7}"/>
    <cellStyle name="Total 26 9" xfId="30098" xr:uid="{3A5B380C-2ACD-4957-A34C-966475399F80}"/>
    <cellStyle name="Total 27" xfId="14584" xr:uid="{00000000-0005-0000-0000-0000EB120000}"/>
    <cellStyle name="Total 27 10" xfId="30099" xr:uid="{82722015-58B7-4689-AB98-C4C0AFF914B7}"/>
    <cellStyle name="Total 27 2" xfId="30100" xr:uid="{30749C1A-C634-4A2C-8F78-7B7FE2246A54}"/>
    <cellStyle name="Total 27 3" xfId="30101" xr:uid="{D69CB345-5DF3-4A47-AC84-F134AE4B886A}"/>
    <cellStyle name="Total 27 4" xfId="30102" xr:uid="{2B9DB53E-AE8E-48C8-8F89-F714BB2E13BE}"/>
    <cellStyle name="Total 27 5" xfId="30103" xr:uid="{43D44FF7-283F-4D30-8D0B-C39E8210733E}"/>
    <cellStyle name="Total 27 6" xfId="30104" xr:uid="{1AC1DFD5-867B-490C-B6C8-56ECAF62184F}"/>
    <cellStyle name="Total 27 7" xfId="30105" xr:uid="{E6C44C91-9D1C-46FB-A6BE-2CEA0CDE2A21}"/>
    <cellStyle name="Total 27 8" xfId="30106" xr:uid="{3931995C-E497-4137-9FB3-601ED6F52328}"/>
    <cellStyle name="Total 27 9" xfId="30107" xr:uid="{70FDA61E-7617-4782-AC68-E889B5C33C49}"/>
    <cellStyle name="Total 28" xfId="14585" xr:uid="{00000000-0005-0000-0000-0000EC120000}"/>
    <cellStyle name="Total 28 10" xfId="30108" xr:uid="{C013D562-42D7-40B5-B8E8-75E1EE017F4B}"/>
    <cellStyle name="Total 28 2" xfId="30109" xr:uid="{E560B088-49F5-47E7-88FE-2EE3DA5D533D}"/>
    <cellStyle name="Total 28 3" xfId="30110" xr:uid="{BF19DD12-5207-45E4-90DC-488A5CD0CE8B}"/>
    <cellStyle name="Total 28 4" xfId="30111" xr:uid="{12854667-0DD9-4B35-B203-3EBFB87AB0CF}"/>
    <cellStyle name="Total 28 5" xfId="30112" xr:uid="{DEB7AC14-672F-49B0-8AD2-D0BD4AFB2AFA}"/>
    <cellStyle name="Total 28 6" xfId="30113" xr:uid="{3ACCBC17-A46D-4388-BB29-83364FDCB925}"/>
    <cellStyle name="Total 28 7" xfId="30114" xr:uid="{D380559E-E4D7-4AC6-87D2-70B176894378}"/>
    <cellStyle name="Total 28 8" xfId="30115" xr:uid="{CD2801EB-1B52-4D03-94CD-0BB5C78A7887}"/>
    <cellStyle name="Total 28 9" xfId="30116" xr:uid="{C7B2D46B-2026-4136-8EF5-75B12B4E3B92}"/>
    <cellStyle name="Total 29" xfId="14586" xr:uid="{00000000-0005-0000-0000-0000ED120000}"/>
    <cellStyle name="Total 29 10" xfId="30117" xr:uid="{05D0BFD9-0D2B-47B4-8A1B-D780BE3F66E6}"/>
    <cellStyle name="Total 29 2" xfId="30118" xr:uid="{06625C7D-FA29-40D7-AC96-59E5FEB6ADC2}"/>
    <cellStyle name="Total 29 3" xfId="30119" xr:uid="{023B771F-4B5F-49E9-A51E-644D07DF432D}"/>
    <cellStyle name="Total 29 4" xfId="30120" xr:uid="{C5417178-5A9B-4B61-919C-7860D41A5E2C}"/>
    <cellStyle name="Total 29 5" xfId="30121" xr:uid="{5570B47B-8A23-41D2-BD14-DDA28AF6B20E}"/>
    <cellStyle name="Total 29 6" xfId="30122" xr:uid="{512E8564-9B04-44B9-A432-85B0A39D9B68}"/>
    <cellStyle name="Total 29 7" xfId="30123" xr:uid="{E563B7D5-B090-48A2-B9D9-5DD70155029B}"/>
    <cellStyle name="Total 29 8" xfId="30124" xr:uid="{74FB9678-9B25-43B9-A645-933C2D67BA52}"/>
    <cellStyle name="Total 29 9" xfId="30125" xr:uid="{8EFC0035-71B1-41F7-8628-2DA9B1710623}"/>
    <cellStyle name="Total 3" xfId="3481" xr:uid="{00000000-0005-0000-0000-0000AA220000}"/>
    <cellStyle name="Total 3 10" xfId="3482" xr:uid="{00000000-0005-0000-0000-0000AB220000}"/>
    <cellStyle name="Total 3 10 2" xfId="3483" xr:uid="{00000000-0005-0000-0000-0000AC220000}"/>
    <cellStyle name="Total 3 10 2 2" xfId="5866" xr:uid="{00000000-0005-0000-0000-0000AD220000}"/>
    <cellStyle name="Total 3 10 2 3" xfId="11369" xr:uid="{00000000-0005-0000-0000-000069240000}"/>
    <cellStyle name="Total 3 10 2 3 2" xfId="17422" xr:uid="{00000000-0005-0000-0000-000069240000}"/>
    <cellStyle name="Total 3 10 2 4" xfId="14922" xr:uid="{00000000-0005-0000-0000-0000AC220000}"/>
    <cellStyle name="Total 3 10 3" xfId="4804" xr:uid="{00000000-0005-0000-0000-0000AE220000}"/>
    <cellStyle name="Total 3 10 4" xfId="5865" xr:uid="{00000000-0005-0000-0000-0000AF220000}"/>
    <cellStyle name="Total 3 10 5" xfId="11358" xr:uid="{00000000-0005-0000-0000-00006C240000}"/>
    <cellStyle name="Total 3 10 5 2" xfId="17411" xr:uid="{00000000-0005-0000-0000-00006C240000}"/>
    <cellStyle name="Total 3 10 6" xfId="10137" xr:uid="{00000000-0005-0000-0000-0000BB2C0000}"/>
    <cellStyle name="Total 3 10 6 2" xfId="16350" xr:uid="{00000000-0005-0000-0000-0000BB2C0000}"/>
    <cellStyle name="Total 3 10 7" xfId="14921" xr:uid="{00000000-0005-0000-0000-0000AB220000}"/>
    <cellStyle name="Total 3 11" xfId="3484" xr:uid="{00000000-0005-0000-0000-0000B0220000}"/>
    <cellStyle name="Total 3 11 2" xfId="3485" xr:uid="{00000000-0005-0000-0000-0000B1220000}"/>
    <cellStyle name="Total 3 11 2 2" xfId="5868" xr:uid="{00000000-0005-0000-0000-0000B2220000}"/>
    <cellStyle name="Total 3 11 2 3" xfId="10270" xr:uid="{00000000-0005-0000-0000-000070240000}"/>
    <cellStyle name="Total 3 11 2 3 2" xfId="16468" xr:uid="{00000000-0005-0000-0000-000070240000}"/>
    <cellStyle name="Total 3 11 2 4" xfId="14924" xr:uid="{00000000-0005-0000-0000-0000B1220000}"/>
    <cellStyle name="Total 3 11 3" xfId="4805" xr:uid="{00000000-0005-0000-0000-0000B3220000}"/>
    <cellStyle name="Total 3 11 4" xfId="5867" xr:uid="{00000000-0005-0000-0000-0000B4220000}"/>
    <cellStyle name="Total 3 11 5" xfId="10343" xr:uid="{00000000-0005-0000-0000-000073240000}"/>
    <cellStyle name="Total 3 11 5 2" xfId="16538" xr:uid="{00000000-0005-0000-0000-000073240000}"/>
    <cellStyle name="Total 3 11 6" xfId="9814" xr:uid="{00000000-0005-0000-0000-0000BC2C0000}"/>
    <cellStyle name="Total 3 11 6 2" xfId="16081" xr:uid="{00000000-0005-0000-0000-0000BC2C0000}"/>
    <cellStyle name="Total 3 11 7" xfId="14923" xr:uid="{00000000-0005-0000-0000-0000B0220000}"/>
    <cellStyle name="Total 3 12" xfId="3486" xr:uid="{00000000-0005-0000-0000-0000B5220000}"/>
    <cellStyle name="Total 3 12 2" xfId="5869" xr:uid="{00000000-0005-0000-0000-0000B6220000}"/>
    <cellStyle name="Total 3 12 3" xfId="10192" xr:uid="{00000000-0005-0000-0000-000076240000}"/>
    <cellStyle name="Total 3 12 3 2" xfId="16395" xr:uid="{00000000-0005-0000-0000-000076240000}"/>
    <cellStyle name="Total 3 12 4" xfId="14925" xr:uid="{00000000-0005-0000-0000-0000B5220000}"/>
    <cellStyle name="Total 3 13" xfId="4803" xr:uid="{00000000-0005-0000-0000-0000B7220000}"/>
    <cellStyle name="Total 3 14" xfId="8145" xr:uid="{00000000-0005-0000-0000-0000B8220000}"/>
    <cellStyle name="Total 3 14 2" xfId="8999" xr:uid="{00000000-0005-0000-0000-0000B9220000}"/>
    <cellStyle name="Total 3 15" xfId="5864" xr:uid="{00000000-0005-0000-0000-0000BA220000}"/>
    <cellStyle name="Total 3 16" xfId="11345" xr:uid="{00000000-0005-0000-0000-00007B240000}"/>
    <cellStyle name="Total 3 16 2" xfId="17398" xr:uid="{00000000-0005-0000-0000-00007B240000}"/>
    <cellStyle name="Total 3 17" xfId="10149" xr:uid="{00000000-0005-0000-0000-0000BA2C0000}"/>
    <cellStyle name="Total 3 17 2" xfId="16357" xr:uid="{00000000-0005-0000-0000-0000BA2C0000}"/>
    <cellStyle name="Total 3 18" xfId="14920" xr:uid="{00000000-0005-0000-0000-0000AA220000}"/>
    <cellStyle name="Total 3 2" xfId="3487" xr:uid="{00000000-0005-0000-0000-0000BB220000}"/>
    <cellStyle name="Total 3 2 2" xfId="3488" xr:uid="{00000000-0005-0000-0000-0000BC220000}"/>
    <cellStyle name="Total 3 2 2 2" xfId="5871" xr:uid="{00000000-0005-0000-0000-0000BD220000}"/>
    <cellStyle name="Total 3 2 2 3" xfId="11359" xr:uid="{00000000-0005-0000-0000-00007F240000}"/>
    <cellStyle name="Total 3 2 2 3 2" xfId="17412" xr:uid="{00000000-0005-0000-0000-00007F240000}"/>
    <cellStyle name="Total 3 2 2 4" xfId="14927" xr:uid="{00000000-0005-0000-0000-0000BC220000}"/>
    <cellStyle name="Total 3 2 3" xfId="4806" xr:uid="{00000000-0005-0000-0000-0000BE220000}"/>
    <cellStyle name="Total 3 2 3 2" xfId="30126" xr:uid="{CF4CC0A3-CE0E-4489-8471-A612539B27E5}"/>
    <cellStyle name="Total 3 2 4" xfId="5870" xr:uid="{00000000-0005-0000-0000-0000BF220000}"/>
    <cellStyle name="Total 3 2 5" xfId="10271" xr:uid="{00000000-0005-0000-0000-000082240000}"/>
    <cellStyle name="Total 3 2 5 2" xfId="16469" xr:uid="{00000000-0005-0000-0000-000082240000}"/>
    <cellStyle name="Total 3 2 5 3" xfId="30127" xr:uid="{44B05EEC-3C27-4874-B639-EE344C7BFE7A}"/>
    <cellStyle name="Total 3 2 6" xfId="10519" xr:uid="{00000000-0005-0000-0000-0000BD2C0000}"/>
    <cellStyle name="Total 3 2 6 2" xfId="16667" xr:uid="{00000000-0005-0000-0000-0000BD2C0000}"/>
    <cellStyle name="Total 3 2 6 3" xfId="30128" xr:uid="{795D35AF-EC2D-4942-A3D8-3AFED19B3E6C}"/>
    <cellStyle name="Total 3 2 7" xfId="14926" xr:uid="{00000000-0005-0000-0000-0000BB220000}"/>
    <cellStyle name="Total 3 2 7 2" xfId="30129" xr:uid="{9875D312-5822-4A8D-A2E0-D1AD4B550351}"/>
    <cellStyle name="Total 3 2 8" xfId="30130" xr:uid="{C4621EB6-023C-46BF-B5F9-A4D9D3B7505D}"/>
    <cellStyle name="Total 3 2 9" xfId="30131" xr:uid="{D1EFC25A-673D-452C-8B0D-FEC63B5ADFDA}"/>
    <cellStyle name="Total 3 3" xfId="3489" xr:uid="{00000000-0005-0000-0000-0000C0220000}"/>
    <cellStyle name="Total 3 3 2" xfId="3490" xr:uid="{00000000-0005-0000-0000-0000C1220000}"/>
    <cellStyle name="Total 3 3 2 2" xfId="5873" xr:uid="{00000000-0005-0000-0000-0000C2220000}"/>
    <cellStyle name="Total 3 3 2 3" xfId="10344" xr:uid="{00000000-0005-0000-0000-000086240000}"/>
    <cellStyle name="Total 3 3 2 3 2" xfId="16539" xr:uid="{00000000-0005-0000-0000-000086240000}"/>
    <cellStyle name="Total 3 3 2 4" xfId="14929" xr:uid="{00000000-0005-0000-0000-0000C1220000}"/>
    <cellStyle name="Total 3 3 3" xfId="4807" xr:uid="{00000000-0005-0000-0000-0000C3220000}"/>
    <cellStyle name="Total 3 3 3 2" xfId="30132" xr:uid="{AB3294D6-2D5F-4B19-9DC0-F6D670EE9CB2}"/>
    <cellStyle name="Total 3 3 4" xfId="5872" xr:uid="{00000000-0005-0000-0000-0000C4220000}"/>
    <cellStyle name="Total 3 3 5" xfId="11370" xr:uid="{00000000-0005-0000-0000-000089240000}"/>
    <cellStyle name="Total 3 3 5 2" xfId="17423" xr:uid="{00000000-0005-0000-0000-000089240000}"/>
    <cellStyle name="Total 3 3 5 3" xfId="30133" xr:uid="{18943D43-294F-4113-AF2F-2A2138C340B2}"/>
    <cellStyle name="Total 3 3 6" xfId="9493" xr:uid="{00000000-0005-0000-0000-0000BE2C0000}"/>
    <cellStyle name="Total 3 3 6 2" xfId="15877" xr:uid="{00000000-0005-0000-0000-0000BE2C0000}"/>
    <cellStyle name="Total 3 3 7" xfId="14928" xr:uid="{00000000-0005-0000-0000-0000C0220000}"/>
    <cellStyle name="Total 3 4" xfId="3491" xr:uid="{00000000-0005-0000-0000-0000C5220000}"/>
    <cellStyle name="Total 3 4 2" xfId="3492" xr:uid="{00000000-0005-0000-0000-0000C6220000}"/>
    <cellStyle name="Total 3 4 2 2" xfId="5875" xr:uid="{00000000-0005-0000-0000-0000C7220000}"/>
    <cellStyle name="Total 3 4 2 3" xfId="11066" xr:uid="{00000000-0005-0000-0000-00008D240000}"/>
    <cellStyle name="Total 3 4 2 3 2" xfId="17123" xr:uid="{00000000-0005-0000-0000-00008D240000}"/>
    <cellStyle name="Total 3 4 2 4" xfId="14931" xr:uid="{00000000-0005-0000-0000-0000C6220000}"/>
    <cellStyle name="Total 3 4 3" xfId="4808" xr:uid="{00000000-0005-0000-0000-0000C8220000}"/>
    <cellStyle name="Total 3 4 3 2" xfId="30134" xr:uid="{105E0491-68A5-4EBA-AC26-1E99E4FD26D1}"/>
    <cellStyle name="Total 3 4 4" xfId="5874" xr:uid="{00000000-0005-0000-0000-0000C9220000}"/>
    <cellStyle name="Total 3 4 5" xfId="11049" xr:uid="{00000000-0005-0000-0000-000090240000}"/>
    <cellStyle name="Total 3 4 5 2" xfId="17106" xr:uid="{00000000-0005-0000-0000-000090240000}"/>
    <cellStyle name="Total 3 4 5 3" xfId="30135" xr:uid="{50F3876E-1B94-4050-8745-F31351374B0C}"/>
    <cellStyle name="Total 3 4 6" xfId="9492" xr:uid="{00000000-0005-0000-0000-0000BF2C0000}"/>
    <cellStyle name="Total 3 4 6 2" xfId="15876" xr:uid="{00000000-0005-0000-0000-0000BF2C0000}"/>
    <cellStyle name="Total 3 4 7" xfId="14930" xr:uid="{00000000-0005-0000-0000-0000C5220000}"/>
    <cellStyle name="Total 3 5" xfId="3493" xr:uid="{00000000-0005-0000-0000-0000CA220000}"/>
    <cellStyle name="Total 3 5 2" xfId="3494" xr:uid="{00000000-0005-0000-0000-0000CB220000}"/>
    <cellStyle name="Total 3 5 2 2" xfId="5877" xr:uid="{00000000-0005-0000-0000-0000CC220000}"/>
    <cellStyle name="Total 3 5 2 3" xfId="11085" xr:uid="{00000000-0005-0000-0000-000094240000}"/>
    <cellStyle name="Total 3 5 2 3 2" xfId="17142" xr:uid="{00000000-0005-0000-0000-000094240000}"/>
    <cellStyle name="Total 3 5 2 4" xfId="14933" xr:uid="{00000000-0005-0000-0000-0000CB220000}"/>
    <cellStyle name="Total 3 5 3" xfId="4809" xr:uid="{00000000-0005-0000-0000-0000CD220000}"/>
    <cellStyle name="Total 3 5 4" xfId="5876" xr:uid="{00000000-0005-0000-0000-0000CE220000}"/>
    <cellStyle name="Total 3 5 5" xfId="11076" xr:uid="{00000000-0005-0000-0000-000097240000}"/>
    <cellStyle name="Total 3 5 5 2" xfId="17133" xr:uid="{00000000-0005-0000-0000-000097240000}"/>
    <cellStyle name="Total 3 5 6" xfId="9491" xr:uid="{00000000-0005-0000-0000-0000C02C0000}"/>
    <cellStyle name="Total 3 5 6 2" xfId="15875" xr:uid="{00000000-0005-0000-0000-0000C02C0000}"/>
    <cellStyle name="Total 3 5 7" xfId="14932" xr:uid="{00000000-0005-0000-0000-0000CA220000}"/>
    <cellStyle name="Total 3 6" xfId="3495" xr:uid="{00000000-0005-0000-0000-0000CF220000}"/>
    <cellStyle name="Total 3 6 2" xfId="3496" xr:uid="{00000000-0005-0000-0000-0000D0220000}"/>
    <cellStyle name="Total 3 6 2 2" xfId="5879" xr:uid="{00000000-0005-0000-0000-0000D1220000}"/>
    <cellStyle name="Total 3 6 2 3" xfId="10272" xr:uid="{00000000-0005-0000-0000-00009B240000}"/>
    <cellStyle name="Total 3 6 2 3 2" xfId="16470" xr:uid="{00000000-0005-0000-0000-00009B240000}"/>
    <cellStyle name="Total 3 6 2 4" xfId="14935" xr:uid="{00000000-0005-0000-0000-0000D0220000}"/>
    <cellStyle name="Total 3 6 3" xfId="4810" xr:uid="{00000000-0005-0000-0000-0000D2220000}"/>
    <cellStyle name="Total 3 6 4" xfId="5878" xr:uid="{00000000-0005-0000-0000-0000D3220000}"/>
    <cellStyle name="Total 3 6 5" xfId="11312" xr:uid="{00000000-0005-0000-0000-00009E240000}"/>
    <cellStyle name="Total 3 6 5 2" xfId="17365" xr:uid="{00000000-0005-0000-0000-00009E240000}"/>
    <cellStyle name="Total 3 6 6" xfId="9490" xr:uid="{00000000-0005-0000-0000-0000C12C0000}"/>
    <cellStyle name="Total 3 6 6 2" xfId="15874" xr:uid="{00000000-0005-0000-0000-0000C12C0000}"/>
    <cellStyle name="Total 3 6 7" xfId="14934" xr:uid="{00000000-0005-0000-0000-0000CF220000}"/>
    <cellStyle name="Total 3 7" xfId="3497" xr:uid="{00000000-0005-0000-0000-0000D4220000}"/>
    <cellStyle name="Total 3 7 2" xfId="3498" xr:uid="{00000000-0005-0000-0000-0000D5220000}"/>
    <cellStyle name="Total 3 7 2 2" xfId="5881" xr:uid="{00000000-0005-0000-0000-0000D6220000}"/>
    <cellStyle name="Total 3 7 2 3" xfId="11324" xr:uid="{00000000-0005-0000-0000-0000A2240000}"/>
    <cellStyle name="Total 3 7 2 3 2" xfId="17377" xr:uid="{00000000-0005-0000-0000-0000A2240000}"/>
    <cellStyle name="Total 3 7 2 4" xfId="14937" xr:uid="{00000000-0005-0000-0000-0000D5220000}"/>
    <cellStyle name="Total 3 7 3" xfId="4811" xr:uid="{00000000-0005-0000-0000-0000D7220000}"/>
    <cellStyle name="Total 3 7 4" xfId="5880" xr:uid="{00000000-0005-0000-0000-0000D8220000}"/>
    <cellStyle name="Total 3 7 5" xfId="10273" xr:uid="{00000000-0005-0000-0000-0000A5240000}"/>
    <cellStyle name="Total 3 7 5 2" xfId="16471" xr:uid="{00000000-0005-0000-0000-0000A5240000}"/>
    <cellStyle name="Total 3 7 6" xfId="9489" xr:uid="{00000000-0005-0000-0000-0000C22C0000}"/>
    <cellStyle name="Total 3 7 6 2" xfId="15873" xr:uid="{00000000-0005-0000-0000-0000C22C0000}"/>
    <cellStyle name="Total 3 7 7" xfId="14936" xr:uid="{00000000-0005-0000-0000-0000D4220000}"/>
    <cellStyle name="Total 3 8" xfId="3499" xr:uid="{00000000-0005-0000-0000-0000D9220000}"/>
    <cellStyle name="Total 3 8 2" xfId="3500" xr:uid="{00000000-0005-0000-0000-0000DA220000}"/>
    <cellStyle name="Total 3 8 2 2" xfId="5883" xr:uid="{00000000-0005-0000-0000-0000DB220000}"/>
    <cellStyle name="Total 3 8 2 3" xfId="11346" xr:uid="{00000000-0005-0000-0000-0000A9240000}"/>
    <cellStyle name="Total 3 8 2 3 2" xfId="17399" xr:uid="{00000000-0005-0000-0000-0000A9240000}"/>
    <cellStyle name="Total 3 8 2 4" xfId="14939" xr:uid="{00000000-0005-0000-0000-0000DA220000}"/>
    <cellStyle name="Total 3 8 3" xfId="4812" xr:uid="{00000000-0005-0000-0000-0000DC220000}"/>
    <cellStyle name="Total 3 8 4" xfId="5882" xr:uid="{00000000-0005-0000-0000-0000DD220000}"/>
    <cellStyle name="Total 3 8 5" xfId="11336" xr:uid="{00000000-0005-0000-0000-0000AC240000}"/>
    <cellStyle name="Total 3 8 5 2" xfId="17389" xr:uid="{00000000-0005-0000-0000-0000AC240000}"/>
    <cellStyle name="Total 3 8 6" xfId="9488" xr:uid="{00000000-0005-0000-0000-0000C32C0000}"/>
    <cellStyle name="Total 3 8 6 2" xfId="15872" xr:uid="{00000000-0005-0000-0000-0000C32C0000}"/>
    <cellStyle name="Total 3 8 7" xfId="14938" xr:uid="{00000000-0005-0000-0000-0000D9220000}"/>
    <cellStyle name="Total 3 9" xfId="3501" xr:uid="{00000000-0005-0000-0000-0000DE220000}"/>
    <cellStyle name="Total 3 9 2" xfId="3502" xr:uid="{00000000-0005-0000-0000-0000DF220000}"/>
    <cellStyle name="Total 3 9 2 2" xfId="5885" xr:uid="{00000000-0005-0000-0000-0000E0220000}"/>
    <cellStyle name="Total 3 9 2 3" xfId="11371" xr:uid="{00000000-0005-0000-0000-0000B0240000}"/>
    <cellStyle name="Total 3 9 2 3 2" xfId="17424" xr:uid="{00000000-0005-0000-0000-0000B0240000}"/>
    <cellStyle name="Total 3 9 2 4" xfId="14941" xr:uid="{00000000-0005-0000-0000-0000DF220000}"/>
    <cellStyle name="Total 3 9 3" xfId="4813" xr:uid="{00000000-0005-0000-0000-0000E1220000}"/>
    <cellStyle name="Total 3 9 4" xfId="5884" xr:uid="{00000000-0005-0000-0000-0000E2220000}"/>
    <cellStyle name="Total 3 9 5" xfId="10345" xr:uid="{00000000-0005-0000-0000-0000B3240000}"/>
    <cellStyle name="Total 3 9 5 2" xfId="16540" xr:uid="{00000000-0005-0000-0000-0000B3240000}"/>
    <cellStyle name="Total 3 9 6" xfId="9487" xr:uid="{00000000-0005-0000-0000-0000C42C0000}"/>
    <cellStyle name="Total 3 9 6 2" xfId="15871" xr:uid="{00000000-0005-0000-0000-0000C42C0000}"/>
    <cellStyle name="Total 3 9 7" xfId="14940" xr:uid="{00000000-0005-0000-0000-0000DE220000}"/>
    <cellStyle name="Total 30" xfId="14587" xr:uid="{00000000-0005-0000-0000-0000F1120000}"/>
    <cellStyle name="Total 30 10" xfId="30136" xr:uid="{425B9BAF-C081-464B-87A1-9DE24B9A2E3C}"/>
    <cellStyle name="Total 30 2" xfId="30137" xr:uid="{1434A417-AA5B-4DB9-85CB-A4030CE6DBD5}"/>
    <cellStyle name="Total 30 3" xfId="30138" xr:uid="{7AA0AFD5-4699-4288-A1B8-DD1827CD9373}"/>
    <cellStyle name="Total 30 4" xfId="30139" xr:uid="{6DF7174A-F415-4326-A274-D50953119A94}"/>
    <cellStyle name="Total 30 5" xfId="30140" xr:uid="{D89E2B07-C4B6-4640-8E34-4D08EE37BF7C}"/>
    <cellStyle name="Total 30 6" xfId="30141" xr:uid="{E487ACA7-B660-4A52-A898-AD875A69EDBD}"/>
    <cellStyle name="Total 30 7" xfId="30142" xr:uid="{639ED0D1-C305-46C1-A316-004F9D21AC99}"/>
    <cellStyle name="Total 30 8" xfId="30143" xr:uid="{FBA1DEAB-718E-4E2C-965B-F357252357CB}"/>
    <cellStyle name="Total 30 9" xfId="30144" xr:uid="{EBD63345-7E27-4081-B41A-B3B5670AC78D}"/>
    <cellStyle name="Total 31" xfId="14588" xr:uid="{00000000-0005-0000-0000-0000F2120000}"/>
    <cellStyle name="Total 31 10" xfId="30145" xr:uid="{39AC6BD3-DE73-423A-BC95-17806569448C}"/>
    <cellStyle name="Total 31 2" xfId="30146" xr:uid="{C530F6AC-A4D1-4C1C-941C-82EC1A8B3E3F}"/>
    <cellStyle name="Total 31 3" xfId="30147" xr:uid="{A83C5F0A-7C35-4546-8B5F-A2486CCF9056}"/>
    <cellStyle name="Total 31 4" xfId="30148" xr:uid="{C908BE8A-F73E-46B7-BEC5-45DC88C48567}"/>
    <cellStyle name="Total 31 5" xfId="30149" xr:uid="{6C626362-DCB4-4D60-AD87-E94D6290DE39}"/>
    <cellStyle name="Total 31 6" xfId="30150" xr:uid="{FAB78CEF-A948-4645-9652-F6BA9D4CD687}"/>
    <cellStyle name="Total 31 7" xfId="30151" xr:uid="{05352B9E-8B11-41D2-8DC6-D9E03638B9C7}"/>
    <cellStyle name="Total 31 8" xfId="30152" xr:uid="{709A1707-42CF-4090-8B7D-C666DDDCBFCC}"/>
    <cellStyle name="Total 31 9" xfId="30153" xr:uid="{0B51F5B7-A5D8-4C9D-897E-E717260CCD5B}"/>
    <cellStyle name="Total 32" xfId="14589" xr:uid="{00000000-0005-0000-0000-0000F3120000}"/>
    <cellStyle name="Total 32 10" xfId="30154" xr:uid="{4DEF15B6-1AB2-4617-9C19-FE67429038B1}"/>
    <cellStyle name="Total 32 2" xfId="30155" xr:uid="{064F55A5-4F57-4E61-AC56-49F8615379DA}"/>
    <cellStyle name="Total 32 3" xfId="30156" xr:uid="{39FE9FFA-E74F-4388-BB6D-E7BB3245956F}"/>
    <cellStyle name="Total 32 4" xfId="30157" xr:uid="{C596371D-E69F-4C70-97C2-0B0CA711FB6F}"/>
    <cellStyle name="Total 32 5" xfId="30158" xr:uid="{E2FA038B-235C-469B-8FAB-1CA3FFC2C262}"/>
    <cellStyle name="Total 32 6" xfId="30159" xr:uid="{091B08D5-3F76-4496-A416-B6E0A621BF0B}"/>
    <cellStyle name="Total 32 7" xfId="30160" xr:uid="{6F636BCC-997A-4B09-B808-0BD7A40740F2}"/>
    <cellStyle name="Total 32 8" xfId="30161" xr:uid="{FC693839-E2B7-4D50-905F-D4C436E417A3}"/>
    <cellStyle name="Total 32 9" xfId="30162" xr:uid="{9BE610BC-FEF9-4AE6-B700-CF1E1D2921D5}"/>
    <cellStyle name="Total 33" xfId="14590" xr:uid="{00000000-0005-0000-0000-0000F4120000}"/>
    <cellStyle name="Total 33 10" xfId="30163" xr:uid="{59184D8E-4C88-4A07-A8E8-022F6DCD2553}"/>
    <cellStyle name="Total 33 2" xfId="30164" xr:uid="{2E96DD5B-8D49-4727-850D-B41AF9A1956D}"/>
    <cellStyle name="Total 33 3" xfId="30165" xr:uid="{04A325AC-E14E-42C7-A84E-EFF18C97D5A0}"/>
    <cellStyle name="Total 33 4" xfId="30166" xr:uid="{98CE3279-3C26-4A24-8F28-BE62B7EAB6B5}"/>
    <cellStyle name="Total 33 5" xfId="30167" xr:uid="{4805734B-5011-41C0-956B-E5220B134874}"/>
    <cellStyle name="Total 33 6" xfId="30168" xr:uid="{5FC8F248-6B49-4F12-AE75-C60A1F1E0E78}"/>
    <cellStyle name="Total 33 7" xfId="30169" xr:uid="{91C6E429-5241-48BB-BD9C-483354687C49}"/>
    <cellStyle name="Total 33 8" xfId="30170" xr:uid="{7B93E722-4FD1-4FE8-A94A-91682887649E}"/>
    <cellStyle name="Total 33 9" xfId="30171" xr:uid="{9C4929B5-A39D-4563-92CA-5AC25AF5424D}"/>
    <cellStyle name="Total 34" xfId="14591" xr:uid="{00000000-0005-0000-0000-0000F5120000}"/>
    <cellStyle name="Total 34 10" xfId="30172" xr:uid="{AF360422-AC2F-4F90-8E76-9DAA58313D13}"/>
    <cellStyle name="Total 34 2" xfId="30173" xr:uid="{75412BEF-7ABC-4320-918A-7AE4F559EA31}"/>
    <cellStyle name="Total 34 3" xfId="30174" xr:uid="{FD3C9244-AF26-42E8-88B5-C9D54C9E46A9}"/>
    <cellStyle name="Total 34 4" xfId="30175" xr:uid="{86582703-02E9-4986-A5DD-823066B23158}"/>
    <cellStyle name="Total 34 5" xfId="30176" xr:uid="{C42CDA9A-962D-454A-84B0-CFBF9FEDC2DC}"/>
    <cellStyle name="Total 34 6" xfId="30177" xr:uid="{FB18637D-C1F7-47C7-B698-C01BD47E8C4C}"/>
    <cellStyle name="Total 34 7" xfId="30178" xr:uid="{8313A113-B0C9-4A07-8115-828255E13660}"/>
    <cellStyle name="Total 34 8" xfId="30179" xr:uid="{2BA6E41E-7179-4CDE-8338-5181D7CFC79C}"/>
    <cellStyle name="Total 34 9" xfId="30180" xr:uid="{6612B679-FC68-42DF-A11D-F4AB474AEA0E}"/>
    <cellStyle name="Total 35" xfId="14592" xr:uid="{00000000-0005-0000-0000-0000F6120000}"/>
    <cellStyle name="Total 35 10" xfId="30181" xr:uid="{19A7ACD8-3DCC-48D5-8F67-A83730427D56}"/>
    <cellStyle name="Total 35 2" xfId="30182" xr:uid="{B15CF5BD-D42F-4E4D-B32A-037CD8C5647C}"/>
    <cellStyle name="Total 35 3" xfId="30183" xr:uid="{5E75BE9A-8460-44F7-BB0D-DF203568E607}"/>
    <cellStyle name="Total 35 4" xfId="30184" xr:uid="{841DB367-979E-43AA-9F63-AD0042F0C6C0}"/>
    <cellStyle name="Total 35 5" xfId="30185" xr:uid="{6932805C-99AF-4192-9298-13021E86EABC}"/>
    <cellStyle name="Total 35 6" xfId="30186" xr:uid="{AE32DE76-9C6C-4E8E-A1A4-E46B487C17C3}"/>
    <cellStyle name="Total 35 7" xfId="30187" xr:uid="{91239E5B-143E-45F7-A804-622F1E87090D}"/>
    <cellStyle name="Total 35 8" xfId="30188" xr:uid="{8C5D2773-962E-42FF-9827-C90943BBF40E}"/>
    <cellStyle name="Total 35 9" xfId="30189" xr:uid="{A72A042C-CBB3-4472-A397-7E37829CB6F7}"/>
    <cellStyle name="Total 36" xfId="14593" xr:uid="{00000000-0005-0000-0000-0000F7120000}"/>
    <cellStyle name="Total 36 10" xfId="30190" xr:uid="{70941734-FA95-40B3-B65E-CEB33F1E46F4}"/>
    <cellStyle name="Total 36 2" xfId="30191" xr:uid="{66DFCC0C-61A8-455B-B192-33D8FDC43F72}"/>
    <cellStyle name="Total 36 3" xfId="30192" xr:uid="{371CCA33-5B0E-48A8-BC76-19624C61A571}"/>
    <cellStyle name="Total 36 4" xfId="30193" xr:uid="{7B81110E-7A97-4FBB-9268-B816F916936D}"/>
    <cellStyle name="Total 36 5" xfId="30194" xr:uid="{52120960-C98F-47A2-A3DF-EBEA468E8CF1}"/>
    <cellStyle name="Total 36 6" xfId="30195" xr:uid="{CD9C46FA-C269-4001-B0D7-9C64B86CAD44}"/>
    <cellStyle name="Total 36 7" xfId="30196" xr:uid="{5FEC3820-64A5-4038-87D4-A8EF0A615A50}"/>
    <cellStyle name="Total 36 8" xfId="30197" xr:uid="{EB90D43B-3C8C-48D1-A65F-ED6DB724CFEA}"/>
    <cellStyle name="Total 36 9" xfId="30198" xr:uid="{FF0C45A2-8380-456E-8CD6-98DC8E768A91}"/>
    <cellStyle name="Total 37" xfId="14594" xr:uid="{00000000-0005-0000-0000-0000F8120000}"/>
    <cellStyle name="Total 37 10" xfId="30199" xr:uid="{D5E2DDF5-5056-4248-B070-311AF14446BC}"/>
    <cellStyle name="Total 37 2" xfId="30200" xr:uid="{7D59C691-23BE-4ED7-B72C-55C303BAE3C0}"/>
    <cellStyle name="Total 37 3" xfId="30201" xr:uid="{86DFAEDA-73A8-48D4-83DB-BADAC27A5154}"/>
    <cellStyle name="Total 37 4" xfId="30202" xr:uid="{554FF0A0-0E29-412C-9405-B2FB461A20E4}"/>
    <cellStyle name="Total 37 5" xfId="30203" xr:uid="{DF5AF2AB-C061-4F35-B8A4-7E6B0589C5B1}"/>
    <cellStyle name="Total 37 6" xfId="30204" xr:uid="{D97607D5-B707-41F3-B452-C9DEE0D06185}"/>
    <cellStyle name="Total 37 7" xfId="30205" xr:uid="{85689B1E-8EA7-411F-851B-208F1E32D887}"/>
    <cellStyle name="Total 37 8" xfId="30206" xr:uid="{C99F20EB-6D7D-49B7-9608-4C308CC08A03}"/>
    <cellStyle name="Total 37 9" xfId="30207" xr:uid="{7D63D621-0E35-47A8-83D1-517B99B245B7}"/>
    <cellStyle name="Total 38" xfId="14595" xr:uid="{00000000-0005-0000-0000-0000F9120000}"/>
    <cellStyle name="Total 38 10" xfId="30208" xr:uid="{2151725D-89F1-443C-A9B3-815905FEF7B0}"/>
    <cellStyle name="Total 38 2" xfId="30209" xr:uid="{788D7883-FCD9-4957-B05F-C8A34CEC9D37}"/>
    <cellStyle name="Total 38 3" xfId="30210" xr:uid="{368611F7-5A9A-461B-B0D0-71D16E25DDEF}"/>
    <cellStyle name="Total 38 4" xfId="30211" xr:uid="{E73D7861-B6B7-48DF-A6DE-95B438833AF4}"/>
    <cellStyle name="Total 38 5" xfId="30212" xr:uid="{D9C2EA2F-1947-426B-9603-3C223FDF9C20}"/>
    <cellStyle name="Total 38 6" xfId="30213" xr:uid="{CB7AECF5-8206-4BCD-B5C2-CD44F484B6EC}"/>
    <cellStyle name="Total 38 7" xfId="30214" xr:uid="{F721E549-E9BD-4177-8D51-3089FB757090}"/>
    <cellStyle name="Total 38 8" xfId="30215" xr:uid="{9D2131AD-C74A-430E-ABF6-A11657655A53}"/>
    <cellStyle name="Total 38 9" xfId="30216" xr:uid="{9B7D1035-1C47-41A2-83D7-F2C90573D1B2}"/>
    <cellStyle name="Total 39" xfId="14596" xr:uid="{00000000-0005-0000-0000-0000FA120000}"/>
    <cellStyle name="Total 39 10" xfId="30217" xr:uid="{8C27D306-D035-4B2F-B07D-74D1D78B45DB}"/>
    <cellStyle name="Total 39 2" xfId="30218" xr:uid="{AD6F344F-F134-4C9D-8C87-585369309B48}"/>
    <cellStyle name="Total 39 3" xfId="30219" xr:uid="{DE9E0454-DBE0-4DD5-BD45-FBCF0B650847}"/>
    <cellStyle name="Total 39 4" xfId="30220" xr:uid="{491CE6E4-7DDB-4F61-8DB2-FA030ACEBE5A}"/>
    <cellStyle name="Total 39 5" xfId="30221" xr:uid="{8D3E73B7-EA6C-4B0D-ADF0-DA6293200D6F}"/>
    <cellStyle name="Total 39 6" xfId="30222" xr:uid="{D56C0968-1938-495C-91E8-159C41F884CF}"/>
    <cellStyle name="Total 39 7" xfId="30223" xr:uid="{A6593008-9A94-4B78-9532-B4573FFE991A}"/>
    <cellStyle name="Total 39 8" xfId="30224" xr:uid="{F31FA442-DB9F-4A32-B7E4-E0A4FF4B44AF}"/>
    <cellStyle name="Total 39 9" xfId="30225" xr:uid="{90BE0056-0A06-4550-82EF-BAFDC17C952B}"/>
    <cellStyle name="Total 4" xfId="3503" xr:uid="{00000000-0005-0000-0000-0000E3220000}"/>
    <cellStyle name="Total 4 10" xfId="3504" xr:uid="{00000000-0005-0000-0000-0000E4220000}"/>
    <cellStyle name="Total 4 10 2" xfId="3505" xr:uid="{00000000-0005-0000-0000-0000E5220000}"/>
    <cellStyle name="Total 4 10 2 2" xfId="5888" xr:uid="{00000000-0005-0000-0000-0000E6220000}"/>
    <cellStyle name="Total 4 10 2 3" xfId="10210" xr:uid="{00000000-0005-0000-0000-0000B8240000}"/>
    <cellStyle name="Total 4 10 2 3 2" xfId="16413" xr:uid="{00000000-0005-0000-0000-0000B8240000}"/>
    <cellStyle name="Total 4 10 2 4" xfId="14944" xr:uid="{00000000-0005-0000-0000-0000E5220000}"/>
    <cellStyle name="Total 4 10 3" xfId="4815" xr:uid="{00000000-0005-0000-0000-0000E7220000}"/>
    <cellStyle name="Total 4 10 4" xfId="5887" xr:uid="{00000000-0005-0000-0000-0000E8220000}"/>
    <cellStyle name="Total 4 10 5" xfId="11067" xr:uid="{00000000-0005-0000-0000-0000BB240000}"/>
    <cellStyle name="Total 4 10 5 2" xfId="17124" xr:uid="{00000000-0005-0000-0000-0000BB240000}"/>
    <cellStyle name="Total 4 10 6" xfId="10150" xr:uid="{00000000-0005-0000-0000-0000C62C0000}"/>
    <cellStyle name="Total 4 10 6 2" xfId="16358" xr:uid="{00000000-0005-0000-0000-0000C62C0000}"/>
    <cellStyle name="Total 4 10 7" xfId="14943" xr:uid="{00000000-0005-0000-0000-0000E4220000}"/>
    <cellStyle name="Total 4 11" xfId="3506" xr:uid="{00000000-0005-0000-0000-0000E9220000}"/>
    <cellStyle name="Total 4 11 2" xfId="3507" xr:uid="{00000000-0005-0000-0000-0000EA220000}"/>
    <cellStyle name="Total 4 11 2 2" xfId="5890" xr:uid="{00000000-0005-0000-0000-0000EB220000}"/>
    <cellStyle name="Total 4 11 2 3" xfId="10274" xr:uid="{00000000-0005-0000-0000-0000BF240000}"/>
    <cellStyle name="Total 4 11 2 3 2" xfId="16472" xr:uid="{00000000-0005-0000-0000-0000BF240000}"/>
    <cellStyle name="Total 4 11 2 4" xfId="14946" xr:uid="{00000000-0005-0000-0000-0000EA220000}"/>
    <cellStyle name="Total 4 11 3" xfId="4816" xr:uid="{00000000-0005-0000-0000-0000EC220000}"/>
    <cellStyle name="Total 4 11 4" xfId="5889" xr:uid="{00000000-0005-0000-0000-0000ED220000}"/>
    <cellStyle name="Total 4 11 5" xfId="11313" xr:uid="{00000000-0005-0000-0000-0000C2240000}"/>
    <cellStyle name="Total 4 11 5 2" xfId="17366" xr:uid="{00000000-0005-0000-0000-0000C2240000}"/>
    <cellStyle name="Total 4 11 6" xfId="10138" xr:uid="{00000000-0005-0000-0000-0000C72C0000}"/>
    <cellStyle name="Total 4 11 6 2" xfId="16351" xr:uid="{00000000-0005-0000-0000-0000C72C0000}"/>
    <cellStyle name="Total 4 11 7" xfId="14945" xr:uid="{00000000-0005-0000-0000-0000E9220000}"/>
    <cellStyle name="Total 4 12" xfId="3508" xr:uid="{00000000-0005-0000-0000-0000EE220000}"/>
    <cellStyle name="Total 4 12 2" xfId="5891" xr:uid="{00000000-0005-0000-0000-0000EF220000}"/>
    <cellStyle name="Total 4 12 3" xfId="11314" xr:uid="{00000000-0005-0000-0000-0000C5240000}"/>
    <cellStyle name="Total 4 12 3 2" xfId="17367" xr:uid="{00000000-0005-0000-0000-0000C5240000}"/>
    <cellStyle name="Total 4 12 4" xfId="14947" xr:uid="{00000000-0005-0000-0000-0000EE220000}"/>
    <cellStyle name="Total 4 13" xfId="4814" xr:uid="{00000000-0005-0000-0000-0000F0220000}"/>
    <cellStyle name="Total 4 14" xfId="5886" xr:uid="{00000000-0005-0000-0000-0000F1220000}"/>
    <cellStyle name="Total 4 15" xfId="11050" xr:uid="{00000000-0005-0000-0000-0000C8240000}"/>
    <cellStyle name="Total 4 15 2" xfId="17107" xr:uid="{00000000-0005-0000-0000-0000C8240000}"/>
    <cellStyle name="Total 4 16" xfId="9486" xr:uid="{00000000-0005-0000-0000-0000C52C0000}"/>
    <cellStyle name="Total 4 16 2" xfId="15870" xr:uid="{00000000-0005-0000-0000-0000C52C0000}"/>
    <cellStyle name="Total 4 17" xfId="14942" xr:uid="{00000000-0005-0000-0000-0000E3220000}"/>
    <cellStyle name="Total 4 2" xfId="3509" xr:uid="{00000000-0005-0000-0000-0000F2220000}"/>
    <cellStyle name="Total 4 2 2" xfId="3510" xr:uid="{00000000-0005-0000-0000-0000F3220000}"/>
    <cellStyle name="Total 4 2 2 2" xfId="5893" xr:uid="{00000000-0005-0000-0000-0000F4220000}"/>
    <cellStyle name="Total 4 2 2 3" xfId="11086" xr:uid="{00000000-0005-0000-0000-0000CC240000}"/>
    <cellStyle name="Total 4 2 2 3 2" xfId="17143" xr:uid="{00000000-0005-0000-0000-0000CC240000}"/>
    <cellStyle name="Total 4 2 2 4" xfId="14949" xr:uid="{00000000-0005-0000-0000-0000F3220000}"/>
    <cellStyle name="Total 4 2 3" xfId="4817" xr:uid="{00000000-0005-0000-0000-0000F5220000}"/>
    <cellStyle name="Total 4 2 3 2" xfId="30226" xr:uid="{C93C3BAE-ABE2-446A-8E37-8CACDA41BDC2}"/>
    <cellStyle name="Total 4 2 4" xfId="5892" xr:uid="{00000000-0005-0000-0000-0000F6220000}"/>
    <cellStyle name="Total 4 2 5" xfId="11077" xr:uid="{00000000-0005-0000-0000-0000CF240000}"/>
    <cellStyle name="Total 4 2 5 2" xfId="17134" xr:uid="{00000000-0005-0000-0000-0000CF240000}"/>
    <cellStyle name="Total 4 2 5 3" xfId="30227" xr:uid="{8CD395C9-E12E-447E-A5F1-4A71458D987E}"/>
    <cellStyle name="Total 4 2 6" xfId="10123" xr:uid="{00000000-0005-0000-0000-0000C82C0000}"/>
    <cellStyle name="Total 4 2 6 2" xfId="16341" xr:uid="{00000000-0005-0000-0000-0000C82C0000}"/>
    <cellStyle name="Total 4 2 7" xfId="14948" xr:uid="{00000000-0005-0000-0000-0000F2220000}"/>
    <cellStyle name="Total 4 3" xfId="3511" xr:uid="{00000000-0005-0000-0000-0000F7220000}"/>
    <cellStyle name="Total 4 3 2" xfId="3512" xr:uid="{00000000-0005-0000-0000-0000F8220000}"/>
    <cellStyle name="Total 4 3 2 2" xfId="5895" xr:uid="{00000000-0005-0000-0000-0000F9220000}"/>
    <cellStyle name="Total 4 3 2 3" xfId="11337" xr:uid="{00000000-0005-0000-0000-0000D3240000}"/>
    <cellStyle name="Total 4 3 2 3 2" xfId="17390" xr:uid="{00000000-0005-0000-0000-0000D3240000}"/>
    <cellStyle name="Total 4 3 2 4" xfId="14951" xr:uid="{00000000-0005-0000-0000-0000F8220000}"/>
    <cellStyle name="Total 4 3 3" xfId="4818" xr:uid="{00000000-0005-0000-0000-0000FA220000}"/>
    <cellStyle name="Total 4 3 4" xfId="5894" xr:uid="{00000000-0005-0000-0000-0000FB220000}"/>
    <cellStyle name="Total 4 3 5" xfId="11325" xr:uid="{00000000-0005-0000-0000-0000D6240000}"/>
    <cellStyle name="Total 4 3 5 2" xfId="17378" xr:uid="{00000000-0005-0000-0000-0000D6240000}"/>
    <cellStyle name="Total 4 3 6" xfId="10109" xr:uid="{00000000-0005-0000-0000-0000C92C0000}"/>
    <cellStyle name="Total 4 3 6 2" xfId="16332" xr:uid="{00000000-0005-0000-0000-0000C92C0000}"/>
    <cellStyle name="Total 4 3 7" xfId="14950" xr:uid="{00000000-0005-0000-0000-0000F7220000}"/>
    <cellStyle name="Total 4 4" xfId="3513" xr:uid="{00000000-0005-0000-0000-0000FC220000}"/>
    <cellStyle name="Total 4 4 2" xfId="3514" xr:uid="{00000000-0005-0000-0000-0000FD220000}"/>
    <cellStyle name="Total 4 4 2 2" xfId="5897" xr:uid="{00000000-0005-0000-0000-0000FE220000}"/>
    <cellStyle name="Total 4 4 2 3" xfId="11360" xr:uid="{00000000-0005-0000-0000-0000DA240000}"/>
    <cellStyle name="Total 4 4 2 3 2" xfId="17413" xr:uid="{00000000-0005-0000-0000-0000DA240000}"/>
    <cellStyle name="Total 4 4 2 4" xfId="14953" xr:uid="{00000000-0005-0000-0000-0000FD220000}"/>
    <cellStyle name="Total 4 4 3" xfId="4819" xr:uid="{00000000-0005-0000-0000-0000FF220000}"/>
    <cellStyle name="Total 4 4 4" xfId="5896" xr:uid="{00000000-0005-0000-0000-000000230000}"/>
    <cellStyle name="Total 4 4 5" xfId="11347" xr:uid="{00000000-0005-0000-0000-0000DD240000}"/>
    <cellStyle name="Total 4 4 5 2" xfId="17400" xr:uid="{00000000-0005-0000-0000-0000DD240000}"/>
    <cellStyle name="Total 4 4 6" xfId="10093" xr:uid="{00000000-0005-0000-0000-0000CA2C0000}"/>
    <cellStyle name="Total 4 4 6 2" xfId="16321" xr:uid="{00000000-0005-0000-0000-0000CA2C0000}"/>
    <cellStyle name="Total 4 4 7" xfId="14952" xr:uid="{00000000-0005-0000-0000-0000FC220000}"/>
    <cellStyle name="Total 4 5" xfId="3515" xr:uid="{00000000-0005-0000-0000-000001230000}"/>
    <cellStyle name="Total 4 5 2" xfId="3516" xr:uid="{00000000-0005-0000-0000-000002230000}"/>
    <cellStyle name="Total 4 5 2 2" xfId="5899" xr:uid="{00000000-0005-0000-0000-000003230000}"/>
    <cellStyle name="Total 4 5 2 3" xfId="11424" xr:uid="{00000000-0005-0000-0000-0000E1240000}"/>
    <cellStyle name="Total 4 5 2 3 2" xfId="17473" xr:uid="{00000000-0005-0000-0000-0000E1240000}"/>
    <cellStyle name="Total 4 5 2 4" xfId="14955" xr:uid="{00000000-0005-0000-0000-000002230000}"/>
    <cellStyle name="Total 4 5 3" xfId="4820" xr:uid="{00000000-0005-0000-0000-000004230000}"/>
    <cellStyle name="Total 4 5 4" xfId="5898" xr:uid="{00000000-0005-0000-0000-000005230000}"/>
    <cellStyle name="Total 4 5 5" xfId="11432" xr:uid="{00000000-0005-0000-0000-0000E4240000}"/>
    <cellStyle name="Total 4 5 5 2" xfId="17481" xr:uid="{00000000-0005-0000-0000-0000E4240000}"/>
    <cellStyle name="Total 4 5 6" xfId="9852" xr:uid="{00000000-0005-0000-0000-0000CB2C0000}"/>
    <cellStyle name="Total 4 5 6 2" xfId="16105" xr:uid="{00000000-0005-0000-0000-0000CB2C0000}"/>
    <cellStyle name="Total 4 5 7" xfId="14954" xr:uid="{00000000-0005-0000-0000-000001230000}"/>
    <cellStyle name="Total 4 6" xfId="3517" xr:uid="{00000000-0005-0000-0000-000006230000}"/>
    <cellStyle name="Total 4 6 2" xfId="3518" xr:uid="{00000000-0005-0000-0000-000007230000}"/>
    <cellStyle name="Total 4 6 2 2" xfId="5901" xr:uid="{00000000-0005-0000-0000-000008230000}"/>
    <cellStyle name="Total 4 6 2 3" xfId="11408" xr:uid="{00000000-0005-0000-0000-0000E8240000}"/>
    <cellStyle name="Total 4 6 2 3 2" xfId="17457" xr:uid="{00000000-0005-0000-0000-0000E8240000}"/>
    <cellStyle name="Total 4 6 2 4" xfId="14957" xr:uid="{00000000-0005-0000-0000-000007230000}"/>
    <cellStyle name="Total 4 6 3" xfId="4821" xr:uid="{00000000-0005-0000-0000-000009230000}"/>
    <cellStyle name="Total 4 6 4" xfId="5900" xr:uid="{00000000-0005-0000-0000-00000A230000}"/>
    <cellStyle name="Total 4 6 5" xfId="11416" xr:uid="{00000000-0005-0000-0000-0000EB240000}"/>
    <cellStyle name="Total 4 6 5 2" xfId="17465" xr:uid="{00000000-0005-0000-0000-0000EB240000}"/>
    <cellStyle name="Total 4 6 6" xfId="9839" xr:uid="{00000000-0005-0000-0000-0000CC2C0000}"/>
    <cellStyle name="Total 4 6 6 2" xfId="16097" xr:uid="{00000000-0005-0000-0000-0000CC2C0000}"/>
    <cellStyle name="Total 4 6 7" xfId="14956" xr:uid="{00000000-0005-0000-0000-000006230000}"/>
    <cellStyle name="Total 4 7" xfId="3519" xr:uid="{00000000-0005-0000-0000-00000B230000}"/>
    <cellStyle name="Total 4 7 2" xfId="3520" xr:uid="{00000000-0005-0000-0000-00000C230000}"/>
    <cellStyle name="Total 4 7 2 2" xfId="5903" xr:uid="{00000000-0005-0000-0000-00000D230000}"/>
    <cellStyle name="Total 4 7 2 3" xfId="11092" xr:uid="{00000000-0005-0000-0000-0000EF240000}"/>
    <cellStyle name="Total 4 7 2 3 2" xfId="17149" xr:uid="{00000000-0005-0000-0000-0000EF240000}"/>
    <cellStyle name="Total 4 7 2 4" xfId="14959" xr:uid="{00000000-0005-0000-0000-00000C230000}"/>
    <cellStyle name="Total 4 7 3" xfId="4822" xr:uid="{00000000-0005-0000-0000-00000E230000}"/>
    <cellStyle name="Total 4 7 4" xfId="5902" xr:uid="{00000000-0005-0000-0000-00000F230000}"/>
    <cellStyle name="Total 4 7 5" xfId="11400" xr:uid="{00000000-0005-0000-0000-0000F2240000}"/>
    <cellStyle name="Total 4 7 5 2" xfId="17449" xr:uid="{00000000-0005-0000-0000-0000F2240000}"/>
    <cellStyle name="Total 4 7 6" xfId="9826" xr:uid="{00000000-0005-0000-0000-0000CD2C0000}"/>
    <cellStyle name="Total 4 7 6 2" xfId="16089" xr:uid="{00000000-0005-0000-0000-0000CD2C0000}"/>
    <cellStyle name="Total 4 7 7" xfId="14958" xr:uid="{00000000-0005-0000-0000-00000B230000}"/>
    <cellStyle name="Total 4 8" xfId="3521" xr:uid="{00000000-0005-0000-0000-000010230000}"/>
    <cellStyle name="Total 4 8 2" xfId="3522" xr:uid="{00000000-0005-0000-0000-000011230000}"/>
    <cellStyle name="Total 4 8 2 2" xfId="5905" xr:uid="{00000000-0005-0000-0000-000012230000}"/>
    <cellStyle name="Total 4 8 2 3" xfId="10202" xr:uid="{00000000-0005-0000-0000-0000F6240000}"/>
    <cellStyle name="Total 4 8 2 3 2" xfId="16405" xr:uid="{00000000-0005-0000-0000-0000F6240000}"/>
    <cellStyle name="Total 4 8 2 4" xfId="14961" xr:uid="{00000000-0005-0000-0000-000011230000}"/>
    <cellStyle name="Total 4 8 3" xfId="4823" xr:uid="{00000000-0005-0000-0000-000013230000}"/>
    <cellStyle name="Total 4 8 4" xfId="5904" xr:uid="{00000000-0005-0000-0000-000014230000}"/>
    <cellStyle name="Total 4 8 5" xfId="10489" xr:uid="{00000000-0005-0000-0000-0000F9240000}"/>
    <cellStyle name="Total 4 8 5 2" xfId="16640" xr:uid="{00000000-0005-0000-0000-0000F9240000}"/>
    <cellStyle name="Total 4 8 6" xfId="9485" xr:uid="{00000000-0005-0000-0000-0000CE2C0000}"/>
    <cellStyle name="Total 4 8 6 2" xfId="15869" xr:uid="{00000000-0005-0000-0000-0000CE2C0000}"/>
    <cellStyle name="Total 4 8 7" xfId="14960" xr:uid="{00000000-0005-0000-0000-000010230000}"/>
    <cellStyle name="Total 4 9" xfId="3523" xr:uid="{00000000-0005-0000-0000-000015230000}"/>
    <cellStyle name="Total 4 9 2" xfId="3524" xr:uid="{00000000-0005-0000-0000-000016230000}"/>
    <cellStyle name="Total 4 9 2 2" xfId="5907" xr:uid="{00000000-0005-0000-0000-000017230000}"/>
    <cellStyle name="Total 4 9 2 3" xfId="10496" xr:uid="{00000000-0005-0000-0000-0000FD240000}"/>
    <cellStyle name="Total 4 9 2 3 2" xfId="16647" xr:uid="{00000000-0005-0000-0000-0000FD240000}"/>
    <cellStyle name="Total 4 9 2 4" xfId="14963" xr:uid="{00000000-0005-0000-0000-000016230000}"/>
    <cellStyle name="Total 4 9 3" xfId="4824" xr:uid="{00000000-0005-0000-0000-000018230000}"/>
    <cellStyle name="Total 4 9 4" xfId="5906" xr:uid="{00000000-0005-0000-0000-000019230000}"/>
    <cellStyle name="Total 4 9 5" xfId="10346" xr:uid="{00000000-0005-0000-0000-000000250000}"/>
    <cellStyle name="Total 4 9 5 2" xfId="16541" xr:uid="{00000000-0005-0000-0000-000000250000}"/>
    <cellStyle name="Total 4 9 6" xfId="10122" xr:uid="{00000000-0005-0000-0000-0000CF2C0000}"/>
    <cellStyle name="Total 4 9 6 2" xfId="16340" xr:uid="{00000000-0005-0000-0000-0000CF2C0000}"/>
    <cellStyle name="Total 4 9 7" xfId="14962" xr:uid="{00000000-0005-0000-0000-000015230000}"/>
    <cellStyle name="Total 40" xfId="14597" xr:uid="{00000000-0005-0000-0000-0000FD120000}"/>
    <cellStyle name="Total 40 10" xfId="30228" xr:uid="{9D6AEBBB-F053-4BE7-B35C-3F870ABD45E5}"/>
    <cellStyle name="Total 40 2" xfId="30229" xr:uid="{0DF4A851-DEEA-43A9-B042-551A70639741}"/>
    <cellStyle name="Total 40 3" xfId="30230" xr:uid="{4BB038E9-C5D7-4179-9C53-CFC776BDD315}"/>
    <cellStyle name="Total 40 4" xfId="30231" xr:uid="{B40E954A-D796-4101-BF12-46B52D607105}"/>
    <cellStyle name="Total 40 5" xfId="30232" xr:uid="{0D727B24-3BA1-4B15-8C33-41527C7330E6}"/>
    <cellStyle name="Total 40 6" xfId="30233" xr:uid="{B210B340-B924-4617-B675-B594A1E3F4D7}"/>
    <cellStyle name="Total 40 7" xfId="30234" xr:uid="{876B3E9C-3B76-41CA-8590-25B06B42296C}"/>
    <cellStyle name="Total 40 8" xfId="30235" xr:uid="{7554F62F-B8F7-42AB-ACCE-2C8FBB369F24}"/>
    <cellStyle name="Total 40 9" xfId="30236" xr:uid="{22D335BD-2934-4EF9-8AD5-0CB917C64D60}"/>
    <cellStyle name="Total 41" xfId="14598" xr:uid="{00000000-0005-0000-0000-0000FE120000}"/>
    <cellStyle name="Total 41 10" xfId="30237" xr:uid="{3523F52B-DCDD-457B-B0EA-CA346C2AEB81}"/>
    <cellStyle name="Total 41 2" xfId="30238" xr:uid="{572CEAEF-DE7F-4E2D-B65A-847366FEF507}"/>
    <cellStyle name="Total 41 3" xfId="30239" xr:uid="{423999CD-CB79-4708-AE64-AB9261278B29}"/>
    <cellStyle name="Total 41 4" xfId="30240" xr:uid="{E599E95A-E09B-4689-B355-6CB17516C91D}"/>
    <cellStyle name="Total 41 5" xfId="30241" xr:uid="{016E6C04-A4A9-4B24-8574-B2A65B8E4403}"/>
    <cellStyle name="Total 41 6" xfId="30242" xr:uid="{E0242106-EE04-4B5F-89AE-FD7752E77616}"/>
    <cellStyle name="Total 41 7" xfId="30243" xr:uid="{31F23AFC-D6DA-42DC-80C0-A0ACFE9F16ED}"/>
    <cellStyle name="Total 41 8" xfId="30244" xr:uid="{FA3A0535-7783-40A0-AB46-6657D42F2C54}"/>
    <cellStyle name="Total 41 9" xfId="30245" xr:uid="{70A5D272-E61D-4F1E-BAB7-48C34686AD89}"/>
    <cellStyle name="Total 42" xfId="14599" xr:uid="{00000000-0005-0000-0000-0000FF120000}"/>
    <cellStyle name="Total 42 10" xfId="30246" xr:uid="{0A270789-7C54-4E62-BC2B-6F7E2C8E4924}"/>
    <cellStyle name="Total 42 2" xfId="30247" xr:uid="{AB7DFD25-DCDA-42D2-81CA-47E6CCE69826}"/>
    <cellStyle name="Total 42 3" xfId="30248" xr:uid="{9C1686DB-C84F-452F-B369-72618800E358}"/>
    <cellStyle name="Total 42 4" xfId="30249" xr:uid="{5D97C15A-B4FF-4E39-A6D1-13BE2BF67498}"/>
    <cellStyle name="Total 42 5" xfId="30250" xr:uid="{802EDB66-0251-4EE1-90DC-311AD892E9C4}"/>
    <cellStyle name="Total 42 6" xfId="30251" xr:uid="{9FD8AC98-0798-4096-A4B7-169B3FC02838}"/>
    <cellStyle name="Total 42 7" xfId="30252" xr:uid="{C28D6394-96B8-42F8-9563-405275DF9A56}"/>
    <cellStyle name="Total 42 8" xfId="30253" xr:uid="{FC31D92E-502A-4900-A26B-D6C0221489C1}"/>
    <cellStyle name="Total 42 9" xfId="30254" xr:uid="{177EB72E-93FE-4283-96CF-2C6630E6E224}"/>
    <cellStyle name="Total 5" xfId="3525" xr:uid="{00000000-0005-0000-0000-00001A230000}"/>
    <cellStyle name="Total 5 10" xfId="3526" xr:uid="{00000000-0005-0000-0000-00001B230000}"/>
    <cellStyle name="Total 5 10 2" xfId="3527" xr:uid="{00000000-0005-0000-0000-00001C230000}"/>
    <cellStyle name="Total 5 10 2 2" xfId="5910" xr:uid="{00000000-0005-0000-0000-00001D230000}"/>
    <cellStyle name="Total 5 10 2 3" xfId="10276" xr:uid="{00000000-0005-0000-0000-000005250000}"/>
    <cellStyle name="Total 5 10 2 3 2" xfId="16474" xr:uid="{00000000-0005-0000-0000-000005250000}"/>
    <cellStyle name="Total 5 10 2 4" xfId="14966" xr:uid="{00000000-0005-0000-0000-00001C230000}"/>
    <cellStyle name="Total 5 10 3" xfId="4826" xr:uid="{00000000-0005-0000-0000-00001E230000}"/>
    <cellStyle name="Total 5 10 4" xfId="5909" xr:uid="{00000000-0005-0000-0000-00001F230000}"/>
    <cellStyle name="Total 5 10 5" xfId="11315" xr:uid="{00000000-0005-0000-0000-000008250000}"/>
    <cellStyle name="Total 5 10 5 2" xfId="17368" xr:uid="{00000000-0005-0000-0000-000008250000}"/>
    <cellStyle name="Total 5 10 6" xfId="10092" xr:uid="{00000000-0005-0000-0000-0000D12C0000}"/>
    <cellStyle name="Total 5 10 6 2" xfId="16320" xr:uid="{00000000-0005-0000-0000-0000D12C0000}"/>
    <cellStyle name="Total 5 10 7" xfId="14965" xr:uid="{00000000-0005-0000-0000-00001B230000}"/>
    <cellStyle name="Total 5 11" xfId="3528" xr:uid="{00000000-0005-0000-0000-000020230000}"/>
    <cellStyle name="Total 5 11 2" xfId="3529" xr:uid="{00000000-0005-0000-0000-000021230000}"/>
    <cellStyle name="Total 5 11 2 2" xfId="5912" xr:uid="{00000000-0005-0000-0000-000022230000}"/>
    <cellStyle name="Total 5 11 2 3" xfId="10348" xr:uid="{00000000-0005-0000-0000-00000C250000}"/>
    <cellStyle name="Total 5 11 2 3 2" xfId="16543" xr:uid="{00000000-0005-0000-0000-00000C250000}"/>
    <cellStyle name="Total 5 11 2 4" xfId="14968" xr:uid="{00000000-0005-0000-0000-000021230000}"/>
    <cellStyle name="Total 5 11 3" xfId="4827" xr:uid="{00000000-0005-0000-0000-000023230000}"/>
    <cellStyle name="Total 5 11 4" xfId="5911" xr:uid="{00000000-0005-0000-0000-000024230000}"/>
    <cellStyle name="Total 5 11 5" xfId="10347" xr:uid="{00000000-0005-0000-0000-00000F250000}"/>
    <cellStyle name="Total 5 11 5 2" xfId="16542" xr:uid="{00000000-0005-0000-0000-00000F250000}"/>
    <cellStyle name="Total 5 11 6" xfId="9851" xr:uid="{00000000-0005-0000-0000-0000D22C0000}"/>
    <cellStyle name="Total 5 11 6 2" xfId="16104" xr:uid="{00000000-0005-0000-0000-0000D22C0000}"/>
    <cellStyle name="Total 5 11 7" xfId="14967" xr:uid="{00000000-0005-0000-0000-000020230000}"/>
    <cellStyle name="Total 5 12" xfId="3530" xr:uid="{00000000-0005-0000-0000-000025230000}"/>
    <cellStyle name="Total 5 12 2" xfId="5913" xr:uid="{00000000-0005-0000-0000-000026230000}"/>
    <cellStyle name="Total 5 12 3" xfId="11048" xr:uid="{00000000-0005-0000-0000-000012250000}"/>
    <cellStyle name="Total 5 12 3 2" xfId="17105" xr:uid="{00000000-0005-0000-0000-000012250000}"/>
    <cellStyle name="Total 5 12 4" xfId="14969" xr:uid="{00000000-0005-0000-0000-000025230000}"/>
    <cellStyle name="Total 5 13" xfId="4825" xr:uid="{00000000-0005-0000-0000-000027230000}"/>
    <cellStyle name="Total 5 14" xfId="5908" xr:uid="{00000000-0005-0000-0000-000028230000}"/>
    <cellStyle name="Total 5 15" xfId="10275" xr:uid="{00000000-0005-0000-0000-000015250000}"/>
    <cellStyle name="Total 5 15 2" xfId="16473" xr:uid="{00000000-0005-0000-0000-000015250000}"/>
    <cellStyle name="Total 5 16" xfId="10108" xr:uid="{00000000-0005-0000-0000-0000D02C0000}"/>
    <cellStyle name="Total 5 16 2" xfId="16331" xr:uid="{00000000-0005-0000-0000-0000D02C0000}"/>
    <cellStyle name="Total 5 17" xfId="14964" xr:uid="{00000000-0005-0000-0000-00001A230000}"/>
    <cellStyle name="Total 5 2" xfId="3531" xr:uid="{00000000-0005-0000-0000-000029230000}"/>
    <cellStyle name="Total 5 2 2" xfId="3532" xr:uid="{00000000-0005-0000-0000-00002A230000}"/>
    <cellStyle name="Total 5 2 2 2" xfId="5915" xr:uid="{00000000-0005-0000-0000-00002B230000}"/>
    <cellStyle name="Total 5 2 2 3" xfId="11075" xr:uid="{00000000-0005-0000-0000-000019250000}"/>
    <cellStyle name="Total 5 2 2 3 2" xfId="17132" xr:uid="{00000000-0005-0000-0000-000019250000}"/>
    <cellStyle name="Total 5 2 2 4" xfId="14971" xr:uid="{00000000-0005-0000-0000-00002A230000}"/>
    <cellStyle name="Total 5 2 3" xfId="4828" xr:uid="{00000000-0005-0000-0000-00002C230000}"/>
    <cellStyle name="Total 5 2 3 2" xfId="30255" xr:uid="{2F1E5FA5-A314-4595-9D65-95F4AFAC2771}"/>
    <cellStyle name="Total 5 2 4" xfId="5914" xr:uid="{00000000-0005-0000-0000-00002D230000}"/>
    <cellStyle name="Total 5 2 5" xfId="11065" xr:uid="{00000000-0005-0000-0000-00001C250000}"/>
    <cellStyle name="Total 5 2 5 2" xfId="17122" xr:uid="{00000000-0005-0000-0000-00001C250000}"/>
    <cellStyle name="Total 5 2 5 3" xfId="30256" xr:uid="{AF9E6BC3-DA0A-433A-9B83-41E1A2D3EBF6}"/>
    <cellStyle name="Total 5 2 6" xfId="9838" xr:uid="{00000000-0005-0000-0000-0000D32C0000}"/>
    <cellStyle name="Total 5 2 6 2" xfId="16096" xr:uid="{00000000-0005-0000-0000-0000D32C0000}"/>
    <cellStyle name="Total 5 2 7" xfId="14970" xr:uid="{00000000-0005-0000-0000-000029230000}"/>
    <cellStyle name="Total 5 3" xfId="3533" xr:uid="{00000000-0005-0000-0000-00002E230000}"/>
    <cellStyle name="Total 5 3 2" xfId="3534" xr:uid="{00000000-0005-0000-0000-00002F230000}"/>
    <cellStyle name="Total 5 3 2 2" xfId="5917" xr:uid="{00000000-0005-0000-0000-000030230000}"/>
    <cellStyle name="Total 5 3 2 3" xfId="11431" xr:uid="{00000000-0005-0000-0000-000020250000}"/>
    <cellStyle name="Total 5 3 2 3 2" xfId="17480" xr:uid="{00000000-0005-0000-0000-000020250000}"/>
    <cellStyle name="Total 5 3 2 4" xfId="14973" xr:uid="{00000000-0005-0000-0000-00002F230000}"/>
    <cellStyle name="Total 5 3 3" xfId="4829" xr:uid="{00000000-0005-0000-0000-000031230000}"/>
    <cellStyle name="Total 5 3 4" xfId="5916" xr:uid="{00000000-0005-0000-0000-000032230000}"/>
    <cellStyle name="Total 5 3 5" xfId="10349" xr:uid="{00000000-0005-0000-0000-000023250000}"/>
    <cellStyle name="Total 5 3 5 2" xfId="16544" xr:uid="{00000000-0005-0000-0000-000023250000}"/>
    <cellStyle name="Total 5 3 6" xfId="9825" xr:uid="{00000000-0005-0000-0000-0000D42C0000}"/>
    <cellStyle name="Total 5 3 6 2" xfId="16088" xr:uid="{00000000-0005-0000-0000-0000D42C0000}"/>
    <cellStyle name="Total 5 3 7" xfId="14972" xr:uid="{00000000-0005-0000-0000-00002E230000}"/>
    <cellStyle name="Total 5 4" xfId="3535" xr:uid="{00000000-0005-0000-0000-000033230000}"/>
    <cellStyle name="Total 5 4 2" xfId="3536" xr:uid="{00000000-0005-0000-0000-000034230000}"/>
    <cellStyle name="Total 5 4 2 2" xfId="5919" xr:uid="{00000000-0005-0000-0000-000035230000}"/>
    <cellStyle name="Total 5 4 2 3" xfId="11415" xr:uid="{00000000-0005-0000-0000-000027250000}"/>
    <cellStyle name="Total 5 4 2 3 2" xfId="17464" xr:uid="{00000000-0005-0000-0000-000027250000}"/>
    <cellStyle name="Total 5 4 2 4" xfId="14975" xr:uid="{00000000-0005-0000-0000-000034230000}"/>
    <cellStyle name="Total 5 4 3" xfId="4830" xr:uid="{00000000-0005-0000-0000-000036230000}"/>
    <cellStyle name="Total 5 4 4" xfId="5918" xr:uid="{00000000-0005-0000-0000-000037230000}"/>
    <cellStyle name="Total 5 4 5" xfId="11423" xr:uid="{00000000-0005-0000-0000-00002A250000}"/>
    <cellStyle name="Total 5 4 5 2" xfId="17472" xr:uid="{00000000-0005-0000-0000-00002A250000}"/>
    <cellStyle name="Total 5 4 6" xfId="9813" xr:uid="{00000000-0005-0000-0000-0000D52C0000}"/>
    <cellStyle name="Total 5 4 6 2" xfId="16080" xr:uid="{00000000-0005-0000-0000-0000D52C0000}"/>
    <cellStyle name="Total 5 4 7" xfId="14974" xr:uid="{00000000-0005-0000-0000-000033230000}"/>
    <cellStyle name="Total 5 5" xfId="3537" xr:uid="{00000000-0005-0000-0000-000038230000}"/>
    <cellStyle name="Total 5 5 2" xfId="3538" xr:uid="{00000000-0005-0000-0000-000039230000}"/>
    <cellStyle name="Total 5 5 2 2" xfId="5921" xr:uid="{00000000-0005-0000-0000-00003A230000}"/>
    <cellStyle name="Total 5 5 2 3" xfId="11399" xr:uid="{00000000-0005-0000-0000-00002E250000}"/>
    <cellStyle name="Total 5 5 2 3 2" xfId="17448" xr:uid="{00000000-0005-0000-0000-00002E250000}"/>
    <cellStyle name="Total 5 5 2 4" xfId="14977" xr:uid="{00000000-0005-0000-0000-000039230000}"/>
    <cellStyle name="Total 5 5 3" xfId="4831" xr:uid="{00000000-0005-0000-0000-00003B230000}"/>
    <cellStyle name="Total 5 5 4" xfId="5920" xr:uid="{00000000-0005-0000-0000-00003C230000}"/>
    <cellStyle name="Total 5 5 5" xfId="11407" xr:uid="{00000000-0005-0000-0000-000031250000}"/>
    <cellStyle name="Total 5 5 5 2" xfId="17456" xr:uid="{00000000-0005-0000-0000-000031250000}"/>
    <cellStyle name="Total 5 5 6" xfId="10518" xr:uid="{00000000-0005-0000-0000-0000D62C0000}"/>
    <cellStyle name="Total 5 5 6 2" xfId="16666" xr:uid="{00000000-0005-0000-0000-0000D62C0000}"/>
    <cellStyle name="Total 5 5 7" xfId="14976" xr:uid="{00000000-0005-0000-0000-000038230000}"/>
    <cellStyle name="Total 5 6" xfId="3539" xr:uid="{00000000-0005-0000-0000-00003D230000}"/>
    <cellStyle name="Total 5 6 2" xfId="3540" xr:uid="{00000000-0005-0000-0000-00003E230000}"/>
    <cellStyle name="Total 5 6 2 2" xfId="5923" xr:uid="{00000000-0005-0000-0000-00003F230000}"/>
    <cellStyle name="Total 5 6 2 3" xfId="11026" xr:uid="{00000000-0005-0000-0000-000035250000}"/>
    <cellStyle name="Total 5 6 2 3 2" xfId="17083" xr:uid="{00000000-0005-0000-0000-000035250000}"/>
    <cellStyle name="Total 5 6 2 4" xfId="14979" xr:uid="{00000000-0005-0000-0000-00003E230000}"/>
    <cellStyle name="Total 5 6 3" xfId="4832" xr:uid="{00000000-0005-0000-0000-000040230000}"/>
    <cellStyle name="Total 5 6 4" xfId="5922" xr:uid="{00000000-0005-0000-0000-000041230000}"/>
    <cellStyle name="Total 5 6 5" xfId="10195" xr:uid="{00000000-0005-0000-0000-000038250000}"/>
    <cellStyle name="Total 5 6 5 2" xfId="16398" xr:uid="{00000000-0005-0000-0000-000038250000}"/>
    <cellStyle name="Total 5 6 6" xfId="9484" xr:uid="{00000000-0005-0000-0000-0000D72C0000}"/>
    <cellStyle name="Total 5 6 6 2" xfId="15868" xr:uid="{00000000-0005-0000-0000-0000D72C0000}"/>
    <cellStyle name="Total 5 6 7" xfId="14978" xr:uid="{00000000-0005-0000-0000-00003D230000}"/>
    <cellStyle name="Total 5 7" xfId="3541" xr:uid="{00000000-0005-0000-0000-000042230000}"/>
    <cellStyle name="Total 5 7 2" xfId="3542" xr:uid="{00000000-0005-0000-0000-000043230000}"/>
    <cellStyle name="Total 5 7 2 2" xfId="5925" xr:uid="{00000000-0005-0000-0000-000044230000}"/>
    <cellStyle name="Total 5 7 2 3" xfId="11348" xr:uid="{00000000-0005-0000-0000-00003C250000}"/>
    <cellStyle name="Total 5 7 2 3 2" xfId="17401" xr:uid="{00000000-0005-0000-0000-00003C250000}"/>
    <cellStyle name="Total 5 7 2 4" xfId="14981" xr:uid="{00000000-0005-0000-0000-000043230000}"/>
    <cellStyle name="Total 5 7 3" xfId="4833" xr:uid="{00000000-0005-0000-0000-000045230000}"/>
    <cellStyle name="Total 5 7 4" xfId="5924" xr:uid="{00000000-0005-0000-0000-000046230000}"/>
    <cellStyle name="Total 5 7 5" xfId="10492" xr:uid="{00000000-0005-0000-0000-00003F250000}"/>
    <cellStyle name="Total 5 7 5 2" xfId="16643" xr:uid="{00000000-0005-0000-0000-00003F250000}"/>
    <cellStyle name="Total 5 7 6" xfId="9483" xr:uid="{00000000-0005-0000-0000-0000D82C0000}"/>
    <cellStyle name="Total 5 7 6 2" xfId="15867" xr:uid="{00000000-0005-0000-0000-0000D82C0000}"/>
    <cellStyle name="Total 5 7 7" xfId="14980" xr:uid="{00000000-0005-0000-0000-000042230000}"/>
    <cellStyle name="Total 5 8" xfId="3543" xr:uid="{00000000-0005-0000-0000-000047230000}"/>
    <cellStyle name="Total 5 8 2" xfId="3544" xr:uid="{00000000-0005-0000-0000-000048230000}"/>
    <cellStyle name="Total 5 8 2 2" xfId="5927" xr:uid="{00000000-0005-0000-0000-000049230000}"/>
    <cellStyle name="Total 5 8 2 3" xfId="11422" xr:uid="{00000000-0005-0000-0000-000043250000}"/>
    <cellStyle name="Total 5 8 2 3 2" xfId="17471" xr:uid="{00000000-0005-0000-0000-000043250000}"/>
    <cellStyle name="Total 5 8 2 4" xfId="14983" xr:uid="{00000000-0005-0000-0000-000048230000}"/>
    <cellStyle name="Total 5 8 3" xfId="4834" xr:uid="{00000000-0005-0000-0000-00004A230000}"/>
    <cellStyle name="Total 5 8 4" xfId="5926" xr:uid="{00000000-0005-0000-0000-00004B230000}"/>
    <cellStyle name="Total 5 8 5" xfId="11430" xr:uid="{00000000-0005-0000-0000-000046250000}"/>
    <cellStyle name="Total 5 8 5 2" xfId="17479" xr:uid="{00000000-0005-0000-0000-000046250000}"/>
    <cellStyle name="Total 5 8 6" xfId="9482" xr:uid="{00000000-0005-0000-0000-0000D92C0000}"/>
    <cellStyle name="Total 5 8 6 2" xfId="15866" xr:uid="{00000000-0005-0000-0000-0000D92C0000}"/>
    <cellStyle name="Total 5 8 7" xfId="14982" xr:uid="{00000000-0005-0000-0000-000047230000}"/>
    <cellStyle name="Total 5 9" xfId="3545" xr:uid="{00000000-0005-0000-0000-00004C230000}"/>
    <cellStyle name="Total 5 9 2" xfId="3546" xr:uid="{00000000-0005-0000-0000-00004D230000}"/>
    <cellStyle name="Total 5 9 2 2" xfId="5929" xr:uid="{00000000-0005-0000-0000-00004E230000}"/>
    <cellStyle name="Total 5 9 2 3" xfId="11406" xr:uid="{00000000-0005-0000-0000-00004A250000}"/>
    <cellStyle name="Total 5 9 2 3 2" xfId="17455" xr:uid="{00000000-0005-0000-0000-00004A250000}"/>
    <cellStyle name="Total 5 9 2 4" xfId="14985" xr:uid="{00000000-0005-0000-0000-00004D230000}"/>
    <cellStyle name="Total 5 9 3" xfId="4835" xr:uid="{00000000-0005-0000-0000-00004F230000}"/>
    <cellStyle name="Total 5 9 4" xfId="5928" xr:uid="{00000000-0005-0000-0000-000050230000}"/>
    <cellStyle name="Total 5 9 5" xfId="11414" xr:uid="{00000000-0005-0000-0000-00004D250000}"/>
    <cellStyle name="Total 5 9 5 2" xfId="17463" xr:uid="{00000000-0005-0000-0000-00004D250000}"/>
    <cellStyle name="Total 5 9 6" xfId="9481" xr:uid="{00000000-0005-0000-0000-0000DA2C0000}"/>
    <cellStyle name="Total 5 9 6 2" xfId="15865" xr:uid="{00000000-0005-0000-0000-0000DA2C0000}"/>
    <cellStyle name="Total 5 9 7" xfId="14984" xr:uid="{00000000-0005-0000-0000-00004C230000}"/>
    <cellStyle name="Total 6" xfId="3547" xr:uid="{00000000-0005-0000-0000-000051230000}"/>
    <cellStyle name="Total 6 10" xfId="3548" xr:uid="{00000000-0005-0000-0000-000052230000}"/>
    <cellStyle name="Total 6 10 2" xfId="3549" xr:uid="{00000000-0005-0000-0000-000053230000}"/>
    <cellStyle name="Total 6 10 2 2" xfId="5932" xr:uid="{00000000-0005-0000-0000-000054230000}"/>
    <cellStyle name="Total 6 10 2 3" xfId="10486" xr:uid="{00000000-0005-0000-0000-000052250000}"/>
    <cellStyle name="Total 6 10 2 3 2" xfId="16637" xr:uid="{00000000-0005-0000-0000-000052250000}"/>
    <cellStyle name="Total 6 10 2 4" xfId="14988" xr:uid="{00000000-0005-0000-0000-000053230000}"/>
    <cellStyle name="Total 6 10 3" xfId="4837" xr:uid="{00000000-0005-0000-0000-000055230000}"/>
    <cellStyle name="Total 6 10 4" xfId="5931" xr:uid="{00000000-0005-0000-0000-000056230000}"/>
    <cellStyle name="Total 6 10 5" xfId="11397" xr:uid="{00000000-0005-0000-0000-000055250000}"/>
    <cellStyle name="Total 6 10 5 2" xfId="17446" xr:uid="{00000000-0005-0000-0000-000055250000}"/>
    <cellStyle name="Total 6 10 6" xfId="10517" xr:uid="{00000000-0005-0000-0000-0000DC2C0000}"/>
    <cellStyle name="Total 6 10 6 2" xfId="16665" xr:uid="{00000000-0005-0000-0000-0000DC2C0000}"/>
    <cellStyle name="Total 6 10 7" xfId="14987" xr:uid="{00000000-0005-0000-0000-000052230000}"/>
    <cellStyle name="Total 6 11" xfId="3550" xr:uid="{00000000-0005-0000-0000-000057230000}"/>
    <cellStyle name="Total 6 11 2" xfId="3551" xr:uid="{00000000-0005-0000-0000-000058230000}"/>
    <cellStyle name="Total 6 11 2 2" xfId="5934" xr:uid="{00000000-0005-0000-0000-000059230000}"/>
    <cellStyle name="Total 6 11 2 3" xfId="10203" xr:uid="{00000000-0005-0000-0000-000059250000}"/>
    <cellStyle name="Total 6 11 2 3 2" xfId="16406" xr:uid="{00000000-0005-0000-0000-000059250000}"/>
    <cellStyle name="Total 6 11 2 4" xfId="14990" xr:uid="{00000000-0005-0000-0000-000058230000}"/>
    <cellStyle name="Total 6 11 3" xfId="4838" xr:uid="{00000000-0005-0000-0000-00005A230000}"/>
    <cellStyle name="Total 6 11 4" xfId="5933" xr:uid="{00000000-0005-0000-0000-00005B230000}"/>
    <cellStyle name="Total 6 11 5" xfId="11027" xr:uid="{00000000-0005-0000-0000-00005C250000}"/>
    <cellStyle name="Total 6 11 5 2" xfId="17084" xr:uid="{00000000-0005-0000-0000-00005C250000}"/>
    <cellStyle name="Total 6 11 6" xfId="9480" xr:uid="{00000000-0005-0000-0000-0000DD2C0000}"/>
    <cellStyle name="Total 6 11 6 2" xfId="15864" xr:uid="{00000000-0005-0000-0000-0000DD2C0000}"/>
    <cellStyle name="Total 6 11 7" xfId="14989" xr:uid="{00000000-0005-0000-0000-000057230000}"/>
    <cellStyle name="Total 6 12" xfId="3552" xr:uid="{00000000-0005-0000-0000-00005C230000}"/>
    <cellStyle name="Total 6 12 2" xfId="5935" xr:uid="{00000000-0005-0000-0000-00005D230000}"/>
    <cellStyle name="Total 6 12 3" xfId="11361" xr:uid="{00000000-0005-0000-0000-00005F250000}"/>
    <cellStyle name="Total 6 12 3 2" xfId="17414" xr:uid="{00000000-0005-0000-0000-00005F250000}"/>
    <cellStyle name="Total 6 12 4" xfId="14991" xr:uid="{00000000-0005-0000-0000-00005C230000}"/>
    <cellStyle name="Total 6 13" xfId="4836" xr:uid="{00000000-0005-0000-0000-00005E230000}"/>
    <cellStyle name="Total 6 14" xfId="5930" xr:uid="{00000000-0005-0000-0000-00005F230000}"/>
    <cellStyle name="Total 6 15" xfId="11398" xr:uid="{00000000-0005-0000-0000-000062250000}"/>
    <cellStyle name="Total 6 15 2" xfId="17447" xr:uid="{00000000-0005-0000-0000-000062250000}"/>
    <cellStyle name="Total 6 16" xfId="9812" xr:uid="{00000000-0005-0000-0000-0000DB2C0000}"/>
    <cellStyle name="Total 6 16 2" xfId="16079" xr:uid="{00000000-0005-0000-0000-0000DB2C0000}"/>
    <cellStyle name="Total 6 17" xfId="14986" xr:uid="{00000000-0005-0000-0000-000051230000}"/>
    <cellStyle name="Total 6 2" xfId="3553" xr:uid="{00000000-0005-0000-0000-000060230000}"/>
    <cellStyle name="Total 6 2 2" xfId="3554" xr:uid="{00000000-0005-0000-0000-000061230000}"/>
    <cellStyle name="Total 6 2 2 2" xfId="5937" xr:uid="{00000000-0005-0000-0000-000062230000}"/>
    <cellStyle name="Total 6 2 2 3" xfId="10499" xr:uid="{00000000-0005-0000-0000-000066250000}"/>
    <cellStyle name="Total 6 2 2 3 2" xfId="16650" xr:uid="{00000000-0005-0000-0000-000066250000}"/>
    <cellStyle name="Total 6 2 2 4" xfId="14993" xr:uid="{00000000-0005-0000-0000-000061230000}"/>
    <cellStyle name="Total 6 2 3" xfId="4839" xr:uid="{00000000-0005-0000-0000-000063230000}"/>
    <cellStyle name="Total 6 2 3 2" xfId="30257" xr:uid="{BD0D41DB-9BF5-46BE-B650-63FE4093FA7F}"/>
    <cellStyle name="Total 6 2 4" xfId="5936" xr:uid="{00000000-0005-0000-0000-000064230000}"/>
    <cellStyle name="Total 6 2 5" xfId="11372" xr:uid="{00000000-0005-0000-0000-000069250000}"/>
    <cellStyle name="Total 6 2 5 2" xfId="17425" xr:uid="{00000000-0005-0000-0000-000069250000}"/>
    <cellStyle name="Total 6 2 5 3" xfId="30258" xr:uid="{8C6EFD8A-6383-4D73-887C-8682BA65ED7C}"/>
    <cellStyle name="Total 6 2 6" xfId="9479" xr:uid="{00000000-0005-0000-0000-0000DE2C0000}"/>
    <cellStyle name="Total 6 2 6 2" xfId="15863" xr:uid="{00000000-0005-0000-0000-0000DE2C0000}"/>
    <cellStyle name="Total 6 2 7" xfId="14992" xr:uid="{00000000-0005-0000-0000-000060230000}"/>
    <cellStyle name="Total 6 3" xfId="3555" xr:uid="{00000000-0005-0000-0000-000065230000}"/>
    <cellStyle name="Total 6 3 2" xfId="3556" xr:uid="{00000000-0005-0000-0000-000066230000}"/>
    <cellStyle name="Total 6 3 2 2" xfId="5939" xr:uid="{00000000-0005-0000-0000-000067230000}"/>
    <cellStyle name="Total 6 3 2 3" xfId="11030" xr:uid="{00000000-0005-0000-0000-00006D250000}"/>
    <cellStyle name="Total 6 3 2 3 2" xfId="17087" xr:uid="{00000000-0005-0000-0000-00006D250000}"/>
    <cellStyle name="Total 6 3 2 4" xfId="14995" xr:uid="{00000000-0005-0000-0000-000066230000}"/>
    <cellStyle name="Total 6 3 3" xfId="4840" xr:uid="{00000000-0005-0000-0000-000068230000}"/>
    <cellStyle name="Total 6 3 4" xfId="5938" xr:uid="{00000000-0005-0000-0000-000069230000}"/>
    <cellStyle name="Total 6 3 5" xfId="10216" xr:uid="{00000000-0005-0000-0000-000070250000}"/>
    <cellStyle name="Total 6 3 5 2" xfId="16419" xr:uid="{00000000-0005-0000-0000-000070250000}"/>
    <cellStyle name="Total 6 3 6" xfId="10516" xr:uid="{00000000-0005-0000-0000-0000DF2C0000}"/>
    <cellStyle name="Total 6 3 6 2" xfId="16664" xr:uid="{00000000-0005-0000-0000-0000DF2C0000}"/>
    <cellStyle name="Total 6 3 7" xfId="14994" xr:uid="{00000000-0005-0000-0000-000065230000}"/>
    <cellStyle name="Total 6 4" xfId="3557" xr:uid="{00000000-0005-0000-0000-00006A230000}"/>
    <cellStyle name="Total 6 4 2" xfId="3558" xr:uid="{00000000-0005-0000-0000-00006B230000}"/>
    <cellStyle name="Total 6 4 2 2" xfId="5941" xr:uid="{00000000-0005-0000-0000-00006C230000}"/>
    <cellStyle name="Total 6 4 2 3" xfId="11028" xr:uid="{00000000-0005-0000-0000-000074250000}"/>
    <cellStyle name="Total 6 4 2 3 2" xfId="17085" xr:uid="{00000000-0005-0000-0000-000074250000}"/>
    <cellStyle name="Total 6 4 2 4" xfId="14997" xr:uid="{00000000-0005-0000-0000-00006B230000}"/>
    <cellStyle name="Total 6 4 3" xfId="4841" xr:uid="{00000000-0005-0000-0000-00006D230000}"/>
    <cellStyle name="Total 6 4 4" xfId="5940" xr:uid="{00000000-0005-0000-0000-00006E230000}"/>
    <cellStyle name="Total 6 4 5" xfId="11316" xr:uid="{00000000-0005-0000-0000-000077250000}"/>
    <cellStyle name="Total 6 4 5 2" xfId="17369" xr:uid="{00000000-0005-0000-0000-000077250000}"/>
    <cellStyle name="Total 6 4 6" xfId="9478" xr:uid="{00000000-0005-0000-0000-0000E02C0000}"/>
    <cellStyle name="Total 6 4 6 2" xfId="15862" xr:uid="{00000000-0005-0000-0000-0000E02C0000}"/>
    <cellStyle name="Total 6 4 7" xfId="14996" xr:uid="{00000000-0005-0000-0000-00006A230000}"/>
    <cellStyle name="Total 6 5" xfId="3559" xr:uid="{00000000-0005-0000-0000-00006F230000}"/>
    <cellStyle name="Total 6 5 2" xfId="3560" xr:uid="{00000000-0005-0000-0000-000070230000}"/>
    <cellStyle name="Total 6 5 2 2" xfId="5943" xr:uid="{00000000-0005-0000-0000-000071230000}"/>
    <cellStyle name="Total 6 5 2 3" xfId="11036" xr:uid="{00000000-0005-0000-0000-00007B250000}"/>
    <cellStyle name="Total 6 5 2 3 2" xfId="17093" xr:uid="{00000000-0005-0000-0000-00007B250000}"/>
    <cellStyle name="Total 6 5 2 4" xfId="14999" xr:uid="{00000000-0005-0000-0000-000070230000}"/>
    <cellStyle name="Total 6 5 3" xfId="4842" xr:uid="{00000000-0005-0000-0000-000072230000}"/>
    <cellStyle name="Total 6 5 4" xfId="5942" xr:uid="{00000000-0005-0000-0000-000073230000}"/>
    <cellStyle name="Total 6 5 5" xfId="11373" xr:uid="{00000000-0005-0000-0000-00007E250000}"/>
    <cellStyle name="Total 6 5 5 2" xfId="17426" xr:uid="{00000000-0005-0000-0000-00007E250000}"/>
    <cellStyle name="Total 6 5 6" xfId="9477" xr:uid="{00000000-0005-0000-0000-0000E12C0000}"/>
    <cellStyle name="Total 6 5 6 2" xfId="15861" xr:uid="{00000000-0005-0000-0000-0000E12C0000}"/>
    <cellStyle name="Total 6 5 7" xfId="14998" xr:uid="{00000000-0005-0000-0000-00006F230000}"/>
    <cellStyle name="Total 6 6" xfId="3561" xr:uid="{00000000-0005-0000-0000-000074230000}"/>
    <cellStyle name="Total 6 6 2" xfId="3562" xr:uid="{00000000-0005-0000-0000-000075230000}"/>
    <cellStyle name="Total 6 6 2 2" xfId="5945" xr:uid="{00000000-0005-0000-0000-000076230000}"/>
    <cellStyle name="Total 6 6 2 3" xfId="11037" xr:uid="{00000000-0005-0000-0000-000082250000}"/>
    <cellStyle name="Total 6 6 2 3 2" xfId="17094" xr:uid="{00000000-0005-0000-0000-000082250000}"/>
    <cellStyle name="Total 6 6 2 4" xfId="15001" xr:uid="{00000000-0005-0000-0000-000075230000}"/>
    <cellStyle name="Total 6 6 3" xfId="4843" xr:uid="{00000000-0005-0000-0000-000077230000}"/>
    <cellStyle name="Total 6 6 4" xfId="5944" xr:uid="{00000000-0005-0000-0000-000078230000}"/>
    <cellStyle name="Total 6 6 5" xfId="11051" xr:uid="{00000000-0005-0000-0000-000085250000}"/>
    <cellStyle name="Total 6 6 5 2" xfId="17108" xr:uid="{00000000-0005-0000-0000-000085250000}"/>
    <cellStyle name="Total 6 6 6" xfId="9476" xr:uid="{00000000-0005-0000-0000-0000E22C0000}"/>
    <cellStyle name="Total 6 6 6 2" xfId="15860" xr:uid="{00000000-0005-0000-0000-0000E22C0000}"/>
    <cellStyle name="Total 6 6 7" xfId="15000" xr:uid="{00000000-0005-0000-0000-000074230000}"/>
    <cellStyle name="Total 6 7" xfId="3563" xr:uid="{00000000-0005-0000-0000-000079230000}"/>
    <cellStyle name="Total 6 7 2" xfId="3564" xr:uid="{00000000-0005-0000-0000-00007A230000}"/>
    <cellStyle name="Total 6 7 2 2" xfId="5947" xr:uid="{00000000-0005-0000-0000-00007B230000}"/>
    <cellStyle name="Total 6 7 2 3" xfId="11078" xr:uid="{00000000-0005-0000-0000-000089250000}"/>
    <cellStyle name="Total 6 7 2 3 2" xfId="17135" xr:uid="{00000000-0005-0000-0000-000089250000}"/>
    <cellStyle name="Total 6 7 2 4" xfId="15003" xr:uid="{00000000-0005-0000-0000-00007A230000}"/>
    <cellStyle name="Total 6 7 3" xfId="4844" xr:uid="{00000000-0005-0000-0000-00007C230000}"/>
    <cellStyle name="Total 6 7 4" xfId="5946" xr:uid="{00000000-0005-0000-0000-00007D230000}"/>
    <cellStyle name="Total 6 7 5" xfId="11068" xr:uid="{00000000-0005-0000-0000-00008C250000}"/>
    <cellStyle name="Total 6 7 5 2" xfId="17125" xr:uid="{00000000-0005-0000-0000-00008C250000}"/>
    <cellStyle name="Total 6 7 6" xfId="9475" xr:uid="{00000000-0005-0000-0000-0000E32C0000}"/>
    <cellStyle name="Total 6 7 6 2" xfId="15859" xr:uid="{00000000-0005-0000-0000-0000E32C0000}"/>
    <cellStyle name="Total 6 7 7" xfId="15002" xr:uid="{00000000-0005-0000-0000-000079230000}"/>
    <cellStyle name="Total 6 8" xfId="3565" xr:uid="{00000000-0005-0000-0000-00007E230000}"/>
    <cellStyle name="Total 6 8 2" xfId="3566" xr:uid="{00000000-0005-0000-0000-00007F230000}"/>
    <cellStyle name="Total 6 8 2 2" xfId="5949" xr:uid="{00000000-0005-0000-0000-000080230000}"/>
    <cellStyle name="Total 6 8 2 3" xfId="11326" xr:uid="{00000000-0005-0000-0000-000090250000}"/>
    <cellStyle name="Total 6 8 2 3 2" xfId="17379" xr:uid="{00000000-0005-0000-0000-000090250000}"/>
    <cellStyle name="Total 6 8 2 4" xfId="15005" xr:uid="{00000000-0005-0000-0000-00007F230000}"/>
    <cellStyle name="Total 6 8 3" xfId="4845" xr:uid="{00000000-0005-0000-0000-000081230000}"/>
    <cellStyle name="Total 6 8 4" xfId="5948" xr:uid="{00000000-0005-0000-0000-000082230000}"/>
    <cellStyle name="Total 6 8 5" xfId="11087" xr:uid="{00000000-0005-0000-0000-000093250000}"/>
    <cellStyle name="Total 6 8 5 2" xfId="17144" xr:uid="{00000000-0005-0000-0000-000093250000}"/>
    <cellStyle name="Total 6 8 6" xfId="9474" xr:uid="{00000000-0005-0000-0000-0000E42C0000}"/>
    <cellStyle name="Total 6 8 6 2" xfId="15858" xr:uid="{00000000-0005-0000-0000-0000E42C0000}"/>
    <cellStyle name="Total 6 8 7" xfId="15004" xr:uid="{00000000-0005-0000-0000-00007E230000}"/>
    <cellStyle name="Total 6 9" xfId="3567" xr:uid="{00000000-0005-0000-0000-000083230000}"/>
    <cellStyle name="Total 6 9 2" xfId="3568" xr:uid="{00000000-0005-0000-0000-000084230000}"/>
    <cellStyle name="Total 6 9 2 2" xfId="5951" xr:uid="{00000000-0005-0000-0000-000085230000}"/>
    <cellStyle name="Total 6 9 2 3" xfId="10221" xr:uid="{00000000-0005-0000-0000-000097250000}"/>
    <cellStyle name="Total 6 9 2 3 2" xfId="16423" xr:uid="{00000000-0005-0000-0000-000097250000}"/>
    <cellStyle name="Total 6 9 2 4" xfId="15007" xr:uid="{00000000-0005-0000-0000-000084230000}"/>
    <cellStyle name="Total 6 9 3" xfId="4846" xr:uid="{00000000-0005-0000-0000-000086230000}"/>
    <cellStyle name="Total 6 9 4" xfId="5950" xr:uid="{00000000-0005-0000-0000-000087230000}"/>
    <cellStyle name="Total 6 9 5" xfId="10277" xr:uid="{00000000-0005-0000-0000-00009A250000}"/>
    <cellStyle name="Total 6 9 5 2" xfId="16475" xr:uid="{00000000-0005-0000-0000-00009A250000}"/>
    <cellStyle name="Total 6 9 6" xfId="9473" xr:uid="{00000000-0005-0000-0000-0000E52C0000}"/>
    <cellStyle name="Total 6 9 6 2" xfId="15857" xr:uid="{00000000-0005-0000-0000-0000E52C0000}"/>
    <cellStyle name="Total 6 9 7" xfId="15006" xr:uid="{00000000-0005-0000-0000-000083230000}"/>
    <cellStyle name="Total 7" xfId="3569" xr:uid="{00000000-0005-0000-0000-000088230000}"/>
    <cellStyle name="Total 7 10" xfId="30259" xr:uid="{D38B298D-9D96-478A-BBC9-31698A3556D0}"/>
    <cellStyle name="Total 7 2" xfId="3570" xr:uid="{00000000-0005-0000-0000-000089230000}"/>
    <cellStyle name="Total 7 2 2" xfId="5953" xr:uid="{00000000-0005-0000-0000-00008A230000}"/>
    <cellStyle name="Total 7 2 3" xfId="10191" xr:uid="{00000000-0005-0000-0000-00009E250000}"/>
    <cellStyle name="Total 7 2 3 2" xfId="16394" xr:uid="{00000000-0005-0000-0000-00009E250000}"/>
    <cellStyle name="Total 7 2 4" xfId="15009" xr:uid="{00000000-0005-0000-0000-000089230000}"/>
    <cellStyle name="Total 7 3" xfId="4847" xr:uid="{00000000-0005-0000-0000-00008B230000}"/>
    <cellStyle name="Total 7 3 2" xfId="30260" xr:uid="{61F60FCD-603D-44C3-AEA5-06125F9632B8}"/>
    <cellStyle name="Total 7 4" xfId="5952" xr:uid="{00000000-0005-0000-0000-00008C230000}"/>
    <cellStyle name="Total 7 5" xfId="11338" xr:uid="{00000000-0005-0000-0000-0000A1250000}"/>
    <cellStyle name="Total 7 5 2" xfId="17391" xr:uid="{00000000-0005-0000-0000-0000A1250000}"/>
    <cellStyle name="Total 7 5 3" xfId="30261" xr:uid="{878A0089-9EA9-4821-A48B-F19A3D7D4EC7}"/>
    <cellStyle name="Total 7 6" xfId="9472" xr:uid="{00000000-0005-0000-0000-0000E62C0000}"/>
    <cellStyle name="Total 7 6 2" xfId="15856" xr:uid="{00000000-0005-0000-0000-0000E62C0000}"/>
    <cellStyle name="Total 7 6 3" xfId="30262" xr:uid="{85E3CE91-4B8B-4D28-9EC6-F31AC39E9DC1}"/>
    <cellStyle name="Total 7 7" xfId="15008" xr:uid="{00000000-0005-0000-0000-000088230000}"/>
    <cellStyle name="Total 7 7 2" xfId="30263" xr:uid="{8DB4C658-8608-402C-B2AC-D017CDF70954}"/>
    <cellStyle name="Total 7 8" xfId="30264" xr:uid="{F0BF7E9A-A58B-4E9F-BB13-7E542C7B7916}"/>
    <cellStyle name="Total 7 9" xfId="30265" xr:uid="{0C96ED9D-CA4E-4F8C-8964-FD8D953950A8}"/>
    <cellStyle name="Total 8" xfId="3571" xr:uid="{00000000-0005-0000-0000-00008D230000}"/>
    <cellStyle name="Total 8 10" xfId="30266" xr:uid="{ECD1B26E-4EAC-43B0-B9EA-F7921C4E1151}"/>
    <cellStyle name="Total 8 2" xfId="3572" xr:uid="{00000000-0005-0000-0000-00008E230000}"/>
    <cellStyle name="Total 8 2 2" xfId="5955" xr:uid="{00000000-0005-0000-0000-00008F230000}"/>
    <cellStyle name="Total 8 2 3" xfId="10222" xr:uid="{00000000-0005-0000-0000-0000A5250000}"/>
    <cellStyle name="Total 8 2 3 2" xfId="16424" xr:uid="{00000000-0005-0000-0000-0000A5250000}"/>
    <cellStyle name="Total 8 2 4" xfId="15011" xr:uid="{00000000-0005-0000-0000-00008E230000}"/>
    <cellStyle name="Total 8 3" xfId="4848" xr:uid="{00000000-0005-0000-0000-000090230000}"/>
    <cellStyle name="Total 8 3 2" xfId="30267" xr:uid="{0D34FAE8-3894-4328-A281-1B2C3CDCDB36}"/>
    <cellStyle name="Total 8 4" xfId="5954" xr:uid="{00000000-0005-0000-0000-000091230000}"/>
    <cellStyle name="Total 8 5" xfId="11349" xr:uid="{00000000-0005-0000-0000-0000A8250000}"/>
    <cellStyle name="Total 8 5 2" xfId="17402" xr:uid="{00000000-0005-0000-0000-0000A8250000}"/>
    <cellStyle name="Total 8 5 3" xfId="30268" xr:uid="{EF17ACF2-B00C-4196-A365-363082E1FA4B}"/>
    <cellStyle name="Total 8 6" xfId="9471" xr:uid="{00000000-0005-0000-0000-0000E72C0000}"/>
    <cellStyle name="Total 8 6 2" xfId="15855" xr:uid="{00000000-0005-0000-0000-0000E72C0000}"/>
    <cellStyle name="Total 8 6 3" xfId="30269" xr:uid="{D43385B2-949B-44BD-A7E7-123B9028A822}"/>
    <cellStyle name="Total 8 7" xfId="15010" xr:uid="{00000000-0005-0000-0000-00008D230000}"/>
    <cellStyle name="Total 8 7 2" xfId="30270" xr:uid="{1BE0AD25-EA6C-4A76-B546-505ACCB5A508}"/>
    <cellStyle name="Total 8 8" xfId="30271" xr:uid="{6823F1DE-3506-48CF-8059-5332AF9F0CBF}"/>
    <cellStyle name="Total 8 9" xfId="30272" xr:uid="{1C17A788-4FC0-4780-9F90-4AE2801E1119}"/>
    <cellStyle name="Total 9" xfId="3573" xr:uid="{00000000-0005-0000-0000-000092230000}"/>
    <cellStyle name="Total 9 10" xfId="30273" xr:uid="{6EB67541-8115-4A5E-999A-ABC7C187EB83}"/>
    <cellStyle name="Total 9 2" xfId="3574" xr:uid="{00000000-0005-0000-0000-000093230000}"/>
    <cellStyle name="Total 9 2 2" xfId="5957" xr:uid="{00000000-0005-0000-0000-000094230000}"/>
    <cellStyle name="Total 9 2 3" xfId="11031" xr:uid="{00000000-0005-0000-0000-0000AC250000}"/>
    <cellStyle name="Total 9 2 3 2" xfId="17088" xr:uid="{00000000-0005-0000-0000-0000AC250000}"/>
    <cellStyle name="Total 9 2 4" xfId="15013" xr:uid="{00000000-0005-0000-0000-000093230000}"/>
    <cellStyle name="Total 9 3" xfId="4849" xr:uid="{00000000-0005-0000-0000-000095230000}"/>
    <cellStyle name="Total 9 3 2" xfId="30274" xr:uid="{B189FCB4-805E-46A2-A867-5CA20D7FB1BD}"/>
    <cellStyle name="Total 9 4" xfId="5956" xr:uid="{00000000-0005-0000-0000-000096230000}"/>
    <cellStyle name="Total 9 5" xfId="11362" xr:uid="{00000000-0005-0000-0000-0000AF250000}"/>
    <cellStyle name="Total 9 5 2" xfId="17415" xr:uid="{00000000-0005-0000-0000-0000AF250000}"/>
    <cellStyle name="Total 9 5 3" xfId="30275" xr:uid="{4AC47A48-8C2D-4635-9A22-64328E54EA63}"/>
    <cellStyle name="Total 9 6" xfId="9470" xr:uid="{00000000-0005-0000-0000-0000E82C0000}"/>
    <cellStyle name="Total 9 6 2" xfId="15854" xr:uid="{00000000-0005-0000-0000-0000E82C0000}"/>
    <cellStyle name="Total 9 6 3" xfId="30276" xr:uid="{176782AC-79DE-4CF3-B57E-C75C1C4AE93A}"/>
    <cellStyle name="Total 9 7" xfId="15012" xr:uid="{00000000-0005-0000-0000-000092230000}"/>
    <cellStyle name="Total 9 7 2" xfId="30277" xr:uid="{3A2A1900-AFF9-4348-B02D-250DDE743A5D}"/>
    <cellStyle name="Total 9 8" xfId="30278" xr:uid="{0DA972F4-0836-4B80-AF67-C103AA5FA861}"/>
    <cellStyle name="Total 9 9" xfId="30279" xr:uid="{30FF86FA-81D4-4EB4-9EDF-D7AF8981EB7C}"/>
    <cellStyle name="Totale" xfId="8836" xr:uid="{00000000-0005-0000-0000-000097230000}"/>
    <cellStyle name="Totale 2" xfId="11438" xr:uid="{00000000-0005-0000-0000-0000B1250000}"/>
    <cellStyle name="Totale 2 2" xfId="17487" xr:uid="{00000000-0005-0000-0000-0000B1250000}"/>
    <cellStyle name="Totale 3" xfId="15519" xr:uid="{00000000-0005-0000-0000-000097230000}"/>
    <cellStyle name="Überschrift" xfId="9395" xr:uid="{00000000-0005-0000-0000-000098230000}"/>
    <cellStyle name="Überschrift 1" xfId="9396" xr:uid="{00000000-0005-0000-0000-000099230000}"/>
    <cellStyle name="Überschrift 1 10" xfId="30280" xr:uid="{0591BB8F-91F8-4759-A0BE-E75A75DEA0D9}"/>
    <cellStyle name="Überschrift 1 2" xfId="14601" xr:uid="{00000000-0005-0000-0000-000008130000}"/>
    <cellStyle name="Überschrift 1 3" xfId="30281" xr:uid="{BB1C23AD-E3F5-42D7-9512-527E7857DA01}"/>
    <cellStyle name="Überschrift 1 4" xfId="30282" xr:uid="{455DB86A-1A61-4D5F-A0E7-0718C4B4BFDF}"/>
    <cellStyle name="Überschrift 1 5" xfId="30283" xr:uid="{A667740C-9436-4130-945C-5A6DD9397C78}"/>
    <cellStyle name="Überschrift 1 6" xfId="30284" xr:uid="{24BCE496-EB04-4364-B2CE-DC28650B78EF}"/>
    <cellStyle name="Überschrift 1 7" xfId="30285" xr:uid="{ABDDD7BA-03DF-4834-A799-DAEC2D2D75B4}"/>
    <cellStyle name="Überschrift 1 8" xfId="30286" xr:uid="{9C11C6C5-9038-4481-847D-398BFDA88481}"/>
    <cellStyle name="Überschrift 1 9" xfId="30287" xr:uid="{7051BE1E-0345-4184-B031-8C759600362C}"/>
    <cellStyle name="Überschrift 10" xfId="30288" xr:uid="{779D9C4B-5F16-4DEA-8EFF-A9CC9159863B}"/>
    <cellStyle name="Überschrift 11" xfId="30289" xr:uid="{B02DBB73-3B68-4182-B289-934DF78265A0}"/>
    <cellStyle name="Überschrift 12" xfId="30290" xr:uid="{4EF52F75-4126-45DF-B62A-186E48DDD1C5}"/>
    <cellStyle name="Überschrift 13" xfId="30291" xr:uid="{AE113ED9-403E-44AB-8123-71C6E19E384A}"/>
    <cellStyle name="Überschrift 2" xfId="9397" xr:uid="{00000000-0005-0000-0000-00009A230000}"/>
    <cellStyle name="Überschrift 2 10" xfId="30292" xr:uid="{F399D1AB-1586-4C46-B84C-A2AC49FE23E9}"/>
    <cellStyle name="Überschrift 2 2" xfId="14602" xr:uid="{00000000-0005-0000-0000-000009130000}"/>
    <cellStyle name="Überschrift 2 3" xfId="30293" xr:uid="{23284080-291E-42E8-91DF-C2229C73EC14}"/>
    <cellStyle name="Überschrift 2 4" xfId="30294" xr:uid="{0F4BA548-34E3-4421-8CD6-4FEBAD7997C2}"/>
    <cellStyle name="Überschrift 2 5" xfId="30295" xr:uid="{1EC41E3E-798A-4DF5-9492-EA586EC8A7AE}"/>
    <cellStyle name="Überschrift 2 6" xfId="30296" xr:uid="{0E09E2C7-D4BD-4296-A88A-22DD946F1DF9}"/>
    <cellStyle name="Überschrift 2 7" xfId="30297" xr:uid="{78608B98-5E29-42A8-823B-30EB688DB7B1}"/>
    <cellStyle name="Überschrift 2 8" xfId="30298" xr:uid="{F32244B4-87FF-465F-AD07-8317B0D48C70}"/>
    <cellStyle name="Überschrift 2 9" xfId="30299" xr:uid="{429A0CF3-7864-424B-A0DD-291B7671FAFD}"/>
    <cellStyle name="Überschrift 3" xfId="9398" xr:uid="{00000000-0005-0000-0000-00009B230000}"/>
    <cellStyle name="Überschrift 3 10" xfId="30300" xr:uid="{856CCC65-3D9C-43E3-B2F5-B7BA5BCFDBBB}"/>
    <cellStyle name="Überschrift 3 2" xfId="14603" xr:uid="{00000000-0005-0000-0000-00000A130000}"/>
    <cellStyle name="Überschrift 3 3" xfId="30301" xr:uid="{5905C8A8-88C5-486A-BFE0-9F5B20F72858}"/>
    <cellStyle name="Überschrift 3 4" xfId="30302" xr:uid="{BDF2D1D8-B3B7-4403-AAA9-A23FB856915F}"/>
    <cellStyle name="Überschrift 3 5" xfId="30303" xr:uid="{C9CBD6FE-E0BA-4DCE-96F0-115BEC14F922}"/>
    <cellStyle name="Überschrift 3 6" xfId="30304" xr:uid="{17FEF16A-2388-451A-B22F-CBF273F1D63B}"/>
    <cellStyle name="Überschrift 3 7" xfId="30305" xr:uid="{CBE957A2-15C0-426D-9284-C320C8058FDE}"/>
    <cellStyle name="Überschrift 3 8" xfId="30306" xr:uid="{27A53E63-CF63-495B-92FA-BC17E3069FAD}"/>
    <cellStyle name="Überschrift 3 9" xfId="30307" xr:uid="{3C9D49E7-FDAC-4BC9-A291-8D592635F032}"/>
    <cellStyle name="Überschrift 4" xfId="9399" xr:uid="{00000000-0005-0000-0000-00009C230000}"/>
    <cellStyle name="Überschrift 4 10" xfId="30308" xr:uid="{14DE1C9B-C1E3-4DDC-91FE-6E2FEA4A07FE}"/>
    <cellStyle name="Überschrift 4 2" xfId="14604" xr:uid="{00000000-0005-0000-0000-00000B130000}"/>
    <cellStyle name="Überschrift 4 3" xfId="30309" xr:uid="{54C1DF9D-4BF9-42BF-9D9E-FC2EEB5B4787}"/>
    <cellStyle name="Überschrift 4 4" xfId="30310" xr:uid="{655F934D-70AB-4FFD-A5B6-06099EA72640}"/>
    <cellStyle name="Überschrift 4 5" xfId="30311" xr:uid="{397C493F-89C1-4B6B-82B0-93477CAE9066}"/>
    <cellStyle name="Überschrift 4 6" xfId="30312" xr:uid="{EB1D229D-EDB5-4DA6-877F-917557D08B4E}"/>
    <cellStyle name="Überschrift 4 7" xfId="30313" xr:uid="{8DCC186F-8D7D-4FD5-8CD4-CBB3677183EA}"/>
    <cellStyle name="Überschrift 4 8" xfId="30314" xr:uid="{D8ED1D65-35FF-4E83-A91C-30DDABE9DDCB}"/>
    <cellStyle name="Überschrift 4 9" xfId="30315" xr:uid="{CA5957FB-803C-47EE-A13C-4E7E49181B79}"/>
    <cellStyle name="Überschrift 5" xfId="14600" xr:uid="{00000000-0005-0000-0000-000007130000}"/>
    <cellStyle name="Überschrift 6" xfId="30316" xr:uid="{42445577-BEDB-4D5A-A844-F06D9D3FEB2D}"/>
    <cellStyle name="Überschrift 7" xfId="30317" xr:uid="{9032ACDA-7E8C-4172-90F3-127F1D2C4A09}"/>
    <cellStyle name="Überschrift 8" xfId="30318" xr:uid="{CE916552-81ED-4D00-B249-5AFD0C0407BE}"/>
    <cellStyle name="Überschrift 9" xfId="30319" xr:uid="{420A709B-7EE7-49FA-9E4E-0BBA44B54841}"/>
    <cellStyle name="Unit" xfId="11733" xr:uid="{00000000-0005-0000-0000-00000F000000}"/>
    <cellStyle name="Unit 2" xfId="11736" xr:uid="{00000000-0005-0000-0000-000010000000}"/>
    <cellStyle name="Valore non valido" xfId="8837" xr:uid="{00000000-0005-0000-0000-00009D230000}"/>
    <cellStyle name="Valore valido" xfId="8838" xr:uid="{00000000-0005-0000-0000-00009E230000}"/>
    <cellStyle name="Valuutta_Layo9704" xfId="3575" xr:uid="{00000000-0005-0000-0000-00009F230000}"/>
    <cellStyle name="Verknüpfte Zelle" xfId="9400" xr:uid="{00000000-0005-0000-0000-0000A0230000}"/>
    <cellStyle name="Verknüpfte Zelle 10" xfId="30320" xr:uid="{B466678F-3A6A-464D-AEF4-D12A0C28CD6E}"/>
    <cellStyle name="Verknüpfte Zelle 2" xfId="14605" xr:uid="{00000000-0005-0000-0000-00000D130000}"/>
    <cellStyle name="Verknüpfte Zelle 3" xfId="30321" xr:uid="{C077DB0C-882F-4F8A-A2C9-6121F2E42B8F}"/>
    <cellStyle name="Verknüpfte Zelle 4" xfId="30322" xr:uid="{B887D651-D027-47F9-A26A-50CC44187302}"/>
    <cellStyle name="Verknüpfte Zelle 5" xfId="30323" xr:uid="{454CE373-E0C2-43E1-AA2E-3619154F3827}"/>
    <cellStyle name="Verknüpfte Zelle 6" xfId="30324" xr:uid="{7785FC72-B3E3-42D6-90C9-E8F03E128782}"/>
    <cellStyle name="Verknüpfte Zelle 7" xfId="30325" xr:uid="{6FA47F96-712A-4E76-8138-BB36C21B06CB}"/>
    <cellStyle name="Verknüpfte Zelle 8" xfId="30326" xr:uid="{8FE894E1-547A-481C-BDD9-81198B237E53}"/>
    <cellStyle name="Verknüpfte Zelle 9" xfId="30327" xr:uid="{D0B61D2A-E935-4589-A03D-F6580753C79E}"/>
    <cellStyle name="Warnender Text" xfId="9401" xr:uid="{00000000-0005-0000-0000-0000A1230000}"/>
    <cellStyle name="Warnender Text 10" xfId="30328" xr:uid="{77C21414-F449-4887-83BB-5F7CA66BCB74}"/>
    <cellStyle name="Warnender Text 2" xfId="14606" xr:uid="{00000000-0005-0000-0000-00000E130000}"/>
    <cellStyle name="Warnender Text 3" xfId="30329" xr:uid="{3340E059-2935-4073-BCCB-CCD7999E48DD}"/>
    <cellStyle name="Warnender Text 4" xfId="30330" xr:uid="{F5F0FF72-3C71-4656-B691-7A6044ABEB4A}"/>
    <cellStyle name="Warnender Text 5" xfId="30331" xr:uid="{CB96FB84-265D-4759-A9FC-E54C1E0FE582}"/>
    <cellStyle name="Warnender Text 6" xfId="30332" xr:uid="{B9C23636-0086-41C9-984D-6C1A36A9EEA3}"/>
    <cellStyle name="Warnender Text 7" xfId="30333" xr:uid="{1428AC97-00B3-471C-9CC4-13353B330EC4}"/>
    <cellStyle name="Warnender Text 8" xfId="30334" xr:uid="{5D71F587-2ABC-455E-9C09-CA3A4540D03C}"/>
    <cellStyle name="Warnender Text 9" xfId="30335" xr:uid="{90652BA1-7F4C-4BE9-8016-6B84B9639BA7}"/>
    <cellStyle name="Warning Text 10" xfId="3576" xr:uid="{00000000-0005-0000-0000-0000A2230000}"/>
    <cellStyle name="Warning Text 10 10" xfId="30336" xr:uid="{D35EFCF7-354D-455A-B651-0E776999F971}"/>
    <cellStyle name="Warning Text 10 2" xfId="4996" xr:uid="{00000000-0005-0000-0000-0000A3230000}"/>
    <cellStyle name="Warning Text 10 2 2" xfId="5959" xr:uid="{00000000-0005-0000-0000-0000A4230000}"/>
    <cellStyle name="Warning Text 10 3" xfId="4850" xr:uid="{00000000-0005-0000-0000-0000A5230000}"/>
    <cellStyle name="Warning Text 10 3 2" xfId="30337" xr:uid="{8B9385C3-DE5F-42D6-A7B1-E0E437B93A0C}"/>
    <cellStyle name="Warning Text 10 4" xfId="5958" xr:uid="{00000000-0005-0000-0000-0000A6230000}"/>
    <cellStyle name="Warning Text 10 5" xfId="30338" xr:uid="{8EDCC85F-A65D-4D54-8103-9FC7DA85E29C}"/>
    <cellStyle name="Warning Text 10 6" xfId="30339" xr:uid="{9CCA3688-F2E3-461A-9C66-AC099D1E3181}"/>
    <cellStyle name="Warning Text 10 7" xfId="30340" xr:uid="{4126AA5F-6E5D-41A8-A74C-823D168E284A}"/>
    <cellStyle name="Warning Text 10 8" xfId="30341" xr:uid="{03C175CD-D2C0-4C4B-B466-EED8FD84C6CB}"/>
    <cellStyle name="Warning Text 10 9" xfId="30342" xr:uid="{2C1FA1D9-002D-49DE-8619-66536819EACA}"/>
    <cellStyle name="Warning Text 11" xfId="14607" xr:uid="{00000000-0005-0000-0000-000010130000}"/>
    <cellStyle name="Warning Text 11 10" xfId="30343" xr:uid="{267C00E3-2FCA-4AFB-BC85-889BD20E3501}"/>
    <cellStyle name="Warning Text 11 2" xfId="30344" xr:uid="{9047A00D-8F23-40B9-BB11-B0E64DB6A98E}"/>
    <cellStyle name="Warning Text 11 3" xfId="30345" xr:uid="{76D7093C-3DE2-4175-BE23-C19E2808C394}"/>
    <cellStyle name="Warning Text 11 4" xfId="30346" xr:uid="{D1F45125-8B08-4642-801F-E2D6C6159B09}"/>
    <cellStyle name="Warning Text 11 5" xfId="30347" xr:uid="{9878E13B-D815-4923-8B5B-80072CB0DEB5}"/>
    <cellStyle name="Warning Text 11 6" xfId="30348" xr:uid="{4BF77944-CBBC-40DE-89B4-8509C93FAE61}"/>
    <cellStyle name="Warning Text 11 7" xfId="30349" xr:uid="{BD2F35C1-3539-4F37-8A9C-7F55B99D6BC0}"/>
    <cellStyle name="Warning Text 11 8" xfId="30350" xr:uid="{BAE95A9C-3FDA-4CA3-A123-97AD140F3D99}"/>
    <cellStyle name="Warning Text 11 9" xfId="30351" xr:uid="{FE7FF20F-7F71-4756-BA8F-69B3C3CA2EC3}"/>
    <cellStyle name="Warning Text 12" xfId="14608" xr:uid="{00000000-0005-0000-0000-000011130000}"/>
    <cellStyle name="Warning Text 12 10" xfId="30352" xr:uid="{D4DA78D2-60C9-4514-9823-926FD0E6EFFD}"/>
    <cellStyle name="Warning Text 12 2" xfId="30353" xr:uid="{627022B9-A7F3-4363-BB9F-9D0BF2DEE549}"/>
    <cellStyle name="Warning Text 12 3" xfId="30354" xr:uid="{DAE2B436-B9A0-44BF-A643-0323684E9334}"/>
    <cellStyle name="Warning Text 12 4" xfId="30355" xr:uid="{5776FF1B-6E33-4692-926F-7B45B6EA5A7D}"/>
    <cellStyle name="Warning Text 12 5" xfId="30356" xr:uid="{3470705F-6D02-4CBC-9953-1D0A6F248B76}"/>
    <cellStyle name="Warning Text 12 6" xfId="30357" xr:uid="{62111C10-7DBA-41EF-B7FC-F01C669554F0}"/>
    <cellStyle name="Warning Text 12 7" xfId="30358" xr:uid="{BEE93931-2CCD-4F43-8BDA-A3DB9AA001F1}"/>
    <cellStyle name="Warning Text 12 8" xfId="30359" xr:uid="{45FE363C-E820-4F80-9140-DC0FCDF4E0FD}"/>
    <cellStyle name="Warning Text 12 9" xfId="30360" xr:uid="{0378BC43-CA84-4EE6-BE84-E69CC371BF0E}"/>
    <cellStyle name="Warning Text 13" xfId="14609" xr:uid="{00000000-0005-0000-0000-000012130000}"/>
    <cellStyle name="Warning Text 13 10" xfId="30361" xr:uid="{33CB3B2F-20A2-493D-8BC4-6C9C2EE2673E}"/>
    <cellStyle name="Warning Text 13 2" xfId="30362" xr:uid="{3D4F1C10-6D06-4DC5-9E4F-8BB05F0FDFAB}"/>
    <cellStyle name="Warning Text 13 3" xfId="30363" xr:uid="{49D47C30-E6C2-4E72-8AD1-9C23B03FC436}"/>
    <cellStyle name="Warning Text 13 4" xfId="30364" xr:uid="{DD2F8CE8-E49F-4A01-BABF-837B69342B17}"/>
    <cellStyle name="Warning Text 13 5" xfId="30365" xr:uid="{F9EB504F-E7AB-4207-B7A9-5352DA8A7208}"/>
    <cellStyle name="Warning Text 13 6" xfId="30366" xr:uid="{32D8A126-E0A7-4482-9AA5-A782DA94242F}"/>
    <cellStyle name="Warning Text 13 7" xfId="30367" xr:uid="{05F18D24-3283-4296-AE58-210DD1204446}"/>
    <cellStyle name="Warning Text 13 8" xfId="30368" xr:uid="{F6FC2161-6135-41A5-8B56-5304EAA490F1}"/>
    <cellStyle name="Warning Text 13 9" xfId="30369" xr:uid="{B7F14196-8EA3-46A7-868D-A8F4B3689F21}"/>
    <cellStyle name="Warning Text 14" xfId="14610" xr:uid="{00000000-0005-0000-0000-000013130000}"/>
    <cellStyle name="Warning Text 14 10" xfId="30370" xr:uid="{053A76A9-D683-4058-A917-9D705FF031C4}"/>
    <cellStyle name="Warning Text 14 2" xfId="30371" xr:uid="{AA1D22CE-6B54-4B7E-9C7B-B0F2AE0E7AD4}"/>
    <cellStyle name="Warning Text 14 3" xfId="30372" xr:uid="{97F8D4EB-7D60-40D6-84AB-85FBEEA45536}"/>
    <cellStyle name="Warning Text 14 4" xfId="30373" xr:uid="{E251CA06-4208-4FF3-AFA4-806716533026}"/>
    <cellStyle name="Warning Text 14 5" xfId="30374" xr:uid="{5AC07FAA-F825-48BD-BDC0-412EBF117F8C}"/>
    <cellStyle name="Warning Text 14 6" xfId="30375" xr:uid="{E8FBA211-41DF-4AB9-B991-53AA4866D5AF}"/>
    <cellStyle name="Warning Text 14 7" xfId="30376" xr:uid="{E0C3154C-AD8A-45A6-AC79-D5F905F5DBEF}"/>
    <cellStyle name="Warning Text 14 8" xfId="30377" xr:uid="{A900015B-68E4-4B9C-9D45-4E839DC6974B}"/>
    <cellStyle name="Warning Text 14 9" xfId="30378" xr:uid="{0E62E12F-6D3B-4EA6-8F97-2762FE38D200}"/>
    <cellStyle name="Warning Text 15" xfId="14611" xr:uid="{00000000-0005-0000-0000-000014130000}"/>
    <cellStyle name="Warning Text 15 10" xfId="30379" xr:uid="{C3EA0BB8-9A82-4732-8F07-A44440B4874C}"/>
    <cellStyle name="Warning Text 15 2" xfId="30380" xr:uid="{EB101E39-026E-440E-929A-C49A50486803}"/>
    <cellStyle name="Warning Text 15 3" xfId="30381" xr:uid="{75E55D8E-BECB-455D-A8B9-88B074A482C7}"/>
    <cellStyle name="Warning Text 15 4" xfId="30382" xr:uid="{36C3CD76-5F9B-4A4D-ABEE-C146E826D8FA}"/>
    <cellStyle name="Warning Text 15 5" xfId="30383" xr:uid="{29D52231-7BB3-423C-BA4A-88CEB2D9FE9A}"/>
    <cellStyle name="Warning Text 15 6" xfId="30384" xr:uid="{CC831580-EF00-4598-B629-196D760031E9}"/>
    <cellStyle name="Warning Text 15 7" xfId="30385" xr:uid="{F521A500-5748-403C-AC52-4FFFEF5A2891}"/>
    <cellStyle name="Warning Text 15 8" xfId="30386" xr:uid="{0C170FE5-9834-4ED2-8CDC-D9D681D07619}"/>
    <cellStyle name="Warning Text 15 9" xfId="30387" xr:uid="{FAECD0FC-980E-4ED5-B510-575EA7B36DD7}"/>
    <cellStyle name="Warning Text 16" xfId="14612" xr:uid="{00000000-0005-0000-0000-000015130000}"/>
    <cellStyle name="Warning Text 16 10" xfId="30388" xr:uid="{7CF45B52-2AFC-42DF-9BA5-85FFCEE99B77}"/>
    <cellStyle name="Warning Text 16 2" xfId="30389" xr:uid="{0A7F368E-261F-49B2-99BC-60E0C311ABA8}"/>
    <cellStyle name="Warning Text 16 3" xfId="30390" xr:uid="{CB22C437-8BF0-488D-9F2D-73DDC2DA226D}"/>
    <cellStyle name="Warning Text 16 4" xfId="30391" xr:uid="{986073C4-46FD-4160-842D-0878EA9083E0}"/>
    <cellStyle name="Warning Text 16 5" xfId="30392" xr:uid="{4CFFDF4D-85B9-4D41-9371-72FF6B9276D4}"/>
    <cellStyle name="Warning Text 16 6" xfId="30393" xr:uid="{5EC1F8E8-FB47-4CE6-84CA-E7900CE2B29F}"/>
    <cellStyle name="Warning Text 16 7" xfId="30394" xr:uid="{B3D15008-D239-4B70-B7EC-03B9876A4AB3}"/>
    <cellStyle name="Warning Text 16 8" xfId="30395" xr:uid="{FB9AC4CA-EAC8-43A9-A26D-B2A6D98D950F}"/>
    <cellStyle name="Warning Text 16 9" xfId="30396" xr:uid="{1B30CEFD-340D-4A7D-BDB2-7AD6EA240533}"/>
    <cellStyle name="Warning Text 17" xfId="14613" xr:uid="{00000000-0005-0000-0000-000016130000}"/>
    <cellStyle name="Warning Text 17 10" xfId="30397" xr:uid="{E8CD55B2-79A1-4779-B464-BE2D9CF6E51A}"/>
    <cellStyle name="Warning Text 17 2" xfId="30398" xr:uid="{8F374C9E-B257-43ED-97DF-50455921B44F}"/>
    <cellStyle name="Warning Text 17 3" xfId="30399" xr:uid="{A993D367-2F8B-4B0C-90F2-79DE20B9C779}"/>
    <cellStyle name="Warning Text 17 4" xfId="30400" xr:uid="{C2644230-EB89-42F9-BE8A-C94523941E2D}"/>
    <cellStyle name="Warning Text 17 5" xfId="30401" xr:uid="{7C6D7C90-6198-4947-9354-12DFAAAADA5F}"/>
    <cellStyle name="Warning Text 17 6" xfId="30402" xr:uid="{0DB2AC08-6A87-45DC-9497-88A423619691}"/>
    <cellStyle name="Warning Text 17 7" xfId="30403" xr:uid="{BE1F9F72-7591-48C3-9BC3-3C45D1C33265}"/>
    <cellStyle name="Warning Text 17 8" xfId="30404" xr:uid="{2855A947-A5B8-4A0D-A434-6DD0F89C00CD}"/>
    <cellStyle name="Warning Text 17 9" xfId="30405" xr:uid="{34D240E1-B6C3-4A04-8E5B-528ABCD2C75F}"/>
    <cellStyle name="Warning Text 18" xfId="14614" xr:uid="{00000000-0005-0000-0000-000017130000}"/>
    <cellStyle name="Warning Text 18 10" xfId="30406" xr:uid="{85FD68FF-282D-4314-8307-7FE408FD1EC5}"/>
    <cellStyle name="Warning Text 18 2" xfId="30407" xr:uid="{6023AE17-ACFA-4C5E-B209-951FAFBC6537}"/>
    <cellStyle name="Warning Text 18 3" xfId="30408" xr:uid="{560774C8-54B0-4B77-86B0-0967A86DACC0}"/>
    <cellStyle name="Warning Text 18 4" xfId="30409" xr:uid="{60D74A90-61CB-4060-A536-CBD3CBB0313F}"/>
    <cellStyle name="Warning Text 18 5" xfId="30410" xr:uid="{71DA9E52-9717-4E18-A6A1-29D94CB872B0}"/>
    <cellStyle name="Warning Text 18 6" xfId="30411" xr:uid="{1E5450BA-2D1A-486C-9B90-7831B06A44B9}"/>
    <cellStyle name="Warning Text 18 7" xfId="30412" xr:uid="{8522F0F0-DF82-42BB-8F1D-DAA344B6E8E2}"/>
    <cellStyle name="Warning Text 18 8" xfId="30413" xr:uid="{B567DE8A-4F52-459C-B103-55EF332D540B}"/>
    <cellStyle name="Warning Text 18 9" xfId="30414" xr:uid="{0F9B8EED-BC73-4A96-9D1D-DD2BE51CF2E5}"/>
    <cellStyle name="Warning Text 19" xfId="14615" xr:uid="{00000000-0005-0000-0000-000018130000}"/>
    <cellStyle name="Warning Text 19 10" xfId="30415" xr:uid="{F8DC6831-ACBD-4501-8FB6-04EA437FE21A}"/>
    <cellStyle name="Warning Text 19 2" xfId="30416" xr:uid="{DE3AA76C-DAAD-483A-A6A0-1005185BF54A}"/>
    <cellStyle name="Warning Text 19 3" xfId="30417" xr:uid="{79F9BA2A-74C5-400D-8C7A-498A6B76CC41}"/>
    <cellStyle name="Warning Text 19 4" xfId="30418" xr:uid="{B892B9B0-F990-48BD-9F48-552C7A56E666}"/>
    <cellStyle name="Warning Text 19 5" xfId="30419" xr:uid="{C785F60B-5BA0-466C-B8F5-0FDB39D5EA9B}"/>
    <cellStyle name="Warning Text 19 6" xfId="30420" xr:uid="{2FEFB226-7AC5-46CE-BE01-FA049E13CCA9}"/>
    <cellStyle name="Warning Text 19 7" xfId="30421" xr:uid="{54EFD6DA-295C-4267-B902-43B16752934D}"/>
    <cellStyle name="Warning Text 19 8" xfId="30422" xr:uid="{8D643C10-7A81-4911-81B3-8877C2059CCA}"/>
    <cellStyle name="Warning Text 19 9" xfId="30423" xr:uid="{F05B0815-792A-4ECE-99BD-55B861B25EB0}"/>
    <cellStyle name="Warning Text 2" xfId="49" xr:uid="{00000000-0005-0000-0000-0000A7230000}"/>
    <cellStyle name="Warning Text 2 10" xfId="3577" xr:uid="{00000000-0005-0000-0000-0000A8230000}"/>
    <cellStyle name="Warning Text 2 10 2" xfId="4998" xr:uid="{00000000-0005-0000-0000-0000A9230000}"/>
    <cellStyle name="Warning Text 2 10 2 2" xfId="5962" xr:uid="{00000000-0005-0000-0000-0000AA230000}"/>
    <cellStyle name="Warning Text 2 10 3" xfId="4852" xr:uid="{00000000-0005-0000-0000-0000AB230000}"/>
    <cellStyle name="Warning Text 2 10 3 2" xfId="30424" xr:uid="{FF6E34F2-87C5-4D71-A79A-D7EABF1F788C}"/>
    <cellStyle name="Warning Text 2 10 4" xfId="8146" xr:uid="{00000000-0005-0000-0000-0000AC230000}"/>
    <cellStyle name="Warning Text 2 10 4 2" xfId="30425" xr:uid="{934524D0-AB15-4A3B-BF01-4AC61324628F}"/>
    <cellStyle name="Warning Text 2 10 5" xfId="5961" xr:uid="{00000000-0005-0000-0000-0000AD230000}"/>
    <cellStyle name="Warning Text 2 10 6" xfId="30426" xr:uid="{F9F6F601-6898-4AC0-8BCF-892B69F732D9}"/>
    <cellStyle name="Warning Text 2 10 7" xfId="30427" xr:uid="{32CA97EE-333D-4D4A-9ECC-46477F1689CD}"/>
    <cellStyle name="Warning Text 2 10 8" xfId="30428" xr:uid="{FCFC9F80-EEFB-4F09-B81E-428A396B52B3}"/>
    <cellStyle name="Warning Text 2 10 9" xfId="30429" xr:uid="{3563965A-053E-42BA-A0DB-1F5DF77134AC}"/>
    <cellStyle name="Warning Text 2 11" xfId="3578" xr:uid="{00000000-0005-0000-0000-0000AE230000}"/>
    <cellStyle name="Warning Text 2 11 2" xfId="4999" xr:uid="{00000000-0005-0000-0000-0000AF230000}"/>
    <cellStyle name="Warning Text 2 11 2 2" xfId="5964" xr:uid="{00000000-0005-0000-0000-0000B0230000}"/>
    <cellStyle name="Warning Text 2 11 3" xfId="4853" xr:uid="{00000000-0005-0000-0000-0000B1230000}"/>
    <cellStyle name="Warning Text 2 11 4" xfId="5963" xr:uid="{00000000-0005-0000-0000-0000B2230000}"/>
    <cellStyle name="Warning Text 2 12" xfId="4997" xr:uid="{00000000-0005-0000-0000-0000B3230000}"/>
    <cellStyle name="Warning Text 2 12 2" xfId="5965" xr:uid="{00000000-0005-0000-0000-0000B4230000}"/>
    <cellStyle name="Warning Text 2 13" xfId="4851" xr:uid="{00000000-0005-0000-0000-0000B5230000}"/>
    <cellStyle name="Warning Text 2 13 2" xfId="30430" xr:uid="{D956B337-35F4-4216-B72A-098DD9A86B86}"/>
    <cellStyle name="Warning Text 2 14" xfId="6413" xr:uid="{00000000-0005-0000-0000-0000B6230000}"/>
    <cellStyle name="Warning Text 2 14 2" xfId="30431" xr:uid="{612A82C7-C065-4E94-842D-6EC8EB01C7F0}"/>
    <cellStyle name="Warning Text 2 15" xfId="5960" xr:uid="{00000000-0005-0000-0000-0000B7230000}"/>
    <cellStyle name="Warning Text 2 16" xfId="30432" xr:uid="{D503F951-5C9F-464A-9906-FB29B75429CD}"/>
    <cellStyle name="Warning Text 2 17" xfId="30433" xr:uid="{70D99DC4-2591-479A-A2D2-67E8C37C6D79}"/>
    <cellStyle name="Warning Text 2 18" xfId="30434" xr:uid="{AA117B16-53E8-4566-8CDD-2393650ECE5D}"/>
    <cellStyle name="Warning Text 2 19" xfId="30435" xr:uid="{DF7F6ACC-9EDD-41DD-98E4-315A8C61895E}"/>
    <cellStyle name="Warning Text 2 2" xfId="3579" xr:uid="{00000000-0005-0000-0000-0000B8230000}"/>
    <cellStyle name="Warning Text 2 2 2" xfId="5000" xr:uid="{00000000-0005-0000-0000-0000B9230000}"/>
    <cellStyle name="Warning Text 2 2 2 2" xfId="5967" xr:uid="{00000000-0005-0000-0000-0000BA230000}"/>
    <cellStyle name="Warning Text 2 2 3" xfId="4854" xr:uid="{00000000-0005-0000-0000-0000BB230000}"/>
    <cellStyle name="Warning Text 2 2 3 2" xfId="30436" xr:uid="{091E5A6F-C032-4CF0-95AD-5D7B1B5774FE}"/>
    <cellStyle name="Warning Text 2 2 4" xfId="8147" xr:uid="{00000000-0005-0000-0000-0000BC230000}"/>
    <cellStyle name="Warning Text 2 2 4 2" xfId="30437" xr:uid="{2C6E805E-E2A4-4546-A3D7-9F8C47D3221C}"/>
    <cellStyle name="Warning Text 2 2 5" xfId="5966" xr:uid="{00000000-0005-0000-0000-0000BD230000}"/>
    <cellStyle name="Warning Text 2 2 6" xfId="30438" xr:uid="{C5D67DAF-C0B7-4107-B251-103FC67F5E1C}"/>
    <cellStyle name="Warning Text 2 2 7" xfId="30439" xr:uid="{4A0D1308-BAF1-4540-965A-317DC348E4B1}"/>
    <cellStyle name="Warning Text 2 2 8" xfId="30440" xr:uid="{3025F2ED-DA36-4F3E-B69B-6789975DD883}"/>
    <cellStyle name="Warning Text 2 2 9" xfId="30441" xr:uid="{EB7BE9FF-252D-49B2-B0A1-5A4A393F753A}"/>
    <cellStyle name="Warning Text 2 3" xfId="3580" xr:uid="{00000000-0005-0000-0000-0000BE230000}"/>
    <cellStyle name="Warning Text 2 3 2" xfId="5001" xr:uid="{00000000-0005-0000-0000-0000BF230000}"/>
    <cellStyle name="Warning Text 2 3 2 2" xfId="5969" xr:uid="{00000000-0005-0000-0000-0000C0230000}"/>
    <cellStyle name="Warning Text 2 3 3" xfId="4855" xr:uid="{00000000-0005-0000-0000-0000C1230000}"/>
    <cellStyle name="Warning Text 2 3 3 2" xfId="30442" xr:uid="{1F0AF156-F9E9-42D2-9CE3-E1200E837061}"/>
    <cellStyle name="Warning Text 2 3 4" xfId="8148" xr:uid="{00000000-0005-0000-0000-0000C2230000}"/>
    <cellStyle name="Warning Text 2 3 4 2" xfId="30443" xr:uid="{E5BFF6E0-7B21-4BD8-8FCA-527580CDAEB7}"/>
    <cellStyle name="Warning Text 2 3 5" xfId="5968" xr:uid="{00000000-0005-0000-0000-0000C3230000}"/>
    <cellStyle name="Warning Text 2 3 6" xfId="30444" xr:uid="{8E567370-85A4-4D60-9864-F177BC51019E}"/>
    <cellStyle name="Warning Text 2 3 7" xfId="30445" xr:uid="{0DFA5776-D4C0-46E8-A0DE-D409342A6C09}"/>
    <cellStyle name="Warning Text 2 3 8" xfId="30446" xr:uid="{92843BF4-64D6-4800-9F79-B5B5B45BDE97}"/>
    <cellStyle name="Warning Text 2 3 9" xfId="30447" xr:uid="{74B3C13E-768E-48DC-AE36-988AB00E8C92}"/>
    <cellStyle name="Warning Text 2 4" xfId="3581" xr:uid="{00000000-0005-0000-0000-0000C4230000}"/>
    <cellStyle name="Warning Text 2 4 2" xfId="5002" xr:uid="{00000000-0005-0000-0000-0000C5230000}"/>
    <cellStyle name="Warning Text 2 4 2 2" xfId="5971" xr:uid="{00000000-0005-0000-0000-0000C6230000}"/>
    <cellStyle name="Warning Text 2 4 3" xfId="4856" xr:uid="{00000000-0005-0000-0000-0000C7230000}"/>
    <cellStyle name="Warning Text 2 4 3 2" xfId="30448" xr:uid="{A9042B4D-B465-4B2A-9146-52F9841EC418}"/>
    <cellStyle name="Warning Text 2 4 4" xfId="8149" xr:uid="{00000000-0005-0000-0000-0000C8230000}"/>
    <cellStyle name="Warning Text 2 4 4 2" xfId="30449" xr:uid="{635FA9FA-DCD5-4CC5-9768-CFA27EA2D237}"/>
    <cellStyle name="Warning Text 2 4 5" xfId="5970" xr:uid="{00000000-0005-0000-0000-0000C9230000}"/>
    <cellStyle name="Warning Text 2 4 6" xfId="30450" xr:uid="{F13D163E-513E-44DA-BD8C-36E6DFE846C6}"/>
    <cellStyle name="Warning Text 2 4 7" xfId="30451" xr:uid="{C51C73E4-5986-413A-B656-7801E0D0A01B}"/>
    <cellStyle name="Warning Text 2 4 8" xfId="30452" xr:uid="{33EF41CF-58ED-4B76-A552-6F2C17EA8B15}"/>
    <cellStyle name="Warning Text 2 4 9" xfId="30453" xr:uid="{AFBE21EF-15D4-4EB3-BFCF-B203531CF346}"/>
    <cellStyle name="Warning Text 2 5" xfId="3582" xr:uid="{00000000-0005-0000-0000-0000CA230000}"/>
    <cellStyle name="Warning Text 2 5 2" xfId="5003" xr:uid="{00000000-0005-0000-0000-0000CB230000}"/>
    <cellStyle name="Warning Text 2 5 2 2" xfId="5973" xr:uid="{00000000-0005-0000-0000-0000CC230000}"/>
    <cellStyle name="Warning Text 2 5 3" xfId="4857" xr:uid="{00000000-0005-0000-0000-0000CD230000}"/>
    <cellStyle name="Warning Text 2 5 3 2" xfId="30454" xr:uid="{1B547E8B-BD02-49CB-9DDE-CEDA62EA56A5}"/>
    <cellStyle name="Warning Text 2 5 4" xfId="8150" xr:uid="{00000000-0005-0000-0000-0000CE230000}"/>
    <cellStyle name="Warning Text 2 5 4 2" xfId="30455" xr:uid="{2C8CCFB9-9C54-4C2C-B9D2-8F1F57A96722}"/>
    <cellStyle name="Warning Text 2 5 5" xfId="5972" xr:uid="{00000000-0005-0000-0000-0000CF230000}"/>
    <cellStyle name="Warning Text 2 5 6" xfId="30456" xr:uid="{BC2F2748-FA52-48E6-8748-7B11EAF205A8}"/>
    <cellStyle name="Warning Text 2 5 7" xfId="30457" xr:uid="{24AB4585-BD61-4409-A23B-C68BAD96DF66}"/>
    <cellStyle name="Warning Text 2 5 8" xfId="30458" xr:uid="{852ACD8E-CCE9-4E1D-A6C0-084D994AF4C0}"/>
    <cellStyle name="Warning Text 2 5 9" xfId="30459" xr:uid="{F5920823-7184-4787-ABC4-330F45EC0F10}"/>
    <cellStyle name="Warning Text 2 6" xfId="3583" xr:uid="{00000000-0005-0000-0000-0000D0230000}"/>
    <cellStyle name="Warning Text 2 6 2" xfId="5004" xr:uid="{00000000-0005-0000-0000-0000D1230000}"/>
    <cellStyle name="Warning Text 2 6 2 2" xfId="5975" xr:uid="{00000000-0005-0000-0000-0000D2230000}"/>
    <cellStyle name="Warning Text 2 6 3" xfId="4858" xr:uid="{00000000-0005-0000-0000-0000D3230000}"/>
    <cellStyle name="Warning Text 2 6 3 2" xfId="30460" xr:uid="{9C990BBF-0F77-499E-A252-468BECBD8861}"/>
    <cellStyle name="Warning Text 2 6 4" xfId="8151" xr:uid="{00000000-0005-0000-0000-0000D4230000}"/>
    <cellStyle name="Warning Text 2 6 4 2" xfId="30461" xr:uid="{6BDEE26D-08F6-4C86-9DE7-64A312554E83}"/>
    <cellStyle name="Warning Text 2 6 5" xfId="5974" xr:uid="{00000000-0005-0000-0000-0000D5230000}"/>
    <cellStyle name="Warning Text 2 6 6" xfId="30462" xr:uid="{3EE179D7-5FB2-4EFF-AB8A-0352699491AF}"/>
    <cellStyle name="Warning Text 2 6 7" xfId="30463" xr:uid="{32F95EEC-68C8-4D26-819A-4147172E1CE1}"/>
    <cellStyle name="Warning Text 2 6 8" xfId="30464" xr:uid="{B9E4A5EB-80EC-4E8F-B8F6-C1F579122722}"/>
    <cellStyle name="Warning Text 2 6 9" xfId="30465" xr:uid="{19457DD7-1983-4317-A00A-0E32B2CA544C}"/>
    <cellStyle name="Warning Text 2 7" xfId="3584" xr:uid="{00000000-0005-0000-0000-0000D6230000}"/>
    <cellStyle name="Warning Text 2 7 2" xfId="5005" xr:uid="{00000000-0005-0000-0000-0000D7230000}"/>
    <cellStyle name="Warning Text 2 7 2 2" xfId="5977" xr:uid="{00000000-0005-0000-0000-0000D8230000}"/>
    <cellStyle name="Warning Text 2 7 3" xfId="4859" xr:uid="{00000000-0005-0000-0000-0000D9230000}"/>
    <cellStyle name="Warning Text 2 7 3 2" xfId="30466" xr:uid="{5E446258-06BB-4B08-883A-AA5ADDF2C6EF}"/>
    <cellStyle name="Warning Text 2 7 4" xfId="8152" xr:uid="{00000000-0005-0000-0000-0000DA230000}"/>
    <cellStyle name="Warning Text 2 7 4 2" xfId="30467" xr:uid="{E1494FDE-963F-439E-B38E-873316699C84}"/>
    <cellStyle name="Warning Text 2 7 5" xfId="5976" xr:uid="{00000000-0005-0000-0000-0000DB230000}"/>
    <cellStyle name="Warning Text 2 7 6" xfId="30468" xr:uid="{59AE9892-C20F-456D-8CAB-3EA2EA44A73A}"/>
    <cellStyle name="Warning Text 2 7 7" xfId="30469" xr:uid="{6233AD42-EBD4-4197-94EB-D147AC288270}"/>
    <cellStyle name="Warning Text 2 7 8" xfId="30470" xr:uid="{94A9A2A5-71F3-4FAB-B85C-3142C2C56F4B}"/>
    <cellStyle name="Warning Text 2 7 9" xfId="30471" xr:uid="{DD5ED364-A217-4230-BBA3-81B85DD5C0C8}"/>
    <cellStyle name="Warning Text 2 8" xfId="3585" xr:uid="{00000000-0005-0000-0000-0000DC230000}"/>
    <cellStyle name="Warning Text 2 8 2" xfId="5006" xr:uid="{00000000-0005-0000-0000-0000DD230000}"/>
    <cellStyle name="Warning Text 2 8 2 2" xfId="5979" xr:uid="{00000000-0005-0000-0000-0000DE230000}"/>
    <cellStyle name="Warning Text 2 8 3" xfId="4860" xr:uid="{00000000-0005-0000-0000-0000DF230000}"/>
    <cellStyle name="Warning Text 2 8 3 2" xfId="30472" xr:uid="{16832CDB-9FD1-42E0-AC16-B47C79C42C21}"/>
    <cellStyle name="Warning Text 2 8 4" xfId="8153" xr:uid="{00000000-0005-0000-0000-0000E0230000}"/>
    <cellStyle name="Warning Text 2 8 4 2" xfId="30473" xr:uid="{A877BA5B-9F37-424F-823B-38EA98B1483A}"/>
    <cellStyle name="Warning Text 2 8 5" xfId="5978" xr:uid="{00000000-0005-0000-0000-0000E1230000}"/>
    <cellStyle name="Warning Text 2 8 6" xfId="30474" xr:uid="{A7C58241-022E-469C-B2DE-804C1F23F025}"/>
    <cellStyle name="Warning Text 2 8 7" xfId="30475" xr:uid="{D4041B15-B1B6-4CAA-AD59-67DA60B48693}"/>
    <cellStyle name="Warning Text 2 8 8" xfId="30476" xr:uid="{49877D50-F2FA-42A2-BFBD-F6B55D2317A4}"/>
    <cellStyle name="Warning Text 2 8 9" xfId="30477" xr:uid="{478BE0BA-B63B-4F3D-AE3D-639A3CBB7B55}"/>
    <cellStyle name="Warning Text 2 9" xfId="3586" xr:uid="{00000000-0005-0000-0000-0000E2230000}"/>
    <cellStyle name="Warning Text 2 9 2" xfId="5007" xr:uid="{00000000-0005-0000-0000-0000E3230000}"/>
    <cellStyle name="Warning Text 2 9 2 2" xfId="5981" xr:uid="{00000000-0005-0000-0000-0000E4230000}"/>
    <cellStyle name="Warning Text 2 9 3" xfId="4861" xr:uid="{00000000-0005-0000-0000-0000E5230000}"/>
    <cellStyle name="Warning Text 2 9 3 2" xfId="30478" xr:uid="{5EAB6931-056E-4F41-B86C-B988F79FB220}"/>
    <cellStyle name="Warning Text 2 9 4" xfId="8154" xr:uid="{00000000-0005-0000-0000-0000E6230000}"/>
    <cellStyle name="Warning Text 2 9 4 2" xfId="30479" xr:uid="{DED8353B-C922-4E4E-8C9C-A1BC69E5CAE3}"/>
    <cellStyle name="Warning Text 2 9 5" xfId="5980" xr:uid="{00000000-0005-0000-0000-0000E7230000}"/>
    <cellStyle name="Warning Text 2 9 6" xfId="30480" xr:uid="{A3E3CC01-0159-4E74-A88F-34DE7D87D50A}"/>
    <cellStyle name="Warning Text 2 9 7" xfId="30481" xr:uid="{C8BE179C-AD89-465B-96EC-9E5BC68BD2C5}"/>
    <cellStyle name="Warning Text 2 9 8" xfId="30482" xr:uid="{479EFEB4-7B95-4050-9F73-ABC741B8E96D}"/>
    <cellStyle name="Warning Text 2 9 9" xfId="30483" xr:uid="{1A525FD1-EBB5-40BA-8177-C0AFF4ED3350}"/>
    <cellStyle name="Warning Text 20" xfId="14616" xr:uid="{00000000-0005-0000-0000-00002C130000}"/>
    <cellStyle name="Warning Text 20 10" xfId="30484" xr:uid="{FD43472D-1D60-4BBA-91D0-A63B66BED9E7}"/>
    <cellStyle name="Warning Text 20 2" xfId="30485" xr:uid="{80290A4C-701F-4D2D-9965-BD53717B66DE}"/>
    <cellStyle name="Warning Text 20 3" xfId="30486" xr:uid="{7A2F500B-6CF8-4B8A-A103-168D56704885}"/>
    <cellStyle name="Warning Text 20 4" xfId="30487" xr:uid="{C06DC777-D9C1-4F6D-B0F8-7BAB9C98DFFC}"/>
    <cellStyle name="Warning Text 20 5" xfId="30488" xr:uid="{267B7531-EEC0-41C9-81D8-E6A1EB090345}"/>
    <cellStyle name="Warning Text 20 6" xfId="30489" xr:uid="{F8530E18-B6DA-4DFC-B136-CF2A8090333D}"/>
    <cellStyle name="Warning Text 20 7" xfId="30490" xr:uid="{8A82D0D2-5D5A-4917-8756-A5A4D6630ECE}"/>
    <cellStyle name="Warning Text 20 8" xfId="30491" xr:uid="{5A5BFA1B-6806-4927-9748-6D4ACB9035A6}"/>
    <cellStyle name="Warning Text 20 9" xfId="30492" xr:uid="{95520D6E-1D44-4A1A-AA93-88B590E8F1E6}"/>
    <cellStyle name="Warning Text 21" xfId="14617" xr:uid="{00000000-0005-0000-0000-00002D130000}"/>
    <cellStyle name="Warning Text 21 10" xfId="30493" xr:uid="{162996D0-1CD0-4849-B927-8177D9FE1704}"/>
    <cellStyle name="Warning Text 21 2" xfId="30494" xr:uid="{3C083085-FE95-422B-BB3B-8AB2484F62D5}"/>
    <cellStyle name="Warning Text 21 3" xfId="30495" xr:uid="{15C19A38-B752-46F5-A94C-9915A17293AE}"/>
    <cellStyle name="Warning Text 21 4" xfId="30496" xr:uid="{E49757AB-A984-4DDE-80DD-85784D02251C}"/>
    <cellStyle name="Warning Text 21 5" xfId="30497" xr:uid="{76D052D9-6073-4B1E-AE31-B00451469EB3}"/>
    <cellStyle name="Warning Text 21 6" xfId="30498" xr:uid="{0C2E20C8-3F8D-4784-A264-615AC6E419A0}"/>
    <cellStyle name="Warning Text 21 7" xfId="30499" xr:uid="{D09B4412-6DE6-4719-BAD2-36270A1C40C2}"/>
    <cellStyle name="Warning Text 21 8" xfId="30500" xr:uid="{4073CB6A-5D2F-4C0E-BD71-CCD9E76C8907}"/>
    <cellStyle name="Warning Text 21 9" xfId="30501" xr:uid="{E84D47C9-4E49-48DC-A5A7-8C7AF10355BE}"/>
    <cellStyle name="Warning Text 22" xfId="14618" xr:uid="{00000000-0005-0000-0000-00002E130000}"/>
    <cellStyle name="Warning Text 22 10" xfId="30502" xr:uid="{7168B3E0-47AB-409C-9736-B1008DBBF6B2}"/>
    <cellStyle name="Warning Text 22 2" xfId="30503" xr:uid="{565D5158-716E-42F5-8DED-1EDE94BB992F}"/>
    <cellStyle name="Warning Text 22 3" xfId="30504" xr:uid="{8D107429-29C5-44A5-BCCA-847355CEFFC0}"/>
    <cellStyle name="Warning Text 22 4" xfId="30505" xr:uid="{C0FA8476-CC70-4E1B-82DB-C543F9C3EF4B}"/>
    <cellStyle name="Warning Text 22 5" xfId="30506" xr:uid="{C777754D-072C-4B27-86D4-39C152481B18}"/>
    <cellStyle name="Warning Text 22 6" xfId="30507" xr:uid="{816A89E7-B9D6-4769-AC6D-44B6AA2ED544}"/>
    <cellStyle name="Warning Text 22 7" xfId="30508" xr:uid="{431AB797-1799-40E0-B338-E37F4D3ED1D0}"/>
    <cellStyle name="Warning Text 22 8" xfId="30509" xr:uid="{DBFDDCD1-EF8B-4B38-A886-8DA655EE4471}"/>
    <cellStyle name="Warning Text 22 9" xfId="30510" xr:uid="{9FC1BC16-AB19-4522-8EC9-BF3349075402}"/>
    <cellStyle name="Warning Text 23" xfId="14619" xr:uid="{00000000-0005-0000-0000-00002F130000}"/>
    <cellStyle name="Warning Text 23 10" xfId="30511" xr:uid="{31207255-ABA8-4A8F-85DC-9603594E7E03}"/>
    <cellStyle name="Warning Text 23 2" xfId="30512" xr:uid="{DDEFA2C8-4D8A-457C-A3CA-262239BE7E96}"/>
    <cellStyle name="Warning Text 23 3" xfId="30513" xr:uid="{C9593BF2-F4A5-414C-88C5-38811C8DEEFB}"/>
    <cellStyle name="Warning Text 23 4" xfId="30514" xr:uid="{3A6C17AF-9C84-4435-AF26-79F728047B06}"/>
    <cellStyle name="Warning Text 23 5" xfId="30515" xr:uid="{1348F528-719E-45D5-B2B7-F0A84EFEEE35}"/>
    <cellStyle name="Warning Text 23 6" xfId="30516" xr:uid="{BF24B840-C166-4110-AA49-590B9F62A691}"/>
    <cellStyle name="Warning Text 23 7" xfId="30517" xr:uid="{2CB826A5-2AD4-4486-A776-D3604C14FA99}"/>
    <cellStyle name="Warning Text 23 8" xfId="30518" xr:uid="{40AD5689-788F-42CC-BC0E-516AA11DA74C}"/>
    <cellStyle name="Warning Text 23 9" xfId="30519" xr:uid="{50EE6B78-21C4-4913-A92C-A75CB3A11C54}"/>
    <cellStyle name="Warning Text 24" xfId="14620" xr:uid="{00000000-0005-0000-0000-000030130000}"/>
    <cellStyle name="Warning Text 24 10" xfId="30520" xr:uid="{C37F9CBD-88E5-40C5-AB0B-45F3E01C5AB6}"/>
    <cellStyle name="Warning Text 24 2" xfId="30521" xr:uid="{E14D2739-BE6C-43D0-A225-EA9200F85D98}"/>
    <cellStyle name="Warning Text 24 3" xfId="30522" xr:uid="{98433D55-29D6-4885-A424-AAED06714D68}"/>
    <cellStyle name="Warning Text 24 4" xfId="30523" xr:uid="{F38E38D9-A19A-4F14-9E83-34ACF6E1F3F6}"/>
    <cellStyle name="Warning Text 24 5" xfId="30524" xr:uid="{C7AD570D-D964-4B16-B2D8-C8E2DA57C0D1}"/>
    <cellStyle name="Warning Text 24 6" xfId="30525" xr:uid="{B576E1A2-3FC4-427D-8A15-D2513C340B79}"/>
    <cellStyle name="Warning Text 24 7" xfId="30526" xr:uid="{0E876868-7318-452E-9CD2-B347A7EEDA22}"/>
    <cellStyle name="Warning Text 24 8" xfId="30527" xr:uid="{BC0DE476-7977-4536-8347-47F5E1DB4365}"/>
    <cellStyle name="Warning Text 24 9" xfId="30528" xr:uid="{5A38CC06-26AB-4003-839C-55813BF77722}"/>
    <cellStyle name="Warning Text 25" xfId="14621" xr:uid="{00000000-0005-0000-0000-000031130000}"/>
    <cellStyle name="Warning Text 25 10" xfId="30529" xr:uid="{9B7D0337-5809-40AD-AA79-85F4F28970D1}"/>
    <cellStyle name="Warning Text 25 2" xfId="30530" xr:uid="{20309162-D0CD-40EC-99E3-795918C7F303}"/>
    <cellStyle name="Warning Text 25 3" xfId="30531" xr:uid="{B7843B82-4512-4DE3-875A-376017F112D3}"/>
    <cellStyle name="Warning Text 25 4" xfId="30532" xr:uid="{695B120B-BC1D-4F2F-891C-5C9E6D31D602}"/>
    <cellStyle name="Warning Text 25 5" xfId="30533" xr:uid="{F9EE138D-93E3-4E63-A019-6A77FB13E016}"/>
    <cellStyle name="Warning Text 25 6" xfId="30534" xr:uid="{D844FFCC-5DD0-4A51-962B-CE17BE46DB93}"/>
    <cellStyle name="Warning Text 25 7" xfId="30535" xr:uid="{20A652B0-59C8-431A-A680-8C430CEC4188}"/>
    <cellStyle name="Warning Text 25 8" xfId="30536" xr:uid="{2BC8B07B-1429-4DFB-BD4F-6E6462EB590A}"/>
    <cellStyle name="Warning Text 25 9" xfId="30537" xr:uid="{AAB78D41-B429-4073-8E9C-D9F4D2C90950}"/>
    <cellStyle name="Warning Text 26" xfId="14622" xr:uid="{00000000-0005-0000-0000-000032130000}"/>
    <cellStyle name="Warning Text 26 10" xfId="30538" xr:uid="{25E34A0B-B0DB-4081-A922-2D44C1085055}"/>
    <cellStyle name="Warning Text 26 2" xfId="30539" xr:uid="{4F7D61DF-2935-459C-BC70-490773112C26}"/>
    <cellStyle name="Warning Text 26 3" xfId="30540" xr:uid="{3E08F446-BCEB-41C3-B158-BEF01FA4DAB9}"/>
    <cellStyle name="Warning Text 26 4" xfId="30541" xr:uid="{0741EE7A-670A-4020-8E1A-497F3EEB7CAB}"/>
    <cellStyle name="Warning Text 26 5" xfId="30542" xr:uid="{CC996B2A-2320-419D-9644-E1A7F52B5BED}"/>
    <cellStyle name="Warning Text 26 6" xfId="30543" xr:uid="{F4D17008-7B0F-43B8-99B4-4B0200826E44}"/>
    <cellStyle name="Warning Text 26 7" xfId="30544" xr:uid="{23C036BD-D86C-4AD1-8993-5BBAB9896363}"/>
    <cellStyle name="Warning Text 26 8" xfId="30545" xr:uid="{71008EC9-8331-4625-BC69-53B070399F42}"/>
    <cellStyle name="Warning Text 26 9" xfId="30546" xr:uid="{42899198-FFD1-4EDF-B10E-13CF641F609E}"/>
    <cellStyle name="Warning Text 27" xfId="14623" xr:uid="{00000000-0005-0000-0000-000033130000}"/>
    <cellStyle name="Warning Text 27 10" xfId="30547" xr:uid="{544A440C-82C1-496A-8125-A8CA5ABD6D61}"/>
    <cellStyle name="Warning Text 27 2" xfId="30548" xr:uid="{20DCF3A7-D132-4A40-9DA4-966123846F3E}"/>
    <cellStyle name="Warning Text 27 3" xfId="30549" xr:uid="{C5706045-5CFF-4600-8F3B-A90CD6BB090E}"/>
    <cellStyle name="Warning Text 27 4" xfId="30550" xr:uid="{811ADD24-425B-4F31-82EF-AB71DBAB05AB}"/>
    <cellStyle name="Warning Text 27 5" xfId="30551" xr:uid="{6FA977EA-FF92-43DC-92F8-F90237AB3549}"/>
    <cellStyle name="Warning Text 27 6" xfId="30552" xr:uid="{D0611B75-5A0B-40CD-A892-04BCCFB79AE8}"/>
    <cellStyle name="Warning Text 27 7" xfId="30553" xr:uid="{0A90E927-CE0A-45F5-8029-64335FD7766C}"/>
    <cellStyle name="Warning Text 27 8" xfId="30554" xr:uid="{BA1783EA-5CC2-4C06-900F-1BB2AB350FA1}"/>
    <cellStyle name="Warning Text 27 9" xfId="30555" xr:uid="{C69712AD-C3B1-4837-AB5B-CC6DB46C2541}"/>
    <cellStyle name="Warning Text 28" xfId="14624" xr:uid="{00000000-0005-0000-0000-000034130000}"/>
    <cellStyle name="Warning Text 28 10" xfId="30556" xr:uid="{8D45925E-DD66-4FC5-B6F0-1919C3DB34C1}"/>
    <cellStyle name="Warning Text 28 2" xfId="30557" xr:uid="{FB64CEFA-8D7F-40E7-AE2F-EF7637BF4C1E}"/>
    <cellStyle name="Warning Text 28 3" xfId="30558" xr:uid="{150EBD44-F88C-4748-8936-07AC6CD8C6D0}"/>
    <cellStyle name="Warning Text 28 4" xfId="30559" xr:uid="{8BFC642C-2A20-4974-94C8-A9E71E3D8AC5}"/>
    <cellStyle name="Warning Text 28 5" xfId="30560" xr:uid="{E22809C4-C4C8-408F-95B8-2AD4E126049D}"/>
    <cellStyle name="Warning Text 28 6" xfId="30561" xr:uid="{2FB3C05C-E88D-4279-BB37-B121916CB435}"/>
    <cellStyle name="Warning Text 28 7" xfId="30562" xr:uid="{D15047BB-B578-4CE8-880D-75EE05C716C1}"/>
    <cellStyle name="Warning Text 28 8" xfId="30563" xr:uid="{DF9DA7A3-4C31-48B3-8DB3-9C5DD55725E2}"/>
    <cellStyle name="Warning Text 28 9" xfId="30564" xr:uid="{D0FDFE45-8782-45D8-939F-53EB032F8CC0}"/>
    <cellStyle name="Warning Text 29" xfId="14625" xr:uid="{00000000-0005-0000-0000-000035130000}"/>
    <cellStyle name="Warning Text 29 10" xfId="30565" xr:uid="{B66E2D31-819E-4202-83B9-7BA33E8BE456}"/>
    <cellStyle name="Warning Text 29 2" xfId="30566" xr:uid="{E4F07FD3-1B51-4E36-BE1A-EFAD44C28CB7}"/>
    <cellStyle name="Warning Text 29 3" xfId="30567" xr:uid="{F940F29E-532F-44F1-A252-E79DD1AC257B}"/>
    <cellStyle name="Warning Text 29 4" xfId="30568" xr:uid="{1CB70AB8-220E-48C4-9F92-A216C6A37B29}"/>
    <cellStyle name="Warning Text 29 5" xfId="30569" xr:uid="{4EA67F6D-70D9-482A-9BAD-32021E3A0214}"/>
    <cellStyle name="Warning Text 29 6" xfId="30570" xr:uid="{F997BEF1-3C62-428F-B717-3693E7D7571D}"/>
    <cellStyle name="Warning Text 29 7" xfId="30571" xr:uid="{E874A811-E84A-406D-BAB4-B9AC76F89D79}"/>
    <cellStyle name="Warning Text 29 8" xfId="30572" xr:uid="{20B68F48-9FA3-4DD8-8A2F-317A4894C170}"/>
    <cellStyle name="Warning Text 29 9" xfId="30573" xr:uid="{6A26A8B5-C393-48AC-A145-EC55153E856A}"/>
    <cellStyle name="Warning Text 3" xfId="3587" xr:uid="{00000000-0005-0000-0000-0000E8230000}"/>
    <cellStyle name="Warning Text 3 10" xfId="3588" xr:uid="{00000000-0005-0000-0000-0000E9230000}"/>
    <cellStyle name="Warning Text 3 10 2" xfId="5009" xr:uid="{00000000-0005-0000-0000-0000EA230000}"/>
    <cellStyle name="Warning Text 3 10 2 2" xfId="5984" xr:uid="{00000000-0005-0000-0000-0000EB230000}"/>
    <cellStyle name="Warning Text 3 10 3" xfId="4863" xr:uid="{00000000-0005-0000-0000-0000EC230000}"/>
    <cellStyle name="Warning Text 3 10 4" xfId="5983" xr:uid="{00000000-0005-0000-0000-0000ED230000}"/>
    <cellStyle name="Warning Text 3 11" xfId="3589" xr:uid="{00000000-0005-0000-0000-0000EE230000}"/>
    <cellStyle name="Warning Text 3 11 2" xfId="5010" xr:uid="{00000000-0005-0000-0000-0000EF230000}"/>
    <cellStyle name="Warning Text 3 11 2 2" xfId="5986" xr:uid="{00000000-0005-0000-0000-0000F0230000}"/>
    <cellStyle name="Warning Text 3 11 3" xfId="4864" xr:uid="{00000000-0005-0000-0000-0000F1230000}"/>
    <cellStyle name="Warning Text 3 11 4" xfId="5985" xr:uid="{00000000-0005-0000-0000-0000F2230000}"/>
    <cellStyle name="Warning Text 3 12" xfId="5008" xr:uid="{00000000-0005-0000-0000-0000F3230000}"/>
    <cellStyle name="Warning Text 3 12 2" xfId="5987" xr:uid="{00000000-0005-0000-0000-0000F4230000}"/>
    <cellStyle name="Warning Text 3 13" xfId="4862" xr:uid="{00000000-0005-0000-0000-0000F5230000}"/>
    <cellStyle name="Warning Text 3 14" xfId="8155" xr:uid="{00000000-0005-0000-0000-0000F6230000}"/>
    <cellStyle name="Warning Text 3 15" xfId="5982" xr:uid="{00000000-0005-0000-0000-0000F7230000}"/>
    <cellStyle name="Warning Text 3 2" xfId="3590" xr:uid="{00000000-0005-0000-0000-0000F8230000}"/>
    <cellStyle name="Warning Text 3 2 2" xfId="5011" xr:uid="{00000000-0005-0000-0000-0000F9230000}"/>
    <cellStyle name="Warning Text 3 2 2 2" xfId="5989" xr:uid="{00000000-0005-0000-0000-0000FA230000}"/>
    <cellStyle name="Warning Text 3 2 3" xfId="4865" xr:uid="{00000000-0005-0000-0000-0000FB230000}"/>
    <cellStyle name="Warning Text 3 2 3 2" xfId="30574" xr:uid="{11BD9FA0-1EFB-4E3A-A25E-52CD829B5949}"/>
    <cellStyle name="Warning Text 3 2 4" xfId="5988" xr:uid="{00000000-0005-0000-0000-0000FC230000}"/>
    <cellStyle name="Warning Text 3 2 5" xfId="30575" xr:uid="{655AF3C7-8FFD-4755-9669-233F72EF37B7}"/>
    <cellStyle name="Warning Text 3 3" xfId="3591" xr:uid="{00000000-0005-0000-0000-0000FD230000}"/>
    <cellStyle name="Warning Text 3 3 2" xfId="5012" xr:uid="{00000000-0005-0000-0000-0000FE230000}"/>
    <cellStyle name="Warning Text 3 3 2 2" xfId="5991" xr:uid="{00000000-0005-0000-0000-0000FF230000}"/>
    <cellStyle name="Warning Text 3 3 3" xfId="4866" xr:uid="{00000000-0005-0000-0000-000000240000}"/>
    <cellStyle name="Warning Text 3 3 4" xfId="5990" xr:uid="{00000000-0005-0000-0000-000001240000}"/>
    <cellStyle name="Warning Text 3 4" xfId="3592" xr:uid="{00000000-0005-0000-0000-000002240000}"/>
    <cellStyle name="Warning Text 3 4 2" xfId="5013" xr:uid="{00000000-0005-0000-0000-000003240000}"/>
    <cellStyle name="Warning Text 3 4 2 2" xfId="5993" xr:uid="{00000000-0005-0000-0000-000004240000}"/>
    <cellStyle name="Warning Text 3 4 3" xfId="4867" xr:uid="{00000000-0005-0000-0000-000005240000}"/>
    <cellStyle name="Warning Text 3 4 4" xfId="5992" xr:uid="{00000000-0005-0000-0000-000006240000}"/>
    <cellStyle name="Warning Text 3 5" xfId="3593" xr:uid="{00000000-0005-0000-0000-000007240000}"/>
    <cellStyle name="Warning Text 3 5 2" xfId="5014" xr:uid="{00000000-0005-0000-0000-000008240000}"/>
    <cellStyle name="Warning Text 3 5 2 2" xfId="5995" xr:uid="{00000000-0005-0000-0000-000009240000}"/>
    <cellStyle name="Warning Text 3 5 3" xfId="4868" xr:uid="{00000000-0005-0000-0000-00000A240000}"/>
    <cellStyle name="Warning Text 3 5 4" xfId="5994" xr:uid="{00000000-0005-0000-0000-00000B240000}"/>
    <cellStyle name="Warning Text 3 6" xfId="3594" xr:uid="{00000000-0005-0000-0000-00000C240000}"/>
    <cellStyle name="Warning Text 3 6 2" xfId="5015" xr:uid="{00000000-0005-0000-0000-00000D240000}"/>
    <cellStyle name="Warning Text 3 6 2 2" xfId="5997" xr:uid="{00000000-0005-0000-0000-00000E240000}"/>
    <cellStyle name="Warning Text 3 6 3" xfId="4869" xr:uid="{00000000-0005-0000-0000-00000F240000}"/>
    <cellStyle name="Warning Text 3 6 4" xfId="5996" xr:uid="{00000000-0005-0000-0000-000010240000}"/>
    <cellStyle name="Warning Text 3 7" xfId="3595" xr:uid="{00000000-0005-0000-0000-000011240000}"/>
    <cellStyle name="Warning Text 3 7 2" xfId="5016" xr:uid="{00000000-0005-0000-0000-000012240000}"/>
    <cellStyle name="Warning Text 3 7 2 2" xfId="5999" xr:uid="{00000000-0005-0000-0000-000013240000}"/>
    <cellStyle name="Warning Text 3 7 3" xfId="4870" xr:uid="{00000000-0005-0000-0000-000014240000}"/>
    <cellStyle name="Warning Text 3 7 4" xfId="5998" xr:uid="{00000000-0005-0000-0000-000015240000}"/>
    <cellStyle name="Warning Text 3 8" xfId="3596" xr:uid="{00000000-0005-0000-0000-000016240000}"/>
    <cellStyle name="Warning Text 3 8 2" xfId="5017" xr:uid="{00000000-0005-0000-0000-000017240000}"/>
    <cellStyle name="Warning Text 3 8 2 2" xfId="6001" xr:uid="{00000000-0005-0000-0000-000018240000}"/>
    <cellStyle name="Warning Text 3 8 3" xfId="4871" xr:uid="{00000000-0005-0000-0000-000019240000}"/>
    <cellStyle name="Warning Text 3 8 4" xfId="6000" xr:uid="{00000000-0005-0000-0000-00001A240000}"/>
    <cellStyle name="Warning Text 3 9" xfId="3597" xr:uid="{00000000-0005-0000-0000-00001B240000}"/>
    <cellStyle name="Warning Text 3 9 2" xfId="5018" xr:uid="{00000000-0005-0000-0000-00001C240000}"/>
    <cellStyle name="Warning Text 3 9 2 2" xfId="6003" xr:uid="{00000000-0005-0000-0000-00001D240000}"/>
    <cellStyle name="Warning Text 3 9 3" xfId="4872" xr:uid="{00000000-0005-0000-0000-00001E240000}"/>
    <cellStyle name="Warning Text 3 9 4" xfId="6002" xr:uid="{00000000-0005-0000-0000-00001F240000}"/>
    <cellStyle name="Warning Text 30" xfId="14626" xr:uid="{00000000-0005-0000-0000-000038130000}"/>
    <cellStyle name="Warning Text 30 10" xfId="30576" xr:uid="{58F3698C-DC82-49A3-AA6F-0273031E6B4F}"/>
    <cellStyle name="Warning Text 30 2" xfId="30577" xr:uid="{8C5E42A5-4658-4E84-9461-A5EE940D7261}"/>
    <cellStyle name="Warning Text 30 3" xfId="30578" xr:uid="{0C014AE8-8E1D-4245-B610-C1042DD2F249}"/>
    <cellStyle name="Warning Text 30 4" xfId="30579" xr:uid="{BD958AF2-9DCB-4163-8EFF-7C07F4012CBA}"/>
    <cellStyle name="Warning Text 30 5" xfId="30580" xr:uid="{A57A0E01-192F-445A-BD92-222EF46C8536}"/>
    <cellStyle name="Warning Text 30 6" xfId="30581" xr:uid="{15D18CF6-6682-42D6-8CC8-546B21B28E4B}"/>
    <cellStyle name="Warning Text 30 7" xfId="30582" xr:uid="{1BD206A7-B65C-46CB-BB4B-2629DC4D6BE2}"/>
    <cellStyle name="Warning Text 30 8" xfId="30583" xr:uid="{E0DD6A9B-2021-4072-A6A2-DAB3B30A377D}"/>
    <cellStyle name="Warning Text 30 9" xfId="30584" xr:uid="{7FD0399D-382C-4FAB-B694-BBD9DF4E071A}"/>
    <cellStyle name="Warning Text 31" xfId="14627" xr:uid="{00000000-0005-0000-0000-000039130000}"/>
    <cellStyle name="Warning Text 31 10" xfId="30585" xr:uid="{B58206A6-2AD5-4E2F-9FF2-80D3A924920C}"/>
    <cellStyle name="Warning Text 31 2" xfId="30586" xr:uid="{9F1FAA95-5B45-42CA-8FA1-0A845EB982A8}"/>
    <cellStyle name="Warning Text 31 3" xfId="30587" xr:uid="{E954FE12-C0EE-4642-8638-8061E83ECFD6}"/>
    <cellStyle name="Warning Text 31 4" xfId="30588" xr:uid="{C1F8ABEE-543B-4EBE-AD79-90C0CD6B0300}"/>
    <cellStyle name="Warning Text 31 5" xfId="30589" xr:uid="{E23CC8DA-82A8-43AE-BAC0-7B90AD4068C5}"/>
    <cellStyle name="Warning Text 31 6" xfId="30590" xr:uid="{190AE5D6-35A2-4FA7-94B9-0BEF6E96C488}"/>
    <cellStyle name="Warning Text 31 7" xfId="30591" xr:uid="{D2333F5D-C50D-4140-A8FB-7336FCEE973A}"/>
    <cellStyle name="Warning Text 31 8" xfId="30592" xr:uid="{A7D324B1-C41B-4424-8F67-A672DAD4775E}"/>
    <cellStyle name="Warning Text 31 9" xfId="30593" xr:uid="{466428AC-6EEC-4EE0-95F3-46541C717AF2}"/>
    <cellStyle name="Warning Text 32" xfId="14628" xr:uid="{00000000-0005-0000-0000-00003A130000}"/>
    <cellStyle name="Warning Text 32 10" xfId="30594" xr:uid="{0BC83E28-2134-45D9-9B39-39B55E26247F}"/>
    <cellStyle name="Warning Text 32 2" xfId="30595" xr:uid="{6CC0F7AC-6423-4DF6-BD9D-478CAB3D4AFF}"/>
    <cellStyle name="Warning Text 32 3" xfId="30596" xr:uid="{ECC42A81-29C7-42A2-8BD9-EA6036E09304}"/>
    <cellStyle name="Warning Text 32 4" xfId="30597" xr:uid="{8A37895C-E9D4-435D-980F-BB233B58E048}"/>
    <cellStyle name="Warning Text 32 5" xfId="30598" xr:uid="{CD2F0A25-BAF0-4F0A-B6FE-578F235E8826}"/>
    <cellStyle name="Warning Text 32 6" xfId="30599" xr:uid="{6D5D5369-252A-4278-9A8B-73D298821CE6}"/>
    <cellStyle name="Warning Text 32 7" xfId="30600" xr:uid="{2EBB37FD-C766-4026-AAFB-E73C849C37AB}"/>
    <cellStyle name="Warning Text 32 8" xfId="30601" xr:uid="{4210C2A0-2FF9-410E-80CD-6E8AB1F5804E}"/>
    <cellStyle name="Warning Text 32 9" xfId="30602" xr:uid="{1361DBAA-A090-4D3E-8A80-2A91AEA0C08F}"/>
    <cellStyle name="Warning Text 33" xfId="14629" xr:uid="{00000000-0005-0000-0000-00003B130000}"/>
    <cellStyle name="Warning Text 33 10" xfId="30603" xr:uid="{AE5D3D8A-60CE-48F3-A301-E6B603CBF8BB}"/>
    <cellStyle name="Warning Text 33 2" xfId="30604" xr:uid="{BDBA3761-7948-4921-82F7-E15D90FBCD1B}"/>
    <cellStyle name="Warning Text 33 3" xfId="30605" xr:uid="{0ABDCC48-BF0A-40CD-BB59-2C70E8490DD3}"/>
    <cellStyle name="Warning Text 33 4" xfId="30606" xr:uid="{C613BF76-9C9C-4708-85C4-428C96A41311}"/>
    <cellStyle name="Warning Text 33 5" xfId="30607" xr:uid="{C2BFC6B7-3C0C-4691-8EB8-7C0AC78680C2}"/>
    <cellStyle name="Warning Text 33 6" xfId="30608" xr:uid="{C09B4794-1482-4CEF-B8EB-DE5ECEF4C768}"/>
    <cellStyle name="Warning Text 33 7" xfId="30609" xr:uid="{BDC4D883-28F3-4840-9B89-FE5D0A6EB193}"/>
    <cellStyle name="Warning Text 33 8" xfId="30610" xr:uid="{0B97AC39-9A40-4A1C-86DD-3D038026B55C}"/>
    <cellStyle name="Warning Text 33 9" xfId="30611" xr:uid="{ED82C0EC-C3B8-4FBF-ADF3-29FCCF5E4DA0}"/>
    <cellStyle name="Warning Text 34" xfId="14630" xr:uid="{00000000-0005-0000-0000-00003C130000}"/>
    <cellStyle name="Warning Text 34 10" xfId="30612" xr:uid="{315E90CD-6F0F-495F-AC06-827E42140A84}"/>
    <cellStyle name="Warning Text 34 2" xfId="30613" xr:uid="{1F875C4E-9F07-4D36-B88A-7C0A9AB6632C}"/>
    <cellStyle name="Warning Text 34 3" xfId="30614" xr:uid="{07AC7479-0DFE-4E58-93DA-6F43A2AD1340}"/>
    <cellStyle name="Warning Text 34 4" xfId="30615" xr:uid="{8D26DCB8-F914-4BCF-9229-FA0F0EE80474}"/>
    <cellStyle name="Warning Text 34 5" xfId="30616" xr:uid="{3F72F78C-A1E0-40C1-BEF6-04776B143069}"/>
    <cellStyle name="Warning Text 34 6" xfId="30617" xr:uid="{E4B0A280-F4DE-46DA-AD08-586A3870F565}"/>
    <cellStyle name="Warning Text 34 7" xfId="30618" xr:uid="{A5E91AF2-CC5A-41DD-8D26-98CD1D7F80D2}"/>
    <cellStyle name="Warning Text 34 8" xfId="30619" xr:uid="{48D5A66A-FBA6-422E-9995-C67749D0B1D9}"/>
    <cellStyle name="Warning Text 34 9" xfId="30620" xr:uid="{7F78D210-E00B-4FE6-A03E-54A8AD1E8C12}"/>
    <cellStyle name="Warning Text 35" xfId="14631" xr:uid="{00000000-0005-0000-0000-00003D130000}"/>
    <cellStyle name="Warning Text 35 10" xfId="30621" xr:uid="{9533F358-9667-47F0-8153-2E4847A23EEF}"/>
    <cellStyle name="Warning Text 35 2" xfId="30622" xr:uid="{2C69552E-1EAC-4965-8B7D-4C63B0E36842}"/>
    <cellStyle name="Warning Text 35 3" xfId="30623" xr:uid="{530734C2-127B-4EE4-895C-C4FC9CBC5853}"/>
    <cellStyle name="Warning Text 35 4" xfId="30624" xr:uid="{DDCE8116-C95E-491F-BC51-91476AB710F3}"/>
    <cellStyle name="Warning Text 35 5" xfId="30625" xr:uid="{A194C753-2E2C-480E-B6B5-12159C864506}"/>
    <cellStyle name="Warning Text 35 6" xfId="30626" xr:uid="{35A3A415-3602-4283-9727-8C32654BCC4F}"/>
    <cellStyle name="Warning Text 35 7" xfId="30627" xr:uid="{B5449861-D8B0-4E9E-9C66-E935532E6F3A}"/>
    <cellStyle name="Warning Text 35 8" xfId="30628" xr:uid="{4B39A27E-BE5E-4CE3-9BDC-D04A1B944631}"/>
    <cellStyle name="Warning Text 35 9" xfId="30629" xr:uid="{76573BA9-2782-4729-AEA6-1F4334C4C62E}"/>
    <cellStyle name="Warning Text 36" xfId="14632" xr:uid="{00000000-0005-0000-0000-00003E130000}"/>
    <cellStyle name="Warning Text 36 10" xfId="30630" xr:uid="{3D6BD2E6-0300-4B52-9123-D6BC9AC946DB}"/>
    <cellStyle name="Warning Text 36 2" xfId="30631" xr:uid="{2317EBB1-C216-46C4-9E8C-F1D45731B35C}"/>
    <cellStyle name="Warning Text 36 3" xfId="30632" xr:uid="{75D08E3A-12B2-4499-A7EE-4ABB3E144343}"/>
    <cellStyle name="Warning Text 36 4" xfId="30633" xr:uid="{1B53C7AD-33DE-48A8-AE4B-3672919CE4CC}"/>
    <cellStyle name="Warning Text 36 5" xfId="30634" xr:uid="{BA9933CF-E8F5-40CC-B997-A91F421B2BE2}"/>
    <cellStyle name="Warning Text 36 6" xfId="30635" xr:uid="{2727F407-F81C-4A5E-A042-C988F402312B}"/>
    <cellStyle name="Warning Text 36 7" xfId="30636" xr:uid="{8B52938A-403B-435A-B2F8-760178EB2F14}"/>
    <cellStyle name="Warning Text 36 8" xfId="30637" xr:uid="{C8E19C6E-0016-4E00-ABF6-2EC9AD0AAD8D}"/>
    <cellStyle name="Warning Text 36 9" xfId="30638" xr:uid="{3177FFF1-AA37-4139-9ED0-0CC6B5CB9B6C}"/>
    <cellStyle name="Warning Text 37" xfId="14633" xr:uid="{00000000-0005-0000-0000-00003F130000}"/>
    <cellStyle name="Warning Text 37 10" xfId="30639" xr:uid="{FD2E682E-5A12-4996-B247-76762EB7C569}"/>
    <cellStyle name="Warning Text 37 2" xfId="30640" xr:uid="{C1952372-0C06-47B4-9EFB-321D94D62967}"/>
    <cellStyle name="Warning Text 37 3" xfId="30641" xr:uid="{73B0B65D-3ACC-421E-B1C2-FE7D58E68525}"/>
    <cellStyle name="Warning Text 37 4" xfId="30642" xr:uid="{2B38D8A6-72EF-4BE5-9ECD-B8B2D7D93CD6}"/>
    <cellStyle name="Warning Text 37 5" xfId="30643" xr:uid="{7904C266-A11A-4291-A76C-6A9AE43CB52F}"/>
    <cellStyle name="Warning Text 37 6" xfId="30644" xr:uid="{9347BD7D-3FC9-46A5-8609-CE85024B67E7}"/>
    <cellStyle name="Warning Text 37 7" xfId="30645" xr:uid="{B1A4A51B-2D9A-454A-9688-9A26F088EBC4}"/>
    <cellStyle name="Warning Text 37 8" xfId="30646" xr:uid="{A6EA23E0-BDE7-4799-A81E-617FA6829701}"/>
    <cellStyle name="Warning Text 37 9" xfId="30647" xr:uid="{505FF753-4024-4E70-A15B-51EEF8049524}"/>
    <cellStyle name="Warning Text 38" xfId="14634" xr:uid="{00000000-0005-0000-0000-000040130000}"/>
    <cellStyle name="Warning Text 38 10" xfId="30648" xr:uid="{617FCC46-A43C-4FB1-A733-CE6BCA39EE97}"/>
    <cellStyle name="Warning Text 38 2" xfId="30649" xr:uid="{28CE126B-FE3D-4E85-B687-D9CA7ACDC6D6}"/>
    <cellStyle name="Warning Text 38 3" xfId="30650" xr:uid="{1592593B-351B-44C7-B4FD-BBA81A453AB9}"/>
    <cellStyle name="Warning Text 38 4" xfId="30651" xr:uid="{021C6727-4E32-4921-914F-C3C8C473A7B0}"/>
    <cellStyle name="Warning Text 38 5" xfId="30652" xr:uid="{F0FAFEE6-7FA1-4B46-BC6D-26D90C05C09C}"/>
    <cellStyle name="Warning Text 38 6" xfId="30653" xr:uid="{914C2A34-FE00-4D0C-A6F3-1B21902409AB}"/>
    <cellStyle name="Warning Text 38 7" xfId="30654" xr:uid="{94EBA9A8-29DD-4CA4-9ECA-4F7376A675DA}"/>
    <cellStyle name="Warning Text 38 8" xfId="30655" xr:uid="{61144893-983B-4A10-BDB9-160A1E8237FF}"/>
    <cellStyle name="Warning Text 38 9" xfId="30656" xr:uid="{A6A1617A-D228-4D09-9EA7-E342F6A4952E}"/>
    <cellStyle name="Warning Text 39" xfId="14635" xr:uid="{00000000-0005-0000-0000-000041130000}"/>
    <cellStyle name="Warning Text 39 10" xfId="30657" xr:uid="{D8D8BDF3-FDD7-4446-B733-B02DAE28AA82}"/>
    <cellStyle name="Warning Text 39 2" xfId="30658" xr:uid="{AE52409E-8705-4AE4-98BB-21DB03DFC95B}"/>
    <cellStyle name="Warning Text 39 3" xfId="30659" xr:uid="{56259897-BB39-4193-AC08-B9560952A5CA}"/>
    <cellStyle name="Warning Text 39 4" xfId="30660" xr:uid="{FC76EA9F-D3C9-4A8C-A4E3-22EA5A9BA6C0}"/>
    <cellStyle name="Warning Text 39 5" xfId="30661" xr:uid="{38AFF16D-4880-45C5-8480-04055ECB4034}"/>
    <cellStyle name="Warning Text 39 6" xfId="30662" xr:uid="{358C92D6-9D7E-4EAA-84FB-1CAF57EBF6E2}"/>
    <cellStyle name="Warning Text 39 7" xfId="30663" xr:uid="{FC54507C-70D4-4D66-AA45-78DB33F5A493}"/>
    <cellStyle name="Warning Text 39 8" xfId="30664" xr:uid="{41F4A9E2-5681-4225-92A9-F605DEF8254F}"/>
    <cellStyle name="Warning Text 39 9" xfId="30665" xr:uid="{8807D2D4-AD04-41B3-970C-B6F6CFB10725}"/>
    <cellStyle name="Warning Text 4" xfId="3598" xr:uid="{00000000-0005-0000-0000-000020240000}"/>
    <cellStyle name="Warning Text 4 10" xfId="3599" xr:uid="{00000000-0005-0000-0000-000021240000}"/>
    <cellStyle name="Warning Text 4 10 2" xfId="5020" xr:uid="{00000000-0005-0000-0000-000022240000}"/>
    <cellStyle name="Warning Text 4 10 2 2" xfId="6006" xr:uid="{00000000-0005-0000-0000-000023240000}"/>
    <cellStyle name="Warning Text 4 10 3" xfId="4874" xr:uid="{00000000-0005-0000-0000-000024240000}"/>
    <cellStyle name="Warning Text 4 10 4" xfId="6005" xr:uid="{00000000-0005-0000-0000-000025240000}"/>
    <cellStyle name="Warning Text 4 11" xfId="3600" xr:uid="{00000000-0005-0000-0000-000026240000}"/>
    <cellStyle name="Warning Text 4 11 2" xfId="5021" xr:uid="{00000000-0005-0000-0000-000027240000}"/>
    <cellStyle name="Warning Text 4 11 2 2" xfId="6008" xr:uid="{00000000-0005-0000-0000-000028240000}"/>
    <cellStyle name="Warning Text 4 11 3" xfId="4875" xr:uid="{00000000-0005-0000-0000-000029240000}"/>
    <cellStyle name="Warning Text 4 11 4" xfId="6007" xr:uid="{00000000-0005-0000-0000-00002A240000}"/>
    <cellStyle name="Warning Text 4 12" xfId="5019" xr:uid="{00000000-0005-0000-0000-00002B240000}"/>
    <cellStyle name="Warning Text 4 12 2" xfId="6009" xr:uid="{00000000-0005-0000-0000-00002C240000}"/>
    <cellStyle name="Warning Text 4 13" xfId="4873" xr:uid="{00000000-0005-0000-0000-00002D240000}"/>
    <cellStyle name="Warning Text 4 14" xfId="6004" xr:uid="{00000000-0005-0000-0000-00002E240000}"/>
    <cellStyle name="Warning Text 4 2" xfId="3601" xr:uid="{00000000-0005-0000-0000-00002F240000}"/>
    <cellStyle name="Warning Text 4 2 2" xfId="5022" xr:uid="{00000000-0005-0000-0000-000030240000}"/>
    <cellStyle name="Warning Text 4 2 2 2" xfId="6011" xr:uid="{00000000-0005-0000-0000-000031240000}"/>
    <cellStyle name="Warning Text 4 2 3" xfId="4876" xr:uid="{00000000-0005-0000-0000-000032240000}"/>
    <cellStyle name="Warning Text 4 2 3 2" xfId="30666" xr:uid="{488662BB-5154-4CD5-9313-4DD26C786100}"/>
    <cellStyle name="Warning Text 4 2 4" xfId="6010" xr:uid="{00000000-0005-0000-0000-000033240000}"/>
    <cellStyle name="Warning Text 4 2 5" xfId="30667" xr:uid="{23710125-95F2-4FA1-B8BF-5E14F8707644}"/>
    <cellStyle name="Warning Text 4 3" xfId="3602" xr:uid="{00000000-0005-0000-0000-000034240000}"/>
    <cellStyle name="Warning Text 4 3 2" xfId="5023" xr:uid="{00000000-0005-0000-0000-000035240000}"/>
    <cellStyle name="Warning Text 4 3 2 2" xfId="6013" xr:uid="{00000000-0005-0000-0000-000036240000}"/>
    <cellStyle name="Warning Text 4 3 3" xfId="4877" xr:uid="{00000000-0005-0000-0000-000037240000}"/>
    <cellStyle name="Warning Text 4 3 4" xfId="6012" xr:uid="{00000000-0005-0000-0000-000038240000}"/>
    <cellStyle name="Warning Text 4 4" xfId="3603" xr:uid="{00000000-0005-0000-0000-000039240000}"/>
    <cellStyle name="Warning Text 4 4 2" xfId="5024" xr:uid="{00000000-0005-0000-0000-00003A240000}"/>
    <cellStyle name="Warning Text 4 4 2 2" xfId="6015" xr:uid="{00000000-0005-0000-0000-00003B240000}"/>
    <cellStyle name="Warning Text 4 4 3" xfId="4878" xr:uid="{00000000-0005-0000-0000-00003C240000}"/>
    <cellStyle name="Warning Text 4 4 4" xfId="6014" xr:uid="{00000000-0005-0000-0000-00003D240000}"/>
    <cellStyle name="Warning Text 4 5" xfId="3604" xr:uid="{00000000-0005-0000-0000-00003E240000}"/>
    <cellStyle name="Warning Text 4 5 2" xfId="5025" xr:uid="{00000000-0005-0000-0000-00003F240000}"/>
    <cellStyle name="Warning Text 4 5 2 2" xfId="6017" xr:uid="{00000000-0005-0000-0000-000040240000}"/>
    <cellStyle name="Warning Text 4 5 3" xfId="4879" xr:uid="{00000000-0005-0000-0000-000041240000}"/>
    <cellStyle name="Warning Text 4 5 4" xfId="6016" xr:uid="{00000000-0005-0000-0000-000042240000}"/>
    <cellStyle name="Warning Text 4 6" xfId="3605" xr:uid="{00000000-0005-0000-0000-000043240000}"/>
    <cellStyle name="Warning Text 4 6 2" xfId="5026" xr:uid="{00000000-0005-0000-0000-000044240000}"/>
    <cellStyle name="Warning Text 4 6 2 2" xfId="6019" xr:uid="{00000000-0005-0000-0000-000045240000}"/>
    <cellStyle name="Warning Text 4 6 3" xfId="4880" xr:uid="{00000000-0005-0000-0000-000046240000}"/>
    <cellStyle name="Warning Text 4 6 4" xfId="6018" xr:uid="{00000000-0005-0000-0000-000047240000}"/>
    <cellStyle name="Warning Text 4 7" xfId="3606" xr:uid="{00000000-0005-0000-0000-000048240000}"/>
    <cellStyle name="Warning Text 4 7 2" xfId="5027" xr:uid="{00000000-0005-0000-0000-000049240000}"/>
    <cellStyle name="Warning Text 4 7 2 2" xfId="6021" xr:uid="{00000000-0005-0000-0000-00004A240000}"/>
    <cellStyle name="Warning Text 4 7 3" xfId="4881" xr:uid="{00000000-0005-0000-0000-00004B240000}"/>
    <cellStyle name="Warning Text 4 7 4" xfId="6020" xr:uid="{00000000-0005-0000-0000-00004C240000}"/>
    <cellStyle name="Warning Text 4 8" xfId="3607" xr:uid="{00000000-0005-0000-0000-00004D240000}"/>
    <cellStyle name="Warning Text 4 8 2" xfId="5028" xr:uid="{00000000-0005-0000-0000-00004E240000}"/>
    <cellStyle name="Warning Text 4 8 2 2" xfId="6023" xr:uid="{00000000-0005-0000-0000-00004F240000}"/>
    <cellStyle name="Warning Text 4 8 3" xfId="4882" xr:uid="{00000000-0005-0000-0000-000050240000}"/>
    <cellStyle name="Warning Text 4 8 4" xfId="6022" xr:uid="{00000000-0005-0000-0000-000051240000}"/>
    <cellStyle name="Warning Text 4 9" xfId="3608" xr:uid="{00000000-0005-0000-0000-000052240000}"/>
    <cellStyle name="Warning Text 4 9 2" xfId="5029" xr:uid="{00000000-0005-0000-0000-000053240000}"/>
    <cellStyle name="Warning Text 4 9 2 2" xfId="6025" xr:uid="{00000000-0005-0000-0000-000054240000}"/>
    <cellStyle name="Warning Text 4 9 3" xfId="4883" xr:uid="{00000000-0005-0000-0000-000055240000}"/>
    <cellStyle name="Warning Text 4 9 4" xfId="6024" xr:uid="{00000000-0005-0000-0000-000056240000}"/>
    <cellStyle name="Warning Text 40" xfId="14636" xr:uid="{00000000-0005-0000-0000-000044130000}"/>
    <cellStyle name="Warning Text 40 10" xfId="30668" xr:uid="{6BD1F65A-EAD4-438E-96A1-75B30DB92130}"/>
    <cellStyle name="Warning Text 40 2" xfId="30669" xr:uid="{ECEF5EA2-79E6-4BAB-9F76-FF1E5335E18C}"/>
    <cellStyle name="Warning Text 40 3" xfId="30670" xr:uid="{6E374240-8C47-46A3-BDB8-40F379A12E72}"/>
    <cellStyle name="Warning Text 40 4" xfId="30671" xr:uid="{D22ED429-AF16-4CBC-B855-9C80BB9F21EE}"/>
    <cellStyle name="Warning Text 40 5" xfId="30672" xr:uid="{58DFCE16-FB62-404A-8282-D3FF8E7E7971}"/>
    <cellStyle name="Warning Text 40 6" xfId="30673" xr:uid="{2C8EBA7B-37BC-4C2B-9FDD-28D70CFC097A}"/>
    <cellStyle name="Warning Text 40 7" xfId="30674" xr:uid="{361AFA55-3646-47D7-AD44-25EED8B6944A}"/>
    <cellStyle name="Warning Text 40 8" xfId="30675" xr:uid="{90C459DE-81F5-4B98-A75A-3197F6EF3E56}"/>
    <cellStyle name="Warning Text 40 9" xfId="30676" xr:uid="{F0863DDC-0CCC-421C-91EE-9C59D8B89414}"/>
    <cellStyle name="Warning Text 41" xfId="14637" xr:uid="{00000000-0005-0000-0000-000045130000}"/>
    <cellStyle name="Warning Text 41 10" xfId="30677" xr:uid="{BD5F322C-A613-4067-91B7-C28BB2D79743}"/>
    <cellStyle name="Warning Text 41 2" xfId="30678" xr:uid="{2920DA35-EEA5-4D2F-8A0B-E29885D958E7}"/>
    <cellStyle name="Warning Text 41 3" xfId="30679" xr:uid="{1F3E7C89-E4C6-4862-B97B-6ACD6005432E}"/>
    <cellStyle name="Warning Text 41 4" xfId="30680" xr:uid="{1A2E4B72-A9F3-4C96-883F-7E524F17935E}"/>
    <cellStyle name="Warning Text 41 5" xfId="30681" xr:uid="{48D66173-2315-42FD-9E39-A93F23A74DD6}"/>
    <cellStyle name="Warning Text 41 6" xfId="30682" xr:uid="{EC000A1B-BCF4-431F-AF04-FF46823EB1D4}"/>
    <cellStyle name="Warning Text 41 7" xfId="30683" xr:uid="{4A948D2D-C79E-4997-96FC-4C020ED7330B}"/>
    <cellStyle name="Warning Text 41 8" xfId="30684" xr:uid="{C0BBD083-623C-4150-8EE8-AF66AE1B3562}"/>
    <cellStyle name="Warning Text 41 9" xfId="30685" xr:uid="{33EC55D8-41B7-4CA6-9228-E6B5EEBEE206}"/>
    <cellStyle name="Warning Text 5" xfId="3609" xr:uid="{00000000-0005-0000-0000-000057240000}"/>
    <cellStyle name="Warning Text 5 10" xfId="3610" xr:uid="{00000000-0005-0000-0000-000058240000}"/>
    <cellStyle name="Warning Text 5 10 2" xfId="5031" xr:uid="{00000000-0005-0000-0000-000059240000}"/>
    <cellStyle name="Warning Text 5 10 2 2" xfId="6028" xr:uid="{00000000-0005-0000-0000-00005A240000}"/>
    <cellStyle name="Warning Text 5 10 3" xfId="4885" xr:uid="{00000000-0005-0000-0000-00005B240000}"/>
    <cellStyle name="Warning Text 5 10 4" xfId="6027" xr:uid="{00000000-0005-0000-0000-00005C240000}"/>
    <cellStyle name="Warning Text 5 11" xfId="3611" xr:uid="{00000000-0005-0000-0000-00005D240000}"/>
    <cellStyle name="Warning Text 5 11 2" xfId="5032" xr:uid="{00000000-0005-0000-0000-00005E240000}"/>
    <cellStyle name="Warning Text 5 11 2 2" xfId="6030" xr:uid="{00000000-0005-0000-0000-00005F240000}"/>
    <cellStyle name="Warning Text 5 11 3" xfId="4886" xr:uid="{00000000-0005-0000-0000-000060240000}"/>
    <cellStyle name="Warning Text 5 11 4" xfId="6029" xr:uid="{00000000-0005-0000-0000-000061240000}"/>
    <cellStyle name="Warning Text 5 12" xfId="5030" xr:uid="{00000000-0005-0000-0000-000062240000}"/>
    <cellStyle name="Warning Text 5 12 2" xfId="6031" xr:uid="{00000000-0005-0000-0000-000063240000}"/>
    <cellStyle name="Warning Text 5 13" xfId="4884" xr:uid="{00000000-0005-0000-0000-000064240000}"/>
    <cellStyle name="Warning Text 5 14" xfId="6026" xr:uid="{00000000-0005-0000-0000-000065240000}"/>
    <cellStyle name="Warning Text 5 2" xfId="3612" xr:uid="{00000000-0005-0000-0000-000066240000}"/>
    <cellStyle name="Warning Text 5 2 2" xfId="5033" xr:uid="{00000000-0005-0000-0000-000067240000}"/>
    <cellStyle name="Warning Text 5 2 2 2" xfId="6033" xr:uid="{00000000-0005-0000-0000-000068240000}"/>
    <cellStyle name="Warning Text 5 2 3" xfId="4887" xr:uid="{00000000-0005-0000-0000-000069240000}"/>
    <cellStyle name="Warning Text 5 2 3 2" xfId="30686" xr:uid="{145DFF03-C7C5-4828-AA9A-9F170CEBC9FE}"/>
    <cellStyle name="Warning Text 5 2 4" xfId="6032" xr:uid="{00000000-0005-0000-0000-00006A240000}"/>
    <cellStyle name="Warning Text 5 2 5" xfId="30687" xr:uid="{137729F7-F225-4D9E-8E79-EDCE65175E44}"/>
    <cellStyle name="Warning Text 5 3" xfId="3613" xr:uid="{00000000-0005-0000-0000-00006B240000}"/>
    <cellStyle name="Warning Text 5 3 2" xfId="5034" xr:uid="{00000000-0005-0000-0000-00006C240000}"/>
    <cellStyle name="Warning Text 5 3 2 2" xfId="6035" xr:uid="{00000000-0005-0000-0000-00006D240000}"/>
    <cellStyle name="Warning Text 5 3 3" xfId="4888" xr:uid="{00000000-0005-0000-0000-00006E240000}"/>
    <cellStyle name="Warning Text 5 3 4" xfId="6034" xr:uid="{00000000-0005-0000-0000-00006F240000}"/>
    <cellStyle name="Warning Text 5 4" xfId="3614" xr:uid="{00000000-0005-0000-0000-000070240000}"/>
    <cellStyle name="Warning Text 5 4 2" xfId="5035" xr:uid="{00000000-0005-0000-0000-000071240000}"/>
    <cellStyle name="Warning Text 5 4 2 2" xfId="6037" xr:uid="{00000000-0005-0000-0000-000072240000}"/>
    <cellStyle name="Warning Text 5 4 3" xfId="4889" xr:uid="{00000000-0005-0000-0000-000073240000}"/>
    <cellStyle name="Warning Text 5 4 4" xfId="6036" xr:uid="{00000000-0005-0000-0000-000074240000}"/>
    <cellStyle name="Warning Text 5 5" xfId="3615" xr:uid="{00000000-0005-0000-0000-000075240000}"/>
    <cellStyle name="Warning Text 5 5 2" xfId="5036" xr:uid="{00000000-0005-0000-0000-000076240000}"/>
    <cellStyle name="Warning Text 5 5 2 2" xfId="6039" xr:uid="{00000000-0005-0000-0000-000077240000}"/>
    <cellStyle name="Warning Text 5 5 3" xfId="4890" xr:uid="{00000000-0005-0000-0000-000078240000}"/>
    <cellStyle name="Warning Text 5 5 4" xfId="6038" xr:uid="{00000000-0005-0000-0000-000079240000}"/>
    <cellStyle name="Warning Text 5 6" xfId="3616" xr:uid="{00000000-0005-0000-0000-00007A240000}"/>
    <cellStyle name="Warning Text 5 6 2" xfId="5037" xr:uid="{00000000-0005-0000-0000-00007B240000}"/>
    <cellStyle name="Warning Text 5 6 2 2" xfId="6041" xr:uid="{00000000-0005-0000-0000-00007C240000}"/>
    <cellStyle name="Warning Text 5 6 3" xfId="4891" xr:uid="{00000000-0005-0000-0000-00007D240000}"/>
    <cellStyle name="Warning Text 5 6 4" xfId="6040" xr:uid="{00000000-0005-0000-0000-00007E240000}"/>
    <cellStyle name="Warning Text 5 7" xfId="3617" xr:uid="{00000000-0005-0000-0000-00007F240000}"/>
    <cellStyle name="Warning Text 5 7 2" xfId="5038" xr:uid="{00000000-0005-0000-0000-000080240000}"/>
    <cellStyle name="Warning Text 5 7 2 2" xfId="6043" xr:uid="{00000000-0005-0000-0000-000081240000}"/>
    <cellStyle name="Warning Text 5 7 3" xfId="4892" xr:uid="{00000000-0005-0000-0000-000082240000}"/>
    <cellStyle name="Warning Text 5 7 4" xfId="6042" xr:uid="{00000000-0005-0000-0000-000083240000}"/>
    <cellStyle name="Warning Text 5 8" xfId="3618" xr:uid="{00000000-0005-0000-0000-000084240000}"/>
    <cellStyle name="Warning Text 5 8 2" xfId="5039" xr:uid="{00000000-0005-0000-0000-000085240000}"/>
    <cellStyle name="Warning Text 5 8 2 2" xfId="6045" xr:uid="{00000000-0005-0000-0000-000086240000}"/>
    <cellStyle name="Warning Text 5 8 3" xfId="4893" xr:uid="{00000000-0005-0000-0000-000087240000}"/>
    <cellStyle name="Warning Text 5 8 4" xfId="6044" xr:uid="{00000000-0005-0000-0000-000088240000}"/>
    <cellStyle name="Warning Text 5 9" xfId="3619" xr:uid="{00000000-0005-0000-0000-000089240000}"/>
    <cellStyle name="Warning Text 5 9 2" xfId="5040" xr:uid="{00000000-0005-0000-0000-00008A240000}"/>
    <cellStyle name="Warning Text 5 9 2 2" xfId="6047" xr:uid="{00000000-0005-0000-0000-00008B240000}"/>
    <cellStyle name="Warning Text 5 9 3" xfId="4894" xr:uid="{00000000-0005-0000-0000-00008C240000}"/>
    <cellStyle name="Warning Text 5 9 4" xfId="6046" xr:uid="{00000000-0005-0000-0000-00008D240000}"/>
    <cellStyle name="Warning Text 6" xfId="3620" xr:uid="{00000000-0005-0000-0000-00008E240000}"/>
    <cellStyle name="Warning Text 6 10" xfId="3621" xr:uid="{00000000-0005-0000-0000-00008F240000}"/>
    <cellStyle name="Warning Text 6 10 2" xfId="5042" xr:uid="{00000000-0005-0000-0000-000090240000}"/>
    <cellStyle name="Warning Text 6 10 2 2" xfId="6050" xr:uid="{00000000-0005-0000-0000-000091240000}"/>
    <cellStyle name="Warning Text 6 10 3" xfId="4896" xr:uid="{00000000-0005-0000-0000-000092240000}"/>
    <cellStyle name="Warning Text 6 10 4" xfId="6049" xr:uid="{00000000-0005-0000-0000-000093240000}"/>
    <cellStyle name="Warning Text 6 11" xfId="3622" xr:uid="{00000000-0005-0000-0000-000094240000}"/>
    <cellStyle name="Warning Text 6 11 2" xfId="5043" xr:uid="{00000000-0005-0000-0000-000095240000}"/>
    <cellStyle name="Warning Text 6 11 2 2" xfId="6052" xr:uid="{00000000-0005-0000-0000-000096240000}"/>
    <cellStyle name="Warning Text 6 11 3" xfId="4897" xr:uid="{00000000-0005-0000-0000-000097240000}"/>
    <cellStyle name="Warning Text 6 11 4" xfId="6051" xr:uid="{00000000-0005-0000-0000-000098240000}"/>
    <cellStyle name="Warning Text 6 12" xfId="5041" xr:uid="{00000000-0005-0000-0000-000099240000}"/>
    <cellStyle name="Warning Text 6 12 2" xfId="6053" xr:uid="{00000000-0005-0000-0000-00009A240000}"/>
    <cellStyle name="Warning Text 6 13" xfId="4895" xr:uid="{00000000-0005-0000-0000-00009B240000}"/>
    <cellStyle name="Warning Text 6 14" xfId="6048" xr:uid="{00000000-0005-0000-0000-00009C240000}"/>
    <cellStyle name="Warning Text 6 2" xfId="3623" xr:uid="{00000000-0005-0000-0000-00009D240000}"/>
    <cellStyle name="Warning Text 6 2 2" xfId="5044" xr:uid="{00000000-0005-0000-0000-00009E240000}"/>
    <cellStyle name="Warning Text 6 2 2 2" xfId="6055" xr:uid="{00000000-0005-0000-0000-00009F240000}"/>
    <cellStyle name="Warning Text 6 2 3" xfId="4898" xr:uid="{00000000-0005-0000-0000-0000A0240000}"/>
    <cellStyle name="Warning Text 6 2 3 2" xfId="30688" xr:uid="{C74C50CA-E7EE-4C82-89A3-04B62FAC3996}"/>
    <cellStyle name="Warning Text 6 2 4" xfId="6054" xr:uid="{00000000-0005-0000-0000-0000A1240000}"/>
    <cellStyle name="Warning Text 6 2 5" xfId="30689" xr:uid="{F5644730-62D1-49B5-A434-01CA198A3144}"/>
    <cellStyle name="Warning Text 6 3" xfId="3624" xr:uid="{00000000-0005-0000-0000-0000A2240000}"/>
    <cellStyle name="Warning Text 6 3 2" xfId="5045" xr:uid="{00000000-0005-0000-0000-0000A3240000}"/>
    <cellStyle name="Warning Text 6 3 2 2" xfId="6057" xr:uid="{00000000-0005-0000-0000-0000A4240000}"/>
    <cellStyle name="Warning Text 6 3 3" xfId="4899" xr:uid="{00000000-0005-0000-0000-0000A5240000}"/>
    <cellStyle name="Warning Text 6 3 4" xfId="6056" xr:uid="{00000000-0005-0000-0000-0000A6240000}"/>
    <cellStyle name="Warning Text 6 4" xfId="3625" xr:uid="{00000000-0005-0000-0000-0000A7240000}"/>
    <cellStyle name="Warning Text 6 4 2" xfId="5046" xr:uid="{00000000-0005-0000-0000-0000A8240000}"/>
    <cellStyle name="Warning Text 6 4 2 2" xfId="6059" xr:uid="{00000000-0005-0000-0000-0000A9240000}"/>
    <cellStyle name="Warning Text 6 4 3" xfId="4900" xr:uid="{00000000-0005-0000-0000-0000AA240000}"/>
    <cellStyle name="Warning Text 6 4 4" xfId="6058" xr:uid="{00000000-0005-0000-0000-0000AB240000}"/>
    <cellStyle name="Warning Text 6 5" xfId="3626" xr:uid="{00000000-0005-0000-0000-0000AC240000}"/>
    <cellStyle name="Warning Text 6 5 2" xfId="5047" xr:uid="{00000000-0005-0000-0000-0000AD240000}"/>
    <cellStyle name="Warning Text 6 5 2 2" xfId="6061" xr:uid="{00000000-0005-0000-0000-0000AE240000}"/>
    <cellStyle name="Warning Text 6 5 3" xfId="4901" xr:uid="{00000000-0005-0000-0000-0000AF240000}"/>
    <cellStyle name="Warning Text 6 5 4" xfId="6060" xr:uid="{00000000-0005-0000-0000-0000B0240000}"/>
    <cellStyle name="Warning Text 6 6" xfId="3627" xr:uid="{00000000-0005-0000-0000-0000B1240000}"/>
    <cellStyle name="Warning Text 6 6 2" xfId="5048" xr:uid="{00000000-0005-0000-0000-0000B2240000}"/>
    <cellStyle name="Warning Text 6 6 2 2" xfId="6063" xr:uid="{00000000-0005-0000-0000-0000B3240000}"/>
    <cellStyle name="Warning Text 6 6 3" xfId="4902" xr:uid="{00000000-0005-0000-0000-0000B4240000}"/>
    <cellStyle name="Warning Text 6 6 4" xfId="6062" xr:uid="{00000000-0005-0000-0000-0000B5240000}"/>
    <cellStyle name="Warning Text 6 7" xfId="3628" xr:uid="{00000000-0005-0000-0000-0000B6240000}"/>
    <cellStyle name="Warning Text 6 7 2" xfId="5049" xr:uid="{00000000-0005-0000-0000-0000B7240000}"/>
    <cellStyle name="Warning Text 6 7 2 2" xfId="6065" xr:uid="{00000000-0005-0000-0000-0000B8240000}"/>
    <cellStyle name="Warning Text 6 7 3" xfId="4903" xr:uid="{00000000-0005-0000-0000-0000B9240000}"/>
    <cellStyle name="Warning Text 6 7 4" xfId="6064" xr:uid="{00000000-0005-0000-0000-0000BA240000}"/>
    <cellStyle name="Warning Text 6 8" xfId="3629" xr:uid="{00000000-0005-0000-0000-0000BB240000}"/>
    <cellStyle name="Warning Text 6 8 2" xfId="5050" xr:uid="{00000000-0005-0000-0000-0000BC240000}"/>
    <cellStyle name="Warning Text 6 8 2 2" xfId="6067" xr:uid="{00000000-0005-0000-0000-0000BD240000}"/>
    <cellStyle name="Warning Text 6 8 3" xfId="4904" xr:uid="{00000000-0005-0000-0000-0000BE240000}"/>
    <cellStyle name="Warning Text 6 8 4" xfId="6066" xr:uid="{00000000-0005-0000-0000-0000BF240000}"/>
    <cellStyle name="Warning Text 6 9" xfId="3630" xr:uid="{00000000-0005-0000-0000-0000C0240000}"/>
    <cellStyle name="Warning Text 6 9 2" xfId="5051" xr:uid="{00000000-0005-0000-0000-0000C1240000}"/>
    <cellStyle name="Warning Text 6 9 2 2" xfId="6069" xr:uid="{00000000-0005-0000-0000-0000C2240000}"/>
    <cellStyle name="Warning Text 6 9 3" xfId="4905" xr:uid="{00000000-0005-0000-0000-0000C3240000}"/>
    <cellStyle name="Warning Text 6 9 4" xfId="6068" xr:uid="{00000000-0005-0000-0000-0000C4240000}"/>
    <cellStyle name="Warning Text 7" xfId="3631" xr:uid="{00000000-0005-0000-0000-0000C5240000}"/>
    <cellStyle name="Warning Text 7 10" xfId="30690" xr:uid="{992D0E73-C363-415C-87A2-290500E1B54F}"/>
    <cellStyle name="Warning Text 7 2" xfId="5052" xr:uid="{00000000-0005-0000-0000-0000C6240000}"/>
    <cellStyle name="Warning Text 7 2 2" xfId="6071" xr:uid="{00000000-0005-0000-0000-0000C7240000}"/>
    <cellStyle name="Warning Text 7 3" xfId="4906" xr:uid="{00000000-0005-0000-0000-0000C8240000}"/>
    <cellStyle name="Warning Text 7 3 2" xfId="30691" xr:uid="{31FC7298-55FB-4E58-B61F-3C45834146BA}"/>
    <cellStyle name="Warning Text 7 4" xfId="6070" xr:uid="{00000000-0005-0000-0000-0000C9240000}"/>
    <cellStyle name="Warning Text 7 5" xfId="30692" xr:uid="{76914357-8F5D-4213-B44E-7AF760E2F51A}"/>
    <cellStyle name="Warning Text 7 6" xfId="30693" xr:uid="{E219303C-8C14-4197-AB9C-BCD3C8E9BAB8}"/>
    <cellStyle name="Warning Text 7 7" xfId="30694" xr:uid="{D88E6D5A-50D2-48D8-9121-EF855B7A9EDF}"/>
    <cellStyle name="Warning Text 7 8" xfId="30695" xr:uid="{4556C446-2A91-485E-90D5-6593D5033A3D}"/>
    <cellStyle name="Warning Text 7 9" xfId="30696" xr:uid="{8FBC1B30-2823-4A63-9D7C-FCADA42C5C18}"/>
    <cellStyle name="Warning Text 8" xfId="3632" xr:uid="{00000000-0005-0000-0000-0000CA240000}"/>
    <cellStyle name="Warning Text 8 10" xfId="30697" xr:uid="{8A98405D-A043-42D7-B1B4-337B56AE1486}"/>
    <cellStyle name="Warning Text 8 2" xfId="5053" xr:uid="{00000000-0005-0000-0000-0000CB240000}"/>
    <cellStyle name="Warning Text 8 2 2" xfId="6073" xr:uid="{00000000-0005-0000-0000-0000CC240000}"/>
    <cellStyle name="Warning Text 8 3" xfId="4907" xr:uid="{00000000-0005-0000-0000-0000CD240000}"/>
    <cellStyle name="Warning Text 8 3 2" xfId="30698" xr:uid="{AA832BA6-5DD2-41C1-B68D-07FFF2FD0032}"/>
    <cellStyle name="Warning Text 8 4" xfId="6072" xr:uid="{00000000-0005-0000-0000-0000CE240000}"/>
    <cellStyle name="Warning Text 8 5" xfId="30699" xr:uid="{7FDD5DA4-0958-490E-983F-F7B4AD92BB7E}"/>
    <cellStyle name="Warning Text 8 6" xfId="30700" xr:uid="{D8E630A1-E963-4DFE-A9F0-E87CD3D32B52}"/>
    <cellStyle name="Warning Text 8 7" xfId="30701" xr:uid="{4944AD31-1273-46FE-894A-ABDDD6C75EB8}"/>
    <cellStyle name="Warning Text 8 8" xfId="30702" xr:uid="{D6260F45-1837-4FD5-B8C5-D7EF94CBF040}"/>
    <cellStyle name="Warning Text 8 9" xfId="30703" xr:uid="{5E874EEA-2C24-4C49-B229-0DC5F73CDE2A}"/>
    <cellStyle name="Warning Text 9" xfId="3633" xr:uid="{00000000-0005-0000-0000-0000CF240000}"/>
    <cellStyle name="Warning Text 9 10" xfId="30704" xr:uid="{EEFA2900-3511-4C1D-A2A2-55F6A2EBC69A}"/>
    <cellStyle name="Warning Text 9 2" xfId="5054" xr:uid="{00000000-0005-0000-0000-0000D0240000}"/>
    <cellStyle name="Warning Text 9 2 2" xfId="6075" xr:uid="{00000000-0005-0000-0000-0000D1240000}"/>
    <cellStyle name="Warning Text 9 3" xfId="4908" xr:uid="{00000000-0005-0000-0000-0000D2240000}"/>
    <cellStyle name="Warning Text 9 3 2" xfId="30705" xr:uid="{A908E387-A4DF-465E-A300-F3557FAB3BA5}"/>
    <cellStyle name="Warning Text 9 4" xfId="6074" xr:uid="{00000000-0005-0000-0000-0000D3240000}"/>
    <cellStyle name="Warning Text 9 5" xfId="30706" xr:uid="{18C790BA-5315-45EB-823C-AEA3A157E60F}"/>
    <cellStyle name="Warning Text 9 6" xfId="30707" xr:uid="{8B240B69-8393-40F3-A976-FAD9FC1CFB9B}"/>
    <cellStyle name="Warning Text 9 7" xfId="30708" xr:uid="{860891F8-404A-4A3F-88AF-996134FECBB3}"/>
    <cellStyle name="Warning Text 9 8" xfId="30709" xr:uid="{F6BCCE37-7515-46DA-BACA-EC3C0455EC8A}"/>
    <cellStyle name="Warning Text 9 9" xfId="30710" xr:uid="{1C019D8E-AEF8-4F50-9167-E26C1DAF317E}"/>
    <cellStyle name="Zelle überprüfen" xfId="9403" xr:uid="{00000000-0005-0000-0000-0000D4240000}"/>
    <cellStyle name="Zelle überprüfen 10" xfId="30711" xr:uid="{07EED098-A76F-4752-B85B-297CD20E88E7}"/>
    <cellStyle name="Zelle überprüfen 2" xfId="14638" xr:uid="{00000000-0005-0000-0000-00004D130000}"/>
    <cellStyle name="Zelle überprüfen 3" xfId="30712" xr:uid="{305E6BFF-CD87-4173-BF1B-5E3EA0CF83B0}"/>
    <cellStyle name="Zelle überprüfen 4" xfId="30713" xr:uid="{EA42933B-448C-43D8-B1A5-DA2AD829C75B}"/>
    <cellStyle name="Zelle überprüfen 5" xfId="30714" xr:uid="{AE74ECBF-9A38-41A7-9344-BCD0ECB0093B}"/>
    <cellStyle name="Zelle überprüfen 6" xfId="30715" xr:uid="{45FD707A-3426-4BAC-A2BE-7796C3422CC5}"/>
    <cellStyle name="Zelle überprüfen 7" xfId="30716" xr:uid="{ECD95321-4DC5-445C-B273-0FBC23412425}"/>
    <cellStyle name="Zelle überprüfen 8" xfId="30717" xr:uid="{CDCD5E29-BDF7-4795-90B8-AD50260760B3}"/>
    <cellStyle name="Zelle überprüfen 9" xfId="30718" xr:uid="{DAD32D03-3581-495C-9450-012C462576DF}"/>
    <cellStyle name="Гиперссылка" xfId="6287" xr:uid="{00000000-0005-0000-0000-0000D5240000}"/>
    <cellStyle name="Гиперссылка 10" xfId="30719" xr:uid="{CC623DF2-8B12-40D7-A83F-99FCE387771E}"/>
    <cellStyle name="Гиперссылка 2" xfId="14639" xr:uid="{00000000-0005-0000-0000-00004E130000}"/>
    <cellStyle name="Гиперссылка 3" xfId="30720" xr:uid="{1616E8D5-7B2B-4482-A6C5-8DAC64BFDF78}"/>
    <cellStyle name="Гиперссылка 4" xfId="30721" xr:uid="{A0FB3AFD-133F-49E0-8260-B44E75F49BE3}"/>
    <cellStyle name="Гиперссылка 5" xfId="30722" xr:uid="{C29B6111-CF44-4BDC-8F68-CD661B88936F}"/>
    <cellStyle name="Гиперссылка 6" xfId="30723" xr:uid="{BCCEB6CD-A041-4193-9854-248D4B3AF53D}"/>
    <cellStyle name="Гиперссылка 7" xfId="30724" xr:uid="{69D4F3A3-3AA1-448B-9839-96B23502A028}"/>
    <cellStyle name="Гиперссылка 8" xfId="30725" xr:uid="{586C052D-8FD1-4FA3-B9BE-A637639F8675}"/>
    <cellStyle name="Гиперссылка 9" xfId="30726" xr:uid="{92C78D52-CEE4-40B9-BB82-B325629F1A18}"/>
    <cellStyle name="Обычный_2++" xfId="6288" xr:uid="{00000000-0005-0000-0000-0000D6240000}"/>
    <cellStyle name="已访问的超链接" xfId="3634" xr:uid="{00000000-0005-0000-0000-0000D7240000}"/>
    <cellStyle name="已访问的超链接 10" xfId="30727" xr:uid="{6BEA80B2-2089-4781-9C00-385405DADDA3}"/>
    <cellStyle name="已访问的超链接 2" xfId="14640" xr:uid="{00000000-0005-0000-0000-000051130000}"/>
    <cellStyle name="已访问的超链接 3" xfId="30728" xr:uid="{75963F38-D918-4291-AAE2-35750CE31A9E}"/>
    <cellStyle name="已访问的超链接 4" xfId="30729" xr:uid="{129A760C-57CC-47FC-91E2-94DA3831B2D6}"/>
    <cellStyle name="已访问的超链接 5" xfId="30730" xr:uid="{3E213542-F8AF-4162-8827-12E430EE06A3}"/>
    <cellStyle name="已访问的超链接 6" xfId="30731" xr:uid="{A435A427-40B0-4B1E-ACC8-9C39D3E8BD47}"/>
    <cellStyle name="已访问的超链接 7" xfId="30732" xr:uid="{5D39782A-CBE0-46BE-8703-F688F972AEFC}"/>
    <cellStyle name="已访问的超链接 8" xfId="30733" xr:uid="{86A6AC86-4940-4409-ACD1-037B0DBF515D}"/>
    <cellStyle name="已访问的超链接 9" xfId="30734" xr:uid="{302349F2-9A3E-49BC-B455-D2A263B5F4D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4.xml"/><Relationship Id="rId26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7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3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externalLink" Target="externalLinks/externalLink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23" Type="http://schemas.openxmlformats.org/officeDocument/2006/relationships/styles" Target="styles.xml"/><Relationship Id="rId28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Relationship Id="rId27" Type="http://schemas.openxmlformats.org/officeDocument/2006/relationships/customXml" Target="../customXml/item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'SEAI-AEA_BioData'!$A$16</c:f>
              <c:strCache>
                <c:ptCount val="1"/>
                <c:pt idx="0">
                  <c:v>Table A. 4: Medium supply/reference demand</c:v>
                </c:pt>
              </c:strCache>
            </c:strRef>
          </c:tx>
          <c:marker>
            <c:symbol val="none"/>
          </c:marker>
          <c:cat>
            <c:numRef>
              <c:f>'SEAI-AEA_BioData'!$J$38:$N$38</c:f>
              <c:numCache>
                <c:formatCode>General</c:formatCode>
                <c:ptCount val="5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</c:numCache>
            </c:numRef>
          </c:cat>
          <c:val>
            <c:numRef>
              <c:f>'SEAI-AEA_BioData'!$J$23:$N$23</c:f>
              <c:numCache>
                <c:formatCode>0.0</c:formatCode>
                <c:ptCount val="5"/>
                <c:pt idx="0">
                  <c:v>18.606095347281933</c:v>
                </c:pt>
                <c:pt idx="1">
                  <c:v>18.176172733352441</c:v>
                </c:pt>
                <c:pt idx="2">
                  <c:v>17.579057991783699</c:v>
                </c:pt>
                <c:pt idx="3">
                  <c:v>16.599789815610968</c:v>
                </c:pt>
                <c:pt idx="4">
                  <c:v>15.883252125728479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E2-4804-A363-2C5EADDCE506}"/>
            </c:ext>
          </c:extLst>
        </c:ser>
        <c:ser>
          <c:idx val="1"/>
          <c:order val="1"/>
          <c:tx>
            <c:strRef>
              <c:f>'SEAI-AEA_BioData'!$A$48</c:f>
              <c:strCache>
                <c:ptCount val="1"/>
                <c:pt idx="0">
                  <c:v>Table A. 7: Ambitious supply/high demand</c:v>
                </c:pt>
              </c:strCache>
            </c:strRef>
          </c:tx>
          <c:marker>
            <c:symbol val="none"/>
          </c:marker>
          <c:cat>
            <c:numRef>
              <c:f>'SEAI-AEA_BioData'!$J$38:$N$38</c:f>
              <c:numCache>
                <c:formatCode>General</c:formatCode>
                <c:ptCount val="5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</c:numCache>
            </c:numRef>
          </c:cat>
          <c:val>
            <c:numRef>
              <c:f>'SEAI-AEA_BioData'!$J$55:$N$55</c:f>
              <c:numCache>
                <c:formatCode>0.0</c:formatCode>
                <c:ptCount val="5"/>
                <c:pt idx="0">
                  <c:v>18.606095347281933</c:v>
                </c:pt>
                <c:pt idx="1">
                  <c:v>20.636285468615647</c:v>
                </c:pt>
                <c:pt idx="2">
                  <c:v>22.714244769274863</c:v>
                </c:pt>
                <c:pt idx="3">
                  <c:v>25.174357504538072</c:v>
                </c:pt>
                <c:pt idx="4">
                  <c:v>28.757045953950509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E2-4804-A363-2C5EADDCE506}"/>
            </c:ext>
          </c:extLst>
        </c:ser>
        <c:ser>
          <c:idx val="2"/>
          <c:order val="2"/>
          <c:tx>
            <c:strRef>
              <c:f>'SEAI-AEA_BioData'!$A$26</c:f>
              <c:strCache>
                <c:ptCount val="1"/>
                <c:pt idx="0">
                  <c:v>Table A. 5: Ambitious supply/reference demand</c:v>
                </c:pt>
              </c:strCache>
            </c:strRef>
          </c:tx>
          <c:marker>
            <c:symbol val="none"/>
          </c:marker>
          <c:cat>
            <c:numRef>
              <c:f>'SEAI-AEA_BioData'!$J$38:$N$38</c:f>
              <c:numCache>
                <c:formatCode>General</c:formatCode>
                <c:ptCount val="5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</c:numCache>
            </c:numRef>
          </c:cat>
          <c:val>
            <c:numRef>
              <c:f>'SEAI-AEA_BioData'!$J$33:$N$33</c:f>
              <c:numCache>
                <c:formatCode>0.0</c:formatCode>
                <c:ptCount val="5"/>
                <c:pt idx="0">
                  <c:v>18.606095347281933</c:v>
                </c:pt>
                <c:pt idx="1">
                  <c:v>18.916595012897677</c:v>
                </c:pt>
                <c:pt idx="2">
                  <c:v>19.083787140536923</c:v>
                </c:pt>
                <c:pt idx="3">
                  <c:v>18.916595012897677</c:v>
                </c:pt>
                <c:pt idx="4">
                  <c:v>19.131556319862423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E2-4804-A363-2C5EADDCE506}"/>
            </c:ext>
          </c:extLst>
        </c:ser>
        <c:ser>
          <c:idx val="3"/>
          <c:order val="3"/>
          <c:tx>
            <c:strRef>
              <c:f>'SEAI-AEA_BioData'!$A$37</c:f>
              <c:strCache>
                <c:ptCount val="1"/>
                <c:pt idx="0">
                  <c:v>Table A. 6: Medium supply/high demand</c:v>
                </c:pt>
              </c:strCache>
            </c:strRef>
          </c:tx>
          <c:marker>
            <c:symbol val="none"/>
          </c:marker>
          <c:cat>
            <c:numRef>
              <c:f>'SEAI-AEA_BioData'!$J$38:$N$38</c:f>
              <c:numCache>
                <c:formatCode>General</c:formatCode>
                <c:ptCount val="5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</c:numCache>
            </c:numRef>
          </c:cat>
          <c:val>
            <c:numRef>
              <c:f>'SEAI-AEA_BioData'!$J$44:$N$44</c:f>
              <c:numCache>
                <c:formatCode>0.0</c:formatCode>
                <c:ptCount val="5"/>
                <c:pt idx="0">
                  <c:v>18.606095347281933</c:v>
                </c:pt>
                <c:pt idx="1">
                  <c:v>19.680901882105665</c:v>
                </c:pt>
                <c:pt idx="2">
                  <c:v>20.684054647941146</c:v>
                </c:pt>
                <c:pt idx="3">
                  <c:v>21.758861182764878</c:v>
                </c:pt>
                <c:pt idx="4">
                  <c:v>23.550205407471097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7E2-4804-A363-2C5EADDCE506}"/>
            </c:ext>
          </c:extLst>
        </c:ser>
        <c:ser>
          <c:idx val="4"/>
          <c:order val="4"/>
          <c:tx>
            <c:strRef>
              <c:f>'SEAI-AEA_BioData'!$A$5</c:f>
              <c:strCache>
                <c:ptCount val="1"/>
                <c:pt idx="0">
                  <c:v>Table A. 3: Restricted supply/reference demand</c:v>
                </c:pt>
              </c:strCache>
            </c:strRef>
          </c:tx>
          <c:marker>
            <c:symbol val="none"/>
          </c:marker>
          <c:val>
            <c:numRef>
              <c:f>'SEAI-AEA_BioData'!$J$12:$N$12</c:f>
              <c:numCache>
                <c:formatCode>0.0</c:formatCode>
                <c:ptCount val="5"/>
                <c:pt idx="0">
                  <c:v>18.606095347281933</c:v>
                </c:pt>
                <c:pt idx="1">
                  <c:v>17.674596350434697</c:v>
                </c:pt>
                <c:pt idx="2">
                  <c:v>16.552020636285469</c:v>
                </c:pt>
                <c:pt idx="3">
                  <c:v>15.047291487532243</c:v>
                </c:pt>
                <c:pt idx="4">
                  <c:v>13.781408235406515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7E2-4804-A363-2C5EADDCE5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942080"/>
        <c:axId val="196956160"/>
      </c:lineChart>
      <c:catAx>
        <c:axId val="196942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6956160"/>
        <c:crosses val="autoZero"/>
        <c:auto val="1"/>
        <c:lblAlgn val="ctr"/>
        <c:lblOffset val="100"/>
        <c:noMultiLvlLbl val="0"/>
      </c:catAx>
      <c:valAx>
        <c:axId val="196956160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196942080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36</xdr:row>
      <xdr:rowOff>96723</xdr:rowOff>
    </xdr:from>
    <xdr:to>
      <xdr:col>6</xdr:col>
      <xdr:colOff>466725</xdr:colOff>
      <xdr:row>60</xdr:row>
      <xdr:rowOff>113638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192E8AC-7424-4397-8FE4-C0C40773BA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700" y="7145223"/>
          <a:ext cx="6410325" cy="489371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84663</xdr:colOff>
      <xdr:row>3</xdr:row>
      <xdr:rowOff>10584</xdr:rowOff>
    </xdr:from>
    <xdr:to>
      <xdr:col>36</xdr:col>
      <xdr:colOff>201080</xdr:colOff>
      <xdr:row>19</xdr:row>
      <xdr:rowOff>191557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PS.IW/Local%20Settings/Temporary%20Internet%20Files/Content.Outlook/I9S5FJLC/BELGIUM_ELE%20(3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Common%20Reporting%20Format%20V1.0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Veda/VEDA_Models/Irish-TIMES_v2/Irish-TIMES_2p0_v04/VT_IE_COM_V00p05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essandroC/Dropbox/INSMART/WP.4/Cesena/Urban%20spaces/WP4_tertiary%20sector_V4_doble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meyered/Local%20Settings/Temporary%20Internet%20Files/OLK111/TMP/BALANCE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_DC_DATA\redirected$\lbo\My%20Documents\01_emissions\30_emiss_tsp\copert4\testCOP4\2005cop4v7.1_inpu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rt"/>
      <sheetName val="Cover"/>
      <sheetName val="Menu"/>
      <sheetName val="Table1"/>
      <sheetName val="Table2"/>
      <sheetName val="Table3"/>
      <sheetName val="Table4"/>
      <sheetName val="Table5"/>
      <sheetName val="Table6a"/>
      <sheetName val="Table6b"/>
      <sheetName val="Table6c"/>
      <sheetName val="Table6d"/>
      <sheetName val="Table7a"/>
      <sheetName val="Table7b"/>
      <sheetName val="Table8"/>
      <sheetName val="TableEU-1"/>
      <sheetName val="TableEU-2"/>
      <sheetName val="GELE"/>
      <sheetName val="GHEAT"/>
      <sheetName val="NELE"/>
      <sheetName val="NHEAT"/>
      <sheetName val="ELET34"/>
      <sheetName val="HEAT34"/>
      <sheetName val="TAB5ELE"/>
      <sheetName val="TAB5CHP"/>
      <sheetName val="TAB5TOT"/>
      <sheetName val="TAB5HEAT"/>
      <sheetName val="TAB5CHPH"/>
      <sheetName val="TAB5TOTH"/>
      <sheetName val="TAB6ANTONS"/>
      <sheetName val="TAB6CCTONS"/>
      <sheetName val="TAB6OBCTONS"/>
      <sheetName val="TAB6SCTONS"/>
      <sheetName val="TAB6LIGTONS"/>
      <sheetName val="TAB6PEATONS"/>
      <sheetName val="TAB6PFUELTONS"/>
      <sheetName val="TAB6COKEOCTONS"/>
      <sheetName val="TAB6GASCOKETONS"/>
      <sheetName val="TAB6COALTARTONS"/>
      <sheetName val="TAB6BKBTONS"/>
      <sheetName val="TAB6GWGASTJ"/>
      <sheetName val="TAB6COGTJ"/>
      <sheetName val="TAB6BFGTJ"/>
      <sheetName val="TAB6OSGASTJ"/>
      <sheetName val="TAB6CRUDOILTONS"/>
      <sheetName val="TAB6NGLTONS"/>
      <sheetName val="TAB6REFGASTONS"/>
      <sheetName val="TAB6LPGTONS"/>
      <sheetName val="TAB6NAPHTHATONS"/>
      <sheetName val="TAB6KERJETONS"/>
      <sheetName val="TAB6OTHKEROTONS"/>
      <sheetName val="TAB6GASDIESTONS"/>
      <sheetName val="TAB6HFUELTONS"/>
      <sheetName val="TAB6BITUTONS"/>
      <sheetName val="TAB6PETCOKETONS"/>
      <sheetName val="TAB6OTHOILTONS"/>
      <sheetName val="TAB6NGASTJ"/>
      <sheetName val="TAB6INDWTJ"/>
      <sheetName val="TAB6MSWRTJ"/>
      <sheetName val="TAB6MSWNRTJ"/>
      <sheetName val="TAB6WOODTJ"/>
      <sheetName val="TAB6LANDGASTJ"/>
      <sheetName val="TAB6SEWAGETJ"/>
      <sheetName val="TAB6OTHBIOTJ"/>
      <sheetName val="TAB6LIQBIOTONS"/>
      <sheetName val="TAB6TOTAL"/>
      <sheetName val="TAB7MAIN"/>
      <sheetName val="TAB7AUTO"/>
      <sheetName val="TAB8IMPE"/>
      <sheetName val="TAB8IMPHC"/>
      <sheetName val="TAB8EXPE"/>
      <sheetName val="TAB8EXPHC"/>
      <sheetName val="Remarks"/>
    </sheetNames>
    <sheetDataSet>
      <sheetData sheetId="0"/>
      <sheetData sheetId="1">
        <row r="105">
          <cell r="D105">
            <v>2010</v>
          </cell>
        </row>
        <row r="111">
          <cell r="G111">
            <v>0</v>
          </cell>
        </row>
        <row r="117">
          <cell r="G117">
            <v>2010</v>
          </cell>
        </row>
      </sheetData>
      <sheetData sheetId="2">
        <row r="42">
          <cell r="AE42" t="str">
            <v>Menu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>
        <row r="4">
          <cell r="C4" t="str">
            <v>European Community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Intro"/>
      <sheetName val="EB2012"/>
      <sheetName val="COM_Balance"/>
      <sheetName val="COM_Commodities"/>
      <sheetName val="COM_Processes"/>
      <sheetName val="COM_FuelTechs"/>
      <sheetName val="COM_EmiCoeffs"/>
      <sheetName val="COM_CH"/>
      <sheetName val="COM_CW"/>
      <sheetName val="COM_CC"/>
      <sheetName val="COM_COth"/>
      <sheetName val="COM_PV"/>
      <sheetName val="Commercial SEAI"/>
      <sheetName val="Public SEAI"/>
      <sheetName val="CSO data"/>
      <sheetName val="Public BOC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7_Buildings managed by municipa"/>
      <sheetName val="Tertiary"/>
      <sheetName val="7_Buildings managed by muni (2"/>
    </sheetNames>
    <sheetDataSet>
      <sheetData sheetId="0" refreshError="1"/>
      <sheetData sheetId="1"/>
      <sheetData sheetId="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cro1"/>
    </sheetNames>
    <sheetDataSet>
      <sheetData sheetId="0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pulation"/>
      <sheetName val="Mileage_km"/>
      <sheetName val="Mean_Fleet_Mileage_km"/>
      <sheetName val="Fuel_Injection_perc"/>
      <sheetName val="Evap_Control_perc"/>
      <sheetName val="U_Speed_km_per_h"/>
      <sheetName val="R_Speed_km_per_h"/>
      <sheetName val="H_Speed_km_per_h"/>
      <sheetName val="U_Share_perc"/>
      <sheetName val="R_Share_perc"/>
      <sheetName val="H_Share_perc"/>
      <sheetName val="Evap_U_Share_perc"/>
      <sheetName val="Evap_R_Share_perc"/>
      <sheetName val="Evap_H_Share_perc"/>
      <sheetName val="Min_Temperature_oC"/>
      <sheetName val="Max_Temperature_oC"/>
      <sheetName val="Temperatures"/>
      <sheetName val="RVP_kPa"/>
      <sheetName val="Beta"/>
      <sheetName val="Fuel_Specifications"/>
      <sheetName val="Improved_Fuel_Specs"/>
      <sheetName val="Annual_Fuel_Consump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1">
          <cell r="A1" t="str">
            <v>Month_</v>
          </cell>
          <cell r="B1" t="str">
            <v>2005</v>
          </cell>
        </row>
        <row r="2">
          <cell r="A2" t="str">
            <v>January</v>
          </cell>
          <cell r="B2">
            <v>88.7</v>
          </cell>
        </row>
        <row r="3">
          <cell r="A3" t="str">
            <v>February</v>
          </cell>
          <cell r="B3">
            <v>87.9</v>
          </cell>
        </row>
        <row r="4">
          <cell r="A4" t="str">
            <v>March</v>
          </cell>
          <cell r="B4">
            <v>85.7</v>
          </cell>
        </row>
        <row r="5">
          <cell r="A5" t="str">
            <v>April</v>
          </cell>
          <cell r="B5">
            <v>72.900000000000006</v>
          </cell>
        </row>
        <row r="6">
          <cell r="A6" t="str">
            <v>May</v>
          </cell>
          <cell r="B6">
            <v>62.8</v>
          </cell>
        </row>
        <row r="7">
          <cell r="A7" t="str">
            <v>June</v>
          </cell>
          <cell r="B7">
            <v>59.6</v>
          </cell>
        </row>
        <row r="8">
          <cell r="A8" t="str">
            <v>July</v>
          </cell>
          <cell r="B8">
            <v>59.8</v>
          </cell>
        </row>
        <row r="9">
          <cell r="A9" t="str">
            <v>August</v>
          </cell>
          <cell r="B9">
            <v>57</v>
          </cell>
        </row>
        <row r="10">
          <cell r="A10" t="str">
            <v>September</v>
          </cell>
          <cell r="B10">
            <v>57.9</v>
          </cell>
        </row>
        <row r="11">
          <cell r="A11" t="str">
            <v>October</v>
          </cell>
          <cell r="B11">
            <v>68.8</v>
          </cell>
        </row>
        <row r="12">
          <cell r="A12" t="str">
            <v>November</v>
          </cell>
          <cell r="B12">
            <v>81.099999999999994</v>
          </cell>
        </row>
        <row r="13">
          <cell r="A13" t="str">
            <v>December</v>
          </cell>
          <cell r="B13">
            <v>86.9</v>
          </cell>
        </row>
      </sheetData>
      <sheetData sheetId="18"/>
      <sheetData sheetId="19"/>
      <sheetData sheetId="20"/>
      <sheetData sheetId="2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6DDF4-2FEE-46DE-994E-61E08A614CEA}">
  <dimension ref="A1:A3"/>
  <sheetViews>
    <sheetView workbookViewId="0">
      <selection activeCell="A4" sqref="A4"/>
    </sheetView>
  </sheetViews>
  <sheetFormatPr defaultRowHeight="14"/>
  <sheetData>
    <row r="1" spans="1:1">
      <c r="A1" t="s">
        <v>564</v>
      </c>
    </row>
    <row r="2" spans="1:1">
      <c r="A2" t="s">
        <v>565</v>
      </c>
    </row>
    <row r="3" spans="1:1">
      <c r="A3" t="s">
        <v>566</v>
      </c>
    </row>
  </sheetData>
  <phoneticPr fontId="143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4B577-4D89-4799-9E6A-0D10D8F4A4E3}">
  <dimension ref="B1:R14"/>
  <sheetViews>
    <sheetView workbookViewId="0">
      <selection activeCell="M11" sqref="M11"/>
    </sheetView>
  </sheetViews>
  <sheetFormatPr defaultRowHeight="14"/>
  <cols>
    <col min="1" max="1" width="9.1796875" style="498"/>
    <col min="2" max="2" width="14.7265625" style="498" customWidth="1"/>
    <col min="3" max="3" width="26" style="498" bestFit="1" customWidth="1"/>
    <col min="4" max="4" width="11.1796875" style="498" bestFit="1" customWidth="1"/>
    <col min="5" max="7" width="9.1796875" style="498"/>
    <col min="8" max="8" width="10.26953125" style="498" bestFit="1" customWidth="1"/>
    <col min="9" max="9" width="8.81640625" style="463" bestFit="1" customWidth="1"/>
    <col min="10" max="10" width="16.81640625" style="498" customWidth="1"/>
    <col min="11" max="11" width="9.1796875" style="498"/>
    <col min="12" max="12" width="11.26953125" style="498" bestFit="1" customWidth="1"/>
    <col min="13" max="13" width="14.7265625" style="498" bestFit="1" customWidth="1"/>
    <col min="14" max="14" width="37" style="498" bestFit="1" customWidth="1"/>
    <col min="15" max="16" width="9.81640625" style="498" customWidth="1"/>
    <col min="17" max="261" width="9.1796875" style="498"/>
    <col min="262" max="262" width="10.54296875" style="498" bestFit="1" customWidth="1"/>
    <col min="263" max="263" width="14.81640625" style="498" bestFit="1" customWidth="1"/>
    <col min="264" max="264" width="11.1796875" style="498" bestFit="1" customWidth="1"/>
    <col min="265" max="517" width="9.1796875" style="498"/>
    <col min="518" max="518" width="10.54296875" style="498" bestFit="1" customWidth="1"/>
    <col min="519" max="519" width="14.81640625" style="498" bestFit="1" customWidth="1"/>
    <col min="520" max="520" width="11.1796875" style="498" bestFit="1" customWidth="1"/>
    <col min="521" max="773" width="9.1796875" style="498"/>
    <col min="774" max="774" width="10.54296875" style="498" bestFit="1" customWidth="1"/>
    <col min="775" max="775" width="14.81640625" style="498" bestFit="1" customWidth="1"/>
    <col min="776" max="776" width="11.1796875" style="498" bestFit="1" customWidth="1"/>
    <col min="777" max="1029" width="9.1796875" style="498"/>
    <col min="1030" max="1030" width="10.54296875" style="498" bestFit="1" customWidth="1"/>
    <col min="1031" max="1031" width="14.81640625" style="498" bestFit="1" customWidth="1"/>
    <col min="1032" max="1032" width="11.1796875" style="498" bestFit="1" customWidth="1"/>
    <col min="1033" max="1285" width="9.1796875" style="498"/>
    <col min="1286" max="1286" width="10.54296875" style="498" bestFit="1" customWidth="1"/>
    <col min="1287" max="1287" width="14.81640625" style="498" bestFit="1" customWidth="1"/>
    <col min="1288" max="1288" width="11.1796875" style="498" bestFit="1" customWidth="1"/>
    <col min="1289" max="1541" width="9.1796875" style="498"/>
    <col min="1542" max="1542" width="10.54296875" style="498" bestFit="1" customWidth="1"/>
    <col min="1543" max="1543" width="14.81640625" style="498" bestFit="1" customWidth="1"/>
    <col min="1544" max="1544" width="11.1796875" style="498" bestFit="1" customWidth="1"/>
    <col min="1545" max="1797" width="9.1796875" style="498"/>
    <col min="1798" max="1798" width="10.54296875" style="498" bestFit="1" customWidth="1"/>
    <col min="1799" max="1799" width="14.81640625" style="498" bestFit="1" customWidth="1"/>
    <col min="1800" max="1800" width="11.1796875" style="498" bestFit="1" customWidth="1"/>
    <col min="1801" max="2053" width="9.1796875" style="498"/>
    <col min="2054" max="2054" width="10.54296875" style="498" bestFit="1" customWidth="1"/>
    <col min="2055" max="2055" width="14.81640625" style="498" bestFit="1" customWidth="1"/>
    <col min="2056" max="2056" width="11.1796875" style="498" bestFit="1" customWidth="1"/>
    <col min="2057" max="2309" width="9.1796875" style="498"/>
    <col min="2310" max="2310" width="10.54296875" style="498" bestFit="1" customWidth="1"/>
    <col min="2311" max="2311" width="14.81640625" style="498" bestFit="1" customWidth="1"/>
    <col min="2312" max="2312" width="11.1796875" style="498" bestFit="1" customWidth="1"/>
    <col min="2313" max="2565" width="9.1796875" style="498"/>
    <col min="2566" max="2566" width="10.54296875" style="498" bestFit="1" customWidth="1"/>
    <col min="2567" max="2567" width="14.81640625" style="498" bestFit="1" customWidth="1"/>
    <col min="2568" max="2568" width="11.1796875" style="498" bestFit="1" customWidth="1"/>
    <col min="2569" max="2821" width="9.1796875" style="498"/>
    <col min="2822" max="2822" width="10.54296875" style="498" bestFit="1" customWidth="1"/>
    <col min="2823" max="2823" width="14.81640625" style="498" bestFit="1" customWidth="1"/>
    <col min="2824" max="2824" width="11.1796875" style="498" bestFit="1" customWidth="1"/>
    <col min="2825" max="3077" width="9.1796875" style="498"/>
    <col min="3078" max="3078" width="10.54296875" style="498" bestFit="1" customWidth="1"/>
    <col min="3079" max="3079" width="14.81640625" style="498" bestFit="1" customWidth="1"/>
    <col min="3080" max="3080" width="11.1796875" style="498" bestFit="1" customWidth="1"/>
    <col min="3081" max="3333" width="9.1796875" style="498"/>
    <col min="3334" max="3334" width="10.54296875" style="498" bestFit="1" customWidth="1"/>
    <col min="3335" max="3335" width="14.81640625" style="498" bestFit="1" customWidth="1"/>
    <col min="3336" max="3336" width="11.1796875" style="498" bestFit="1" customWidth="1"/>
    <col min="3337" max="3589" width="9.1796875" style="498"/>
    <col min="3590" max="3590" width="10.54296875" style="498" bestFit="1" customWidth="1"/>
    <col min="3591" max="3591" width="14.81640625" style="498" bestFit="1" customWidth="1"/>
    <col min="3592" max="3592" width="11.1796875" style="498" bestFit="1" customWidth="1"/>
    <col min="3593" max="3845" width="9.1796875" style="498"/>
    <col min="3846" max="3846" width="10.54296875" style="498" bestFit="1" customWidth="1"/>
    <col min="3847" max="3847" width="14.81640625" style="498" bestFit="1" customWidth="1"/>
    <col min="3848" max="3848" width="11.1796875" style="498" bestFit="1" customWidth="1"/>
    <col min="3849" max="4101" width="9.1796875" style="498"/>
    <col min="4102" max="4102" width="10.54296875" style="498" bestFit="1" customWidth="1"/>
    <col min="4103" max="4103" width="14.81640625" style="498" bestFit="1" customWidth="1"/>
    <col min="4104" max="4104" width="11.1796875" style="498" bestFit="1" customWidth="1"/>
    <col min="4105" max="4357" width="9.1796875" style="498"/>
    <col min="4358" max="4358" width="10.54296875" style="498" bestFit="1" customWidth="1"/>
    <col min="4359" max="4359" width="14.81640625" style="498" bestFit="1" customWidth="1"/>
    <col min="4360" max="4360" width="11.1796875" style="498" bestFit="1" customWidth="1"/>
    <col min="4361" max="4613" width="9.1796875" style="498"/>
    <col min="4614" max="4614" width="10.54296875" style="498" bestFit="1" customWidth="1"/>
    <col min="4615" max="4615" width="14.81640625" style="498" bestFit="1" customWidth="1"/>
    <col min="4616" max="4616" width="11.1796875" style="498" bestFit="1" customWidth="1"/>
    <col min="4617" max="4869" width="9.1796875" style="498"/>
    <col min="4870" max="4870" width="10.54296875" style="498" bestFit="1" customWidth="1"/>
    <col min="4871" max="4871" width="14.81640625" style="498" bestFit="1" customWidth="1"/>
    <col min="4872" max="4872" width="11.1796875" style="498" bestFit="1" customWidth="1"/>
    <col min="4873" max="5125" width="9.1796875" style="498"/>
    <col min="5126" max="5126" width="10.54296875" style="498" bestFit="1" customWidth="1"/>
    <col min="5127" max="5127" width="14.81640625" style="498" bestFit="1" customWidth="1"/>
    <col min="5128" max="5128" width="11.1796875" style="498" bestFit="1" customWidth="1"/>
    <col min="5129" max="5381" width="9.1796875" style="498"/>
    <col min="5382" max="5382" width="10.54296875" style="498" bestFit="1" customWidth="1"/>
    <col min="5383" max="5383" width="14.81640625" style="498" bestFit="1" customWidth="1"/>
    <col min="5384" max="5384" width="11.1796875" style="498" bestFit="1" customWidth="1"/>
    <col min="5385" max="5637" width="9.1796875" style="498"/>
    <col min="5638" max="5638" width="10.54296875" style="498" bestFit="1" customWidth="1"/>
    <col min="5639" max="5639" width="14.81640625" style="498" bestFit="1" customWidth="1"/>
    <col min="5640" max="5640" width="11.1796875" style="498" bestFit="1" customWidth="1"/>
    <col min="5641" max="5893" width="9.1796875" style="498"/>
    <col min="5894" max="5894" width="10.54296875" style="498" bestFit="1" customWidth="1"/>
    <col min="5895" max="5895" width="14.81640625" style="498" bestFit="1" customWidth="1"/>
    <col min="5896" max="5896" width="11.1796875" style="498" bestFit="1" customWidth="1"/>
    <col min="5897" max="6149" width="9.1796875" style="498"/>
    <col min="6150" max="6150" width="10.54296875" style="498" bestFit="1" customWidth="1"/>
    <col min="6151" max="6151" width="14.81640625" style="498" bestFit="1" customWidth="1"/>
    <col min="6152" max="6152" width="11.1796875" style="498" bestFit="1" customWidth="1"/>
    <col min="6153" max="6405" width="9.1796875" style="498"/>
    <col min="6406" max="6406" width="10.54296875" style="498" bestFit="1" customWidth="1"/>
    <col min="6407" max="6407" width="14.81640625" style="498" bestFit="1" customWidth="1"/>
    <col min="6408" max="6408" width="11.1796875" style="498" bestFit="1" customWidth="1"/>
    <col min="6409" max="6661" width="9.1796875" style="498"/>
    <col min="6662" max="6662" width="10.54296875" style="498" bestFit="1" customWidth="1"/>
    <col min="6663" max="6663" width="14.81640625" style="498" bestFit="1" customWidth="1"/>
    <col min="6664" max="6664" width="11.1796875" style="498" bestFit="1" customWidth="1"/>
    <col min="6665" max="6917" width="9.1796875" style="498"/>
    <col min="6918" max="6918" width="10.54296875" style="498" bestFit="1" customWidth="1"/>
    <col min="6919" max="6919" width="14.81640625" style="498" bestFit="1" customWidth="1"/>
    <col min="6920" max="6920" width="11.1796875" style="498" bestFit="1" customWidth="1"/>
    <col min="6921" max="7173" width="9.1796875" style="498"/>
    <col min="7174" max="7174" width="10.54296875" style="498" bestFit="1" customWidth="1"/>
    <col min="7175" max="7175" width="14.81640625" style="498" bestFit="1" customWidth="1"/>
    <col min="7176" max="7176" width="11.1796875" style="498" bestFit="1" customWidth="1"/>
    <col min="7177" max="7429" width="9.1796875" style="498"/>
    <col min="7430" max="7430" width="10.54296875" style="498" bestFit="1" customWidth="1"/>
    <col min="7431" max="7431" width="14.81640625" style="498" bestFit="1" customWidth="1"/>
    <col min="7432" max="7432" width="11.1796875" style="498" bestFit="1" customWidth="1"/>
    <col min="7433" max="7685" width="9.1796875" style="498"/>
    <col min="7686" max="7686" width="10.54296875" style="498" bestFit="1" customWidth="1"/>
    <col min="7687" max="7687" width="14.81640625" style="498" bestFit="1" customWidth="1"/>
    <col min="7688" max="7688" width="11.1796875" style="498" bestFit="1" customWidth="1"/>
    <col min="7689" max="7941" width="9.1796875" style="498"/>
    <col min="7942" max="7942" width="10.54296875" style="498" bestFit="1" customWidth="1"/>
    <col min="7943" max="7943" width="14.81640625" style="498" bestFit="1" customWidth="1"/>
    <col min="7944" max="7944" width="11.1796875" style="498" bestFit="1" customWidth="1"/>
    <col min="7945" max="8197" width="9.1796875" style="498"/>
    <col min="8198" max="8198" width="10.54296875" style="498" bestFit="1" customWidth="1"/>
    <col min="8199" max="8199" width="14.81640625" style="498" bestFit="1" customWidth="1"/>
    <col min="8200" max="8200" width="11.1796875" style="498" bestFit="1" customWidth="1"/>
    <col min="8201" max="8453" width="9.1796875" style="498"/>
    <col min="8454" max="8454" width="10.54296875" style="498" bestFit="1" customWidth="1"/>
    <col min="8455" max="8455" width="14.81640625" style="498" bestFit="1" customWidth="1"/>
    <col min="8456" max="8456" width="11.1796875" style="498" bestFit="1" customWidth="1"/>
    <col min="8457" max="8709" width="9.1796875" style="498"/>
    <col min="8710" max="8710" width="10.54296875" style="498" bestFit="1" customWidth="1"/>
    <col min="8711" max="8711" width="14.81640625" style="498" bestFit="1" customWidth="1"/>
    <col min="8712" max="8712" width="11.1796875" style="498" bestFit="1" customWidth="1"/>
    <col min="8713" max="8965" width="9.1796875" style="498"/>
    <col min="8966" max="8966" width="10.54296875" style="498" bestFit="1" customWidth="1"/>
    <col min="8967" max="8967" width="14.81640625" style="498" bestFit="1" customWidth="1"/>
    <col min="8968" max="8968" width="11.1796875" style="498" bestFit="1" customWidth="1"/>
    <col min="8969" max="9221" width="9.1796875" style="498"/>
    <col min="9222" max="9222" width="10.54296875" style="498" bestFit="1" customWidth="1"/>
    <col min="9223" max="9223" width="14.81640625" style="498" bestFit="1" customWidth="1"/>
    <col min="9224" max="9224" width="11.1796875" style="498" bestFit="1" customWidth="1"/>
    <col min="9225" max="9477" width="9.1796875" style="498"/>
    <col min="9478" max="9478" width="10.54296875" style="498" bestFit="1" customWidth="1"/>
    <col min="9479" max="9479" width="14.81640625" style="498" bestFit="1" customWidth="1"/>
    <col min="9480" max="9480" width="11.1796875" style="498" bestFit="1" customWidth="1"/>
    <col min="9481" max="9733" width="9.1796875" style="498"/>
    <col min="9734" max="9734" width="10.54296875" style="498" bestFit="1" customWidth="1"/>
    <col min="9735" max="9735" width="14.81640625" style="498" bestFit="1" customWidth="1"/>
    <col min="9736" max="9736" width="11.1796875" style="498" bestFit="1" customWidth="1"/>
    <col min="9737" max="9989" width="9.1796875" style="498"/>
    <col min="9990" max="9990" width="10.54296875" style="498" bestFit="1" customWidth="1"/>
    <col min="9991" max="9991" width="14.81640625" style="498" bestFit="1" customWidth="1"/>
    <col min="9992" max="9992" width="11.1796875" style="498" bestFit="1" customWidth="1"/>
    <col min="9993" max="10245" width="9.1796875" style="498"/>
    <col min="10246" max="10246" width="10.54296875" style="498" bestFit="1" customWidth="1"/>
    <col min="10247" max="10247" width="14.81640625" style="498" bestFit="1" customWidth="1"/>
    <col min="10248" max="10248" width="11.1796875" style="498" bestFit="1" customWidth="1"/>
    <col min="10249" max="10501" width="9.1796875" style="498"/>
    <col min="10502" max="10502" width="10.54296875" style="498" bestFit="1" customWidth="1"/>
    <col min="10503" max="10503" width="14.81640625" style="498" bestFit="1" customWidth="1"/>
    <col min="10504" max="10504" width="11.1796875" style="498" bestFit="1" customWidth="1"/>
    <col min="10505" max="10757" width="9.1796875" style="498"/>
    <col min="10758" max="10758" width="10.54296875" style="498" bestFit="1" customWidth="1"/>
    <col min="10759" max="10759" width="14.81640625" style="498" bestFit="1" customWidth="1"/>
    <col min="10760" max="10760" width="11.1796875" style="498" bestFit="1" customWidth="1"/>
    <col min="10761" max="11013" width="9.1796875" style="498"/>
    <col min="11014" max="11014" width="10.54296875" style="498" bestFit="1" customWidth="1"/>
    <col min="11015" max="11015" width="14.81640625" style="498" bestFit="1" customWidth="1"/>
    <col min="11016" max="11016" width="11.1796875" style="498" bestFit="1" customWidth="1"/>
    <col min="11017" max="11269" width="9.1796875" style="498"/>
    <col min="11270" max="11270" width="10.54296875" style="498" bestFit="1" customWidth="1"/>
    <col min="11271" max="11271" width="14.81640625" style="498" bestFit="1" customWidth="1"/>
    <col min="11272" max="11272" width="11.1796875" style="498" bestFit="1" customWidth="1"/>
    <col min="11273" max="11525" width="9.1796875" style="498"/>
    <col min="11526" max="11526" width="10.54296875" style="498" bestFit="1" customWidth="1"/>
    <col min="11527" max="11527" width="14.81640625" style="498" bestFit="1" customWidth="1"/>
    <col min="11528" max="11528" width="11.1796875" style="498" bestFit="1" customWidth="1"/>
    <col min="11529" max="11781" width="9.1796875" style="498"/>
    <col min="11782" max="11782" width="10.54296875" style="498" bestFit="1" customWidth="1"/>
    <col min="11783" max="11783" width="14.81640625" style="498" bestFit="1" customWidth="1"/>
    <col min="11784" max="11784" width="11.1796875" style="498" bestFit="1" customWidth="1"/>
    <col min="11785" max="12037" width="9.1796875" style="498"/>
    <col min="12038" max="12038" width="10.54296875" style="498" bestFit="1" customWidth="1"/>
    <col min="12039" max="12039" width="14.81640625" style="498" bestFit="1" customWidth="1"/>
    <col min="12040" max="12040" width="11.1796875" style="498" bestFit="1" customWidth="1"/>
    <col min="12041" max="12293" width="9.1796875" style="498"/>
    <col min="12294" max="12294" width="10.54296875" style="498" bestFit="1" customWidth="1"/>
    <col min="12295" max="12295" width="14.81640625" style="498" bestFit="1" customWidth="1"/>
    <col min="12296" max="12296" width="11.1796875" style="498" bestFit="1" customWidth="1"/>
    <col min="12297" max="12549" width="9.1796875" style="498"/>
    <col min="12550" max="12550" width="10.54296875" style="498" bestFit="1" customWidth="1"/>
    <col min="12551" max="12551" width="14.81640625" style="498" bestFit="1" customWidth="1"/>
    <col min="12552" max="12552" width="11.1796875" style="498" bestFit="1" customWidth="1"/>
    <col min="12553" max="12805" width="9.1796875" style="498"/>
    <col min="12806" max="12806" width="10.54296875" style="498" bestFit="1" customWidth="1"/>
    <col min="12807" max="12807" width="14.81640625" style="498" bestFit="1" customWidth="1"/>
    <col min="12808" max="12808" width="11.1796875" style="498" bestFit="1" customWidth="1"/>
    <col min="12809" max="13061" width="9.1796875" style="498"/>
    <col min="13062" max="13062" width="10.54296875" style="498" bestFit="1" customWidth="1"/>
    <col min="13063" max="13063" width="14.81640625" style="498" bestFit="1" customWidth="1"/>
    <col min="13064" max="13064" width="11.1796875" style="498" bestFit="1" customWidth="1"/>
    <col min="13065" max="13317" width="9.1796875" style="498"/>
    <col min="13318" max="13318" width="10.54296875" style="498" bestFit="1" customWidth="1"/>
    <col min="13319" max="13319" width="14.81640625" style="498" bestFit="1" customWidth="1"/>
    <col min="13320" max="13320" width="11.1796875" style="498" bestFit="1" customWidth="1"/>
    <col min="13321" max="13573" width="9.1796875" style="498"/>
    <col min="13574" max="13574" width="10.54296875" style="498" bestFit="1" customWidth="1"/>
    <col min="13575" max="13575" width="14.81640625" style="498" bestFit="1" customWidth="1"/>
    <col min="13576" max="13576" width="11.1796875" style="498" bestFit="1" customWidth="1"/>
    <col min="13577" max="13829" width="9.1796875" style="498"/>
    <col min="13830" max="13830" width="10.54296875" style="498" bestFit="1" customWidth="1"/>
    <col min="13831" max="13831" width="14.81640625" style="498" bestFit="1" customWidth="1"/>
    <col min="13832" max="13832" width="11.1796875" style="498" bestFit="1" customWidth="1"/>
    <col min="13833" max="14085" width="9.1796875" style="498"/>
    <col min="14086" max="14086" width="10.54296875" style="498" bestFit="1" customWidth="1"/>
    <col min="14087" max="14087" width="14.81640625" style="498" bestFit="1" customWidth="1"/>
    <col min="14088" max="14088" width="11.1796875" style="498" bestFit="1" customWidth="1"/>
    <col min="14089" max="14341" width="9.1796875" style="498"/>
    <col min="14342" max="14342" width="10.54296875" style="498" bestFit="1" customWidth="1"/>
    <col min="14343" max="14343" width="14.81640625" style="498" bestFit="1" customWidth="1"/>
    <col min="14344" max="14344" width="11.1796875" style="498" bestFit="1" customWidth="1"/>
    <col min="14345" max="14597" width="9.1796875" style="498"/>
    <col min="14598" max="14598" width="10.54296875" style="498" bestFit="1" customWidth="1"/>
    <col min="14599" max="14599" width="14.81640625" style="498" bestFit="1" customWidth="1"/>
    <col min="14600" max="14600" width="11.1796875" style="498" bestFit="1" customWidth="1"/>
    <col min="14601" max="14853" width="9.1796875" style="498"/>
    <col min="14854" max="14854" width="10.54296875" style="498" bestFit="1" customWidth="1"/>
    <col min="14855" max="14855" width="14.81640625" style="498" bestFit="1" customWidth="1"/>
    <col min="14856" max="14856" width="11.1796875" style="498" bestFit="1" customWidth="1"/>
    <col min="14857" max="15109" width="9.1796875" style="498"/>
    <col min="15110" max="15110" width="10.54296875" style="498" bestFit="1" customWidth="1"/>
    <col min="15111" max="15111" width="14.81640625" style="498" bestFit="1" customWidth="1"/>
    <col min="15112" max="15112" width="11.1796875" style="498" bestFit="1" customWidth="1"/>
    <col min="15113" max="15365" width="9.1796875" style="498"/>
    <col min="15366" max="15366" width="10.54296875" style="498" bestFit="1" customWidth="1"/>
    <col min="15367" max="15367" width="14.81640625" style="498" bestFit="1" customWidth="1"/>
    <col min="15368" max="15368" width="11.1796875" style="498" bestFit="1" customWidth="1"/>
    <col min="15369" max="15621" width="9.1796875" style="498"/>
    <col min="15622" max="15622" width="10.54296875" style="498" bestFit="1" customWidth="1"/>
    <col min="15623" max="15623" width="14.81640625" style="498" bestFit="1" customWidth="1"/>
    <col min="15624" max="15624" width="11.1796875" style="498" bestFit="1" customWidth="1"/>
    <col min="15625" max="15877" width="9.1796875" style="498"/>
    <col min="15878" max="15878" width="10.54296875" style="498" bestFit="1" customWidth="1"/>
    <col min="15879" max="15879" width="14.81640625" style="498" bestFit="1" customWidth="1"/>
    <col min="15880" max="15880" width="11.1796875" style="498" bestFit="1" customWidth="1"/>
    <col min="15881" max="16133" width="9.1796875" style="498"/>
    <col min="16134" max="16134" width="10.54296875" style="498" bestFit="1" customWidth="1"/>
    <col min="16135" max="16135" width="14.81640625" style="498" bestFit="1" customWidth="1"/>
    <col min="16136" max="16136" width="11.1796875" style="498" bestFit="1" customWidth="1"/>
    <col min="16137" max="16384" width="9.1796875" style="498"/>
  </cols>
  <sheetData>
    <row r="1" spans="2:18" ht="17.5">
      <c r="B1" s="505" t="s">
        <v>469</v>
      </c>
      <c r="C1" s="506"/>
      <c r="D1" s="507"/>
      <c r="E1" s="507"/>
      <c r="I1" s="498"/>
    </row>
    <row r="3" spans="2:18">
      <c r="D3" s="14" t="s">
        <v>103</v>
      </c>
      <c r="L3" s="14" t="s">
        <v>0</v>
      </c>
      <c r="M3" s="492"/>
      <c r="N3" s="492"/>
      <c r="O3" s="492"/>
      <c r="P3" s="492"/>
      <c r="Q3" s="492"/>
      <c r="R3" s="492"/>
    </row>
    <row r="4" spans="2:18">
      <c r="B4" s="508" t="s">
        <v>2</v>
      </c>
      <c r="C4" s="508" t="s">
        <v>133</v>
      </c>
      <c r="D4" s="508" t="s">
        <v>81</v>
      </c>
      <c r="E4" s="509" t="s">
        <v>238</v>
      </c>
      <c r="F4" s="510" t="s">
        <v>305</v>
      </c>
      <c r="G4" s="509" t="s">
        <v>470</v>
      </c>
      <c r="H4" s="510" t="s">
        <v>471</v>
      </c>
      <c r="I4" s="510" t="s">
        <v>472</v>
      </c>
      <c r="J4" s="510" t="s">
        <v>473</v>
      </c>
      <c r="L4" s="508" t="s">
        <v>1</v>
      </c>
      <c r="M4" s="508" t="s">
        <v>2</v>
      </c>
      <c r="N4" s="508" t="s">
        <v>3</v>
      </c>
      <c r="O4" s="508" t="s">
        <v>4</v>
      </c>
      <c r="P4" s="508" t="s">
        <v>5</v>
      </c>
      <c r="Q4" s="508" t="s">
        <v>6</v>
      </c>
      <c r="R4" s="508" t="s">
        <v>7</v>
      </c>
    </row>
    <row r="5" spans="2:18" ht="14.5" thickBot="1">
      <c r="B5" s="511" t="s">
        <v>399</v>
      </c>
      <c r="C5" s="511"/>
      <c r="D5" s="511"/>
      <c r="E5" s="511"/>
      <c r="F5" s="511"/>
      <c r="G5" s="511"/>
      <c r="H5" s="511" t="s">
        <v>311</v>
      </c>
      <c r="I5" s="511" t="s">
        <v>474</v>
      </c>
      <c r="J5" s="511" t="s">
        <v>475</v>
      </c>
      <c r="L5" s="511" t="s">
        <v>399</v>
      </c>
      <c r="M5" s="511"/>
      <c r="N5" s="511"/>
      <c r="O5" s="511"/>
      <c r="P5" s="511"/>
      <c r="Q5" s="511"/>
      <c r="R5" s="511"/>
    </row>
    <row r="6" spans="2:18">
      <c r="B6" s="498" t="str">
        <f>M6</f>
        <v>SUPGAS_INF</v>
      </c>
      <c r="C6" s="498" t="str">
        <f>Commodities!C4</f>
        <v>GASNAT</v>
      </c>
      <c r="D6" s="498" t="str">
        <f>Commodities!C44</f>
        <v>SUPGAS</v>
      </c>
      <c r="E6" s="63">
        <v>1</v>
      </c>
      <c r="F6" s="63">
        <v>100</v>
      </c>
      <c r="G6" s="63"/>
      <c r="H6" s="212"/>
      <c r="J6" s="63"/>
      <c r="L6" s="463" t="s">
        <v>310</v>
      </c>
      <c r="M6" s="463" t="str">
        <f>Commodities!C44&amp;"_INF"</f>
        <v>SUPGAS_INF</v>
      </c>
      <c r="N6" s="497" t="s">
        <v>522</v>
      </c>
      <c r="O6" s="512" t="s">
        <v>11</v>
      </c>
      <c r="P6" s="512" t="s">
        <v>311</v>
      </c>
      <c r="Q6" s="512" t="s">
        <v>140</v>
      </c>
      <c r="R6" s="492"/>
    </row>
    <row r="7" spans="2:18">
      <c r="B7" s="498" t="str">
        <f t="shared" ref="B7:B10" si="0">M7</f>
        <v>SUPCOA_INF</v>
      </c>
      <c r="C7" s="498" t="str">
        <f>Commodities!C7</f>
        <v>COAHAR</v>
      </c>
      <c r="D7" s="498" t="str">
        <f>Commodities!C45</f>
        <v>SUPCOA</v>
      </c>
      <c r="E7" s="63">
        <v>1</v>
      </c>
      <c r="F7" s="63">
        <v>100</v>
      </c>
      <c r="G7" s="63"/>
      <c r="H7" s="212"/>
      <c r="J7" s="63"/>
      <c r="L7" s="463"/>
      <c r="M7" s="463" t="str">
        <f>Commodities!C45&amp;"_INF"</f>
        <v>SUPCOA_INF</v>
      </c>
      <c r="N7" s="497" t="s">
        <v>523</v>
      </c>
      <c r="O7" s="512" t="s">
        <v>11</v>
      </c>
      <c r="P7" s="512" t="s">
        <v>311</v>
      </c>
      <c r="Q7" s="512"/>
      <c r="R7" s="492"/>
    </row>
    <row r="8" spans="2:18">
      <c r="B8" s="498" t="str">
        <f t="shared" si="0"/>
        <v>SUPWAS_INF</v>
      </c>
      <c r="C8" s="498" t="str">
        <f>Commodities!C25</f>
        <v>MSWAS</v>
      </c>
      <c r="D8" s="498" t="str">
        <f>Commodities!C46</f>
        <v>SUPWAS</v>
      </c>
      <c r="E8" s="63">
        <v>1</v>
      </c>
      <c r="F8" s="63">
        <v>100</v>
      </c>
      <c r="G8" s="63"/>
      <c r="H8" s="212"/>
      <c r="J8" s="63"/>
      <c r="L8" s="463"/>
      <c r="M8" s="463" t="str">
        <f>Commodities!C46&amp;"_INF"</f>
        <v>SUPWAS_INF</v>
      </c>
      <c r="N8" s="497" t="s">
        <v>524</v>
      </c>
      <c r="O8" s="512" t="s">
        <v>11</v>
      </c>
      <c r="P8" s="512" t="s">
        <v>311</v>
      </c>
      <c r="Q8" s="512"/>
      <c r="R8" s="492"/>
    </row>
    <row r="9" spans="2:18">
      <c r="B9" s="498" t="str">
        <f t="shared" ref="B9" si="1">M9</f>
        <v>SUPBIO_INF</v>
      </c>
      <c r="C9" s="498" t="str">
        <f>Commodities!C34&amp;", "&amp;Commodities!C35&amp;", "&amp;Commodities!C36</f>
        <v>BIOWOO, BIOWPE, BIOWCH</v>
      </c>
      <c r="D9" s="498" t="str">
        <f>Commodities!C47</f>
        <v>SUPBIO</v>
      </c>
      <c r="E9" s="63">
        <v>1</v>
      </c>
      <c r="F9" s="63">
        <v>100</v>
      </c>
      <c r="G9" s="63"/>
      <c r="H9" s="212"/>
      <c r="J9" s="63"/>
      <c r="L9" s="463"/>
      <c r="M9" s="463" t="str">
        <f>Commodities!C47&amp;"_INF"</f>
        <v>SUPBIO_INF</v>
      </c>
      <c r="N9" s="497" t="s">
        <v>546</v>
      </c>
      <c r="O9" s="512" t="s">
        <v>11</v>
      </c>
      <c r="P9" s="512" t="s">
        <v>311</v>
      </c>
      <c r="Q9" s="512"/>
      <c r="R9" s="492"/>
    </row>
    <row r="10" spans="2:18">
      <c r="B10" s="498" t="str">
        <f t="shared" si="0"/>
        <v>SUPELC_INF</v>
      </c>
      <c r="C10" s="498" t="s">
        <v>134</v>
      </c>
      <c r="D10" s="498" t="str">
        <f>Commodities!C48</f>
        <v>SUPELC</v>
      </c>
      <c r="E10" s="63">
        <v>1</v>
      </c>
      <c r="F10" s="63">
        <v>100</v>
      </c>
      <c r="G10" s="63"/>
      <c r="H10" s="212"/>
      <c r="J10" s="63"/>
      <c r="L10" s="463"/>
      <c r="M10" s="463" t="str">
        <f>Commodities!C48&amp;"_INF"</f>
        <v>SUPELC_INF</v>
      </c>
      <c r="N10" s="497" t="s">
        <v>525</v>
      </c>
      <c r="O10" s="512" t="s">
        <v>11</v>
      </c>
      <c r="P10" s="512" t="s">
        <v>311</v>
      </c>
      <c r="Q10" s="497" t="s">
        <v>128</v>
      </c>
      <c r="R10" s="492"/>
    </row>
    <row r="11" spans="2:18">
      <c r="E11" s="63"/>
      <c r="F11" s="63"/>
      <c r="G11" s="63"/>
      <c r="H11" s="212"/>
      <c r="J11" s="63"/>
      <c r="L11" s="463"/>
      <c r="M11" s="463"/>
      <c r="N11" s="497"/>
      <c r="O11" s="512"/>
      <c r="P11" s="512"/>
      <c r="Q11" s="512"/>
      <c r="R11" s="492"/>
    </row>
    <row r="12" spans="2:18">
      <c r="E12" s="63"/>
      <c r="F12" s="63"/>
      <c r="G12" s="513"/>
      <c r="H12" s="212"/>
      <c r="J12" s="513"/>
      <c r="L12" s="463"/>
      <c r="M12" s="463"/>
      <c r="N12" s="497"/>
      <c r="O12" s="512"/>
      <c r="P12" s="512"/>
      <c r="Q12" s="512"/>
      <c r="R12" s="492"/>
    </row>
    <row r="13" spans="2:18">
      <c r="F13" s="513"/>
      <c r="G13" s="513"/>
      <c r="H13" s="513"/>
      <c r="J13" s="513"/>
      <c r="L13" s="463"/>
      <c r="M13" s="463"/>
      <c r="N13" s="497"/>
      <c r="O13" s="512"/>
      <c r="P13" s="512"/>
      <c r="Q13" s="463"/>
      <c r="R13" s="492"/>
    </row>
    <row r="14" spans="2:18">
      <c r="E14" s="63"/>
      <c r="F14" s="63"/>
      <c r="G14" s="63"/>
      <c r="H14" s="212"/>
      <c r="J14" s="63"/>
      <c r="L14" s="463"/>
      <c r="M14" s="463"/>
      <c r="N14" s="497"/>
      <c r="O14" s="512"/>
      <c r="P14" s="512"/>
      <c r="Q14" s="512"/>
      <c r="R14" s="492"/>
    </row>
  </sheetData>
  <phoneticPr fontId="143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7AC73-3506-47A0-A87E-4DEE2B4424AC}">
  <dimension ref="A1:F11"/>
  <sheetViews>
    <sheetView workbookViewId="0">
      <selection activeCell="Q5" sqref="Q5"/>
    </sheetView>
  </sheetViews>
  <sheetFormatPr defaultColWidth="9.1796875" defaultRowHeight="14"/>
  <cols>
    <col min="1" max="1" width="9.1796875" style="499"/>
    <col min="2" max="2" width="18.81640625" style="499" customWidth="1"/>
    <col min="3" max="16384" width="9.1796875" style="499"/>
  </cols>
  <sheetData>
    <row r="1" spans="1:6" ht="17.5">
      <c r="A1" s="515" t="s">
        <v>526</v>
      </c>
      <c r="B1" s="515"/>
      <c r="C1" s="516"/>
      <c r="D1" s="516"/>
      <c r="E1" s="516"/>
    </row>
    <row r="4" spans="1:6">
      <c r="B4" s="14" t="s">
        <v>527</v>
      </c>
    </row>
    <row r="5" spans="1:6" ht="14.5" thickBot="1">
      <c r="B5" s="517" t="s">
        <v>56</v>
      </c>
      <c r="C5" s="518" t="str">
        <f>Commodities!C44</f>
        <v>SUPGAS</v>
      </c>
      <c r="D5" s="518" t="str">
        <f>Commodities!C45</f>
        <v>SUPCOA</v>
      </c>
      <c r="E5" s="518" t="str">
        <f>Commodities!C46</f>
        <v>SUPWAS</v>
      </c>
      <c r="F5" s="518" t="s">
        <v>528</v>
      </c>
    </row>
    <row r="6" spans="1:6">
      <c r="B6" s="499" t="str">
        <f>Commodities!C53</f>
        <v>SUPCO2N</v>
      </c>
      <c r="C6" s="167">
        <v>56.1</v>
      </c>
      <c r="D6" s="167">
        <v>96.1</v>
      </c>
      <c r="E6" s="167">
        <v>75.3</v>
      </c>
      <c r="F6" s="167" t="s">
        <v>529</v>
      </c>
    </row>
    <row r="7" spans="1:6">
      <c r="B7" s="499" t="str">
        <f>Commodities!C54</f>
        <v>SUPCH4N</v>
      </c>
      <c r="C7" s="167"/>
      <c r="D7" s="167"/>
      <c r="E7" s="167"/>
    </row>
    <row r="8" spans="1:6">
      <c r="B8" s="499" t="str">
        <f>Commodities!C55</f>
        <v>SUPSO2N</v>
      </c>
      <c r="C8" s="167"/>
      <c r="D8" s="167"/>
      <c r="E8" s="167"/>
    </row>
    <row r="9" spans="1:6">
      <c r="B9" s="499" t="str">
        <f>Commodities!C56</f>
        <v>SUPNOXN</v>
      </c>
      <c r="C9" s="167"/>
      <c r="D9" s="167"/>
      <c r="E9" s="167"/>
    </row>
    <row r="10" spans="1:6">
      <c r="B10" s="498" t="str">
        <f>Commodities!C57</f>
        <v>SUPPM10</v>
      </c>
    </row>
    <row r="11" spans="1:6">
      <c r="B11" s="498" t="str">
        <f>Commodities!C58</f>
        <v>SUPPM25</v>
      </c>
    </row>
  </sheetData>
  <phoneticPr fontId="143" type="noConversion"/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0000"/>
  </sheetPr>
  <dimension ref="A1:Z57"/>
  <sheetViews>
    <sheetView topLeftCell="A22" zoomScale="90" zoomScaleNormal="90" workbookViewId="0">
      <pane xSplit="1" topLeftCell="B1" activePane="topRight" state="frozen"/>
      <selection activeCell="D3" sqref="D3"/>
      <selection pane="topRight" activeCell="G56" sqref="G56"/>
    </sheetView>
  </sheetViews>
  <sheetFormatPr defaultRowHeight="14"/>
  <cols>
    <col min="1" max="1" width="20.453125" customWidth="1"/>
    <col min="2" max="7" width="12" customWidth="1"/>
  </cols>
  <sheetData>
    <row r="1" spans="1:22" ht="14.5">
      <c r="A1" s="168" t="s">
        <v>194</v>
      </c>
      <c r="B1" s="161" t="s">
        <v>195</v>
      </c>
      <c r="C1" s="161"/>
      <c r="D1" s="161"/>
      <c r="E1" s="161"/>
      <c r="F1" s="161"/>
      <c r="G1" s="161"/>
      <c r="H1" s="161"/>
      <c r="I1" s="161"/>
      <c r="J1" s="136" t="s">
        <v>196</v>
      </c>
      <c r="P1" s="557" t="s">
        <v>197</v>
      </c>
      <c r="Q1" s="557"/>
    </row>
    <row r="2" spans="1:22">
      <c r="H2" s="161"/>
      <c r="I2" s="161"/>
      <c r="J2" s="77" t="s">
        <v>198</v>
      </c>
      <c r="K2" s="80">
        <v>41.868000000000002</v>
      </c>
      <c r="L2" s="77" t="s">
        <v>199</v>
      </c>
      <c r="P2" s="169" t="s">
        <v>200</v>
      </c>
      <c r="Q2" s="170">
        <v>2010</v>
      </c>
    </row>
    <row r="3" spans="1:22" ht="14.5" thickBot="1">
      <c r="A3" s="171" t="s">
        <v>201</v>
      </c>
      <c r="B3" s="183"/>
      <c r="H3" s="161"/>
      <c r="I3" s="161"/>
      <c r="J3" s="77" t="s">
        <v>202</v>
      </c>
      <c r="K3" s="172">
        <v>4.1868000000000002E-2</v>
      </c>
      <c r="L3" s="77" t="s">
        <v>11</v>
      </c>
      <c r="P3" s="173">
        <v>36861</v>
      </c>
      <c r="Q3" s="174">
        <v>127.61664564943254</v>
      </c>
    </row>
    <row r="4" spans="1:22">
      <c r="A4" s="175" t="s">
        <v>203</v>
      </c>
      <c r="H4" s="161"/>
      <c r="I4" s="161"/>
      <c r="J4" s="56"/>
      <c r="K4" s="176"/>
      <c r="L4" s="56"/>
      <c r="P4" s="161" t="s">
        <v>204</v>
      </c>
      <c r="Q4" s="161"/>
    </row>
    <row r="5" spans="1:22" ht="14.5" thickBot="1">
      <c r="A5" s="177" t="s">
        <v>205</v>
      </c>
      <c r="H5" s="161"/>
      <c r="I5" s="178" t="s">
        <v>206</v>
      </c>
      <c r="J5" s="161"/>
    </row>
    <row r="6" spans="1:22" ht="14.5" thickBot="1">
      <c r="A6" s="179"/>
      <c r="B6" s="180" t="s">
        <v>58</v>
      </c>
      <c r="C6" s="180">
        <v>2010</v>
      </c>
      <c r="D6" s="180">
        <v>2015</v>
      </c>
      <c r="E6" s="180">
        <v>2020</v>
      </c>
      <c r="F6" s="180">
        <v>2025</v>
      </c>
      <c r="G6" s="180">
        <v>2030</v>
      </c>
      <c r="H6" s="161"/>
      <c r="I6" s="181" t="s">
        <v>58</v>
      </c>
      <c r="J6" s="181">
        <v>2010</v>
      </c>
      <c r="K6" s="181">
        <v>2015</v>
      </c>
      <c r="L6" s="181">
        <v>2020</v>
      </c>
      <c r="M6" s="181">
        <v>2025</v>
      </c>
      <c r="N6" s="181">
        <v>2030</v>
      </c>
      <c r="P6" s="177" t="s">
        <v>205</v>
      </c>
    </row>
    <row r="7" spans="1:22" ht="14.5" thickBot="1">
      <c r="A7" s="182" t="s">
        <v>207</v>
      </c>
      <c r="B7" s="183" t="s">
        <v>208</v>
      </c>
      <c r="C7" s="184">
        <v>9358</v>
      </c>
      <c r="D7" s="183">
        <v>0</v>
      </c>
      <c r="E7" s="184">
        <v>24163</v>
      </c>
      <c r="F7" s="184">
        <v>139233</v>
      </c>
      <c r="G7" s="184">
        <v>470124</v>
      </c>
      <c r="H7" s="161"/>
      <c r="I7" s="155" t="s">
        <v>11</v>
      </c>
      <c r="J7" s="137">
        <f>C7*$K$3/1000</f>
        <v>0.39180074400000003</v>
      </c>
      <c r="K7" s="137">
        <f t="shared" ref="K7:N7" si="0">D7*$K$3/1000</f>
        <v>0</v>
      </c>
      <c r="L7" s="137">
        <f t="shared" si="0"/>
        <v>1.0116564840000002</v>
      </c>
      <c r="M7" s="137">
        <f t="shared" si="0"/>
        <v>5.8294072440000004</v>
      </c>
      <c r="N7" s="137">
        <f t="shared" si="0"/>
        <v>19.683151632000001</v>
      </c>
      <c r="P7" s="185" t="s">
        <v>209</v>
      </c>
      <c r="Q7" s="186"/>
      <c r="R7" s="186"/>
      <c r="S7" s="186"/>
    </row>
    <row r="8" spans="1:22" ht="14.5" thickBot="1">
      <c r="A8" s="182" t="s">
        <v>207</v>
      </c>
      <c r="B8" s="183" t="s">
        <v>210</v>
      </c>
      <c r="C8" s="183">
        <v>288</v>
      </c>
      <c r="D8" s="183">
        <v>162</v>
      </c>
      <c r="E8" s="183">
        <v>126</v>
      </c>
      <c r="F8" s="183">
        <v>106</v>
      </c>
      <c r="G8" s="183">
        <v>98</v>
      </c>
      <c r="H8" s="161"/>
      <c r="I8" s="155" t="s">
        <v>92</v>
      </c>
      <c r="J8" s="137">
        <f>C8/$K$2</f>
        <v>6.8787618228718825</v>
      </c>
      <c r="K8" s="137">
        <f t="shared" ref="K8:N8" si="1">D8/$K$2</f>
        <v>3.8693035253654342</v>
      </c>
      <c r="L8" s="137">
        <f t="shared" si="1"/>
        <v>3.0094582975064488</v>
      </c>
      <c r="M8" s="137">
        <f t="shared" si="1"/>
        <v>2.5317665042514568</v>
      </c>
      <c r="N8" s="137">
        <f t="shared" si="1"/>
        <v>2.3406897869494601</v>
      </c>
      <c r="P8" s="187" t="s">
        <v>211</v>
      </c>
      <c r="Q8" s="186"/>
      <c r="R8" s="186"/>
      <c r="S8" s="186"/>
    </row>
    <row r="9" spans="1:22" ht="14.5" thickBot="1">
      <c r="A9" s="182" t="s">
        <v>212</v>
      </c>
      <c r="B9" s="183" t="s">
        <v>208</v>
      </c>
      <c r="C9" s="184">
        <v>28075</v>
      </c>
      <c r="D9" s="183">
        <v>0</v>
      </c>
      <c r="E9" s="184">
        <v>72490</v>
      </c>
      <c r="F9" s="184">
        <v>417699</v>
      </c>
      <c r="G9" s="184">
        <v>1410371</v>
      </c>
      <c r="H9" s="161"/>
      <c r="I9" s="155" t="s">
        <v>11</v>
      </c>
      <c r="J9" s="137">
        <f>C9*$K$3/1000</f>
        <v>1.1754441000000002</v>
      </c>
      <c r="K9" s="137">
        <f t="shared" ref="K9:N9" si="2">D9*$K$3/1000</f>
        <v>0</v>
      </c>
      <c r="L9" s="137">
        <f t="shared" si="2"/>
        <v>3.0350113200000002</v>
      </c>
      <c r="M9" s="137">
        <f t="shared" si="2"/>
        <v>17.488221732000003</v>
      </c>
      <c r="N9" s="137">
        <f t="shared" si="2"/>
        <v>59.049413028000004</v>
      </c>
      <c r="P9" s="185" t="s">
        <v>213</v>
      </c>
      <c r="Q9" s="186"/>
      <c r="R9" s="186"/>
      <c r="S9" s="186"/>
    </row>
    <row r="10" spans="1:22" ht="14.5" thickBot="1">
      <c r="A10" s="182" t="s">
        <v>212</v>
      </c>
      <c r="B10" s="183" t="s">
        <v>210</v>
      </c>
      <c r="C10" s="183">
        <v>590</v>
      </c>
      <c r="D10" s="183">
        <v>385</v>
      </c>
      <c r="E10" s="183">
        <v>300</v>
      </c>
      <c r="F10" s="183">
        <v>251</v>
      </c>
      <c r="G10" s="183">
        <v>232</v>
      </c>
      <c r="H10" s="161"/>
      <c r="I10" s="155" t="s">
        <v>92</v>
      </c>
      <c r="J10" s="137">
        <f>C10/$K$2</f>
        <v>14.09190790102226</v>
      </c>
      <c r="K10" s="137">
        <f t="shared" ref="K10:N10" si="3">D10/$K$2</f>
        <v>9.1955670201585935</v>
      </c>
      <c r="L10" s="137">
        <f t="shared" si="3"/>
        <v>7.1653768988248778</v>
      </c>
      <c r="M10" s="137">
        <f t="shared" si="3"/>
        <v>5.995032005350148</v>
      </c>
      <c r="N10" s="137">
        <f t="shared" si="3"/>
        <v>5.5412248017579051</v>
      </c>
      <c r="P10" s="187" t="s">
        <v>214</v>
      </c>
      <c r="Q10" s="186"/>
      <c r="R10" s="186"/>
      <c r="S10" s="186"/>
    </row>
    <row r="11" spans="1:22" ht="14.5" thickBot="1">
      <c r="A11" s="182" t="s">
        <v>192</v>
      </c>
      <c r="B11" s="183" t="s">
        <v>208</v>
      </c>
      <c r="C11" s="184">
        <v>535616</v>
      </c>
      <c r="D11" s="184">
        <v>310101</v>
      </c>
      <c r="E11" s="184">
        <v>6531</v>
      </c>
      <c r="F11" s="184">
        <v>43493</v>
      </c>
      <c r="G11" s="184">
        <v>130927</v>
      </c>
      <c r="H11" s="161"/>
      <c r="I11" s="155" t="s">
        <v>11</v>
      </c>
      <c r="J11" s="137">
        <f>C11*$K$3/1000</f>
        <v>22.425170688000001</v>
      </c>
      <c r="K11" s="137">
        <f t="shared" ref="K11:N11" si="4">D11*$K$3/1000</f>
        <v>12.983308668000001</v>
      </c>
      <c r="L11" s="137">
        <f t="shared" si="4"/>
        <v>0.27343990800000001</v>
      </c>
      <c r="M11" s="137">
        <f t="shared" si="4"/>
        <v>1.8209649240000001</v>
      </c>
      <c r="N11" s="137">
        <f t="shared" si="4"/>
        <v>5.4816516360000005</v>
      </c>
    </row>
    <row r="12" spans="1:22" ht="14.5" thickBot="1">
      <c r="A12" s="182" t="s">
        <v>192</v>
      </c>
      <c r="B12" s="183" t="s">
        <v>210</v>
      </c>
      <c r="C12" s="183">
        <v>779</v>
      </c>
      <c r="D12" s="183">
        <v>740</v>
      </c>
      <c r="E12" s="183">
        <v>693</v>
      </c>
      <c r="F12" s="183">
        <v>630</v>
      </c>
      <c r="G12" s="183">
        <v>577</v>
      </c>
      <c r="H12" s="161"/>
      <c r="I12" s="155" t="s">
        <v>92</v>
      </c>
      <c r="J12" s="137">
        <f>C12/$K$2</f>
        <v>18.606095347281933</v>
      </c>
      <c r="K12" s="137">
        <f t="shared" ref="K12:N12" si="5">D12/$K$2</f>
        <v>17.674596350434697</v>
      </c>
      <c r="L12" s="137">
        <f t="shared" si="5"/>
        <v>16.552020636285469</v>
      </c>
      <c r="M12" s="137">
        <f t="shared" si="5"/>
        <v>15.047291487532243</v>
      </c>
      <c r="N12" s="137">
        <f t="shared" si="5"/>
        <v>13.781408235406515</v>
      </c>
    </row>
    <row r="13" spans="1:22" ht="14.5" thickBot="1">
      <c r="A13" s="182" t="s">
        <v>193</v>
      </c>
      <c r="B13" s="183" t="s">
        <v>208</v>
      </c>
      <c r="C13" s="184">
        <v>106129</v>
      </c>
      <c r="D13" s="183">
        <v>75725</v>
      </c>
      <c r="E13" s="183">
        <v>0</v>
      </c>
      <c r="F13" s="183">
        <v>0</v>
      </c>
      <c r="G13" s="183">
        <v>0</v>
      </c>
      <c r="H13" s="161"/>
      <c r="I13" s="155" t="s">
        <v>11</v>
      </c>
      <c r="J13" s="137">
        <f>C13*$K$3/1000</f>
        <v>4.4434089720000003</v>
      </c>
      <c r="K13" s="137">
        <f>D13*$K$3/1000</f>
        <v>3.1704543000000003</v>
      </c>
      <c r="L13" s="137">
        <f t="shared" ref="L13:N13" si="6">E13*$K$3/1000</f>
        <v>0</v>
      </c>
      <c r="M13" s="137">
        <f t="shared" si="6"/>
        <v>0</v>
      </c>
      <c r="N13" s="137">
        <f t="shared" si="6"/>
        <v>0</v>
      </c>
    </row>
    <row r="14" spans="1:22" ht="14.5" thickBot="1">
      <c r="A14" s="182" t="s">
        <v>193</v>
      </c>
      <c r="B14" s="183" t="s">
        <v>210</v>
      </c>
      <c r="C14" s="184">
        <v>1209</v>
      </c>
      <c r="D14" s="184">
        <v>1276</v>
      </c>
      <c r="E14" s="184">
        <v>1312</v>
      </c>
      <c r="F14" s="184">
        <v>1218</v>
      </c>
      <c r="G14" s="184">
        <v>1156</v>
      </c>
      <c r="H14" s="161"/>
      <c r="I14" s="155" t="s">
        <v>92</v>
      </c>
      <c r="J14" s="137">
        <f>C14/$K$2</f>
        <v>28.876468902264257</v>
      </c>
      <c r="K14" s="137">
        <f t="shared" ref="K14:N14" si="7">D14/$K$2</f>
        <v>30.476736409668479</v>
      </c>
      <c r="L14" s="137">
        <f t="shared" si="7"/>
        <v>31.336581637527466</v>
      </c>
      <c r="M14" s="137">
        <f t="shared" si="7"/>
        <v>29.091430209229003</v>
      </c>
      <c r="N14" s="137">
        <f t="shared" si="7"/>
        <v>27.610585650138528</v>
      </c>
    </row>
    <row r="15" spans="1:22">
      <c r="A15" s="188"/>
      <c r="H15" s="161"/>
      <c r="I15" s="161"/>
      <c r="J15" s="161"/>
    </row>
    <row r="16" spans="1:22" ht="14.5" thickBot="1">
      <c r="A16" s="189" t="s">
        <v>209</v>
      </c>
      <c r="B16" s="82"/>
      <c r="C16" s="82"/>
      <c r="D16" s="82"/>
      <c r="E16" s="82"/>
      <c r="F16" s="82"/>
      <c r="G16" s="82"/>
      <c r="H16" s="161"/>
      <c r="I16" s="178" t="s">
        <v>206</v>
      </c>
      <c r="J16" s="161"/>
      <c r="P16" t="s">
        <v>215</v>
      </c>
      <c r="V16" s="178" t="s">
        <v>216</v>
      </c>
    </row>
    <row r="17" spans="1:26" ht="14.5" thickBot="1">
      <c r="A17" s="179"/>
      <c r="B17" s="180" t="s">
        <v>58</v>
      </c>
      <c r="C17" s="180">
        <v>2010</v>
      </c>
      <c r="D17" s="180">
        <v>2015</v>
      </c>
      <c r="E17" s="180">
        <v>2020</v>
      </c>
      <c r="F17" s="180">
        <v>2025</v>
      </c>
      <c r="G17" s="180">
        <v>2030</v>
      </c>
      <c r="H17" s="161"/>
      <c r="I17" s="181" t="s">
        <v>58</v>
      </c>
      <c r="J17" s="181">
        <v>2010</v>
      </c>
      <c r="K17" s="181">
        <v>2015</v>
      </c>
      <c r="L17" s="181">
        <v>2020</v>
      </c>
      <c r="M17" s="181">
        <v>2025</v>
      </c>
      <c r="N17" s="181">
        <v>2030</v>
      </c>
      <c r="P17" s="190">
        <v>2010</v>
      </c>
      <c r="Q17" s="190">
        <v>2015</v>
      </c>
      <c r="R17" s="190">
        <v>2020</v>
      </c>
      <c r="S17" s="190">
        <v>2025</v>
      </c>
      <c r="T17" s="190">
        <v>2030</v>
      </c>
      <c r="V17" s="190">
        <v>2010</v>
      </c>
      <c r="W17" s="190">
        <v>2015</v>
      </c>
      <c r="X17" s="190">
        <v>2020</v>
      </c>
      <c r="Y17" s="190">
        <v>2025</v>
      </c>
      <c r="Z17" s="190">
        <v>2030</v>
      </c>
    </row>
    <row r="18" spans="1:26" ht="14.5" thickBot="1">
      <c r="A18" s="182" t="s">
        <v>207</v>
      </c>
      <c r="B18" s="183" t="s">
        <v>208</v>
      </c>
      <c r="C18" s="184">
        <v>7640</v>
      </c>
      <c r="D18" s="184">
        <v>7551</v>
      </c>
      <c r="E18" s="184">
        <v>141276</v>
      </c>
      <c r="F18" s="184">
        <v>452161</v>
      </c>
      <c r="G18" s="184">
        <v>1150679</v>
      </c>
      <c r="H18" s="161"/>
      <c r="I18" s="155" t="s">
        <v>11</v>
      </c>
      <c r="J18" s="137">
        <f>C18*$K$3/1000</f>
        <v>0.31987152000000002</v>
      </c>
      <c r="K18" s="137">
        <f t="shared" ref="K18:N18" si="8">D18*$K$3/1000</f>
        <v>0.31614526800000003</v>
      </c>
      <c r="L18" s="137">
        <f t="shared" si="8"/>
        <v>5.9149435680000009</v>
      </c>
      <c r="M18" s="137">
        <f t="shared" si="8"/>
        <v>18.931076747999999</v>
      </c>
      <c r="N18" s="137">
        <f t="shared" si="8"/>
        <v>48.176628371999996</v>
      </c>
      <c r="O18" s="161"/>
      <c r="P18" s="191"/>
    </row>
    <row r="19" spans="1:26" ht="14.5" thickBot="1">
      <c r="A19" s="182" t="s">
        <v>207</v>
      </c>
      <c r="B19" s="183" t="s">
        <v>210</v>
      </c>
      <c r="C19" s="183">
        <v>288</v>
      </c>
      <c r="D19" s="183">
        <v>218</v>
      </c>
      <c r="E19" s="183">
        <v>174</v>
      </c>
      <c r="F19" s="183">
        <v>149</v>
      </c>
      <c r="G19" s="183">
        <v>142</v>
      </c>
      <c r="H19" s="161"/>
      <c r="I19" s="155" t="s">
        <v>92</v>
      </c>
      <c r="J19" s="137">
        <f>C19/$K$2</f>
        <v>6.8787618228718825</v>
      </c>
      <c r="K19" s="137">
        <f t="shared" ref="K19:N19" si="9">D19/$K$2</f>
        <v>5.2068405464794116</v>
      </c>
      <c r="L19" s="137">
        <f t="shared" si="9"/>
        <v>4.1559186013184295</v>
      </c>
      <c r="M19" s="137">
        <f t="shared" si="9"/>
        <v>3.5588038597496894</v>
      </c>
      <c r="N19" s="137">
        <f t="shared" si="9"/>
        <v>3.3916117321104422</v>
      </c>
      <c r="P19" s="192">
        <f>J19/$J19</f>
        <v>1</v>
      </c>
      <c r="Q19" s="192">
        <f>K19/$J19</f>
        <v>0.75694444444444453</v>
      </c>
      <c r="R19" s="192">
        <f t="shared" ref="R19:T19" si="10">L19/$J19</f>
        <v>0.60416666666666674</v>
      </c>
      <c r="S19" s="192">
        <f t="shared" si="10"/>
        <v>0.51736111111111116</v>
      </c>
      <c r="T19" s="192">
        <f t="shared" si="10"/>
        <v>0.49305555555555558</v>
      </c>
      <c r="V19" s="193">
        <f>J19*100/$Q$3</f>
        <v>5.3901760133768803</v>
      </c>
      <c r="W19" s="193">
        <f t="shared" ref="W19:Z19" si="11">K19*100/$Q$3</f>
        <v>4.0800637879033328</v>
      </c>
      <c r="X19" s="193">
        <f t="shared" si="11"/>
        <v>3.2565646747485322</v>
      </c>
      <c r="Y19" s="193">
        <f t="shared" si="11"/>
        <v>2.788667451365122</v>
      </c>
      <c r="Z19" s="193">
        <f t="shared" si="11"/>
        <v>2.6576562288177672</v>
      </c>
    </row>
    <row r="20" spans="1:26" ht="14.5" thickBot="1">
      <c r="A20" s="182" t="s">
        <v>212</v>
      </c>
      <c r="B20" s="183" t="s">
        <v>208</v>
      </c>
      <c r="C20" s="184">
        <v>22921</v>
      </c>
      <c r="D20" s="184">
        <v>22653</v>
      </c>
      <c r="E20" s="184">
        <v>423827</v>
      </c>
      <c r="F20" s="184">
        <v>1356482</v>
      </c>
      <c r="G20" s="184">
        <v>3452038</v>
      </c>
      <c r="H20" s="161"/>
      <c r="I20" s="155" t="s">
        <v>11</v>
      </c>
      <c r="J20" s="137">
        <f>C20*$K$3/1000</f>
        <v>0.95965642799999995</v>
      </c>
      <c r="K20" s="137">
        <f t="shared" ref="K20:N20" si="12">D20*$K$3/1000</f>
        <v>0.94843580400000005</v>
      </c>
      <c r="L20" s="137">
        <f t="shared" si="12"/>
        <v>17.744788836000001</v>
      </c>
      <c r="M20" s="137">
        <f t="shared" si="12"/>
        <v>56.793188376000003</v>
      </c>
      <c r="N20" s="137">
        <f t="shared" si="12"/>
        <v>144.52992698400001</v>
      </c>
    </row>
    <row r="21" spans="1:26" ht="14.5" thickBot="1">
      <c r="A21" s="182" t="s">
        <v>212</v>
      </c>
      <c r="B21" s="183" t="s">
        <v>210</v>
      </c>
      <c r="C21" s="183">
        <v>590</v>
      </c>
      <c r="D21" s="183">
        <v>446</v>
      </c>
      <c r="E21" s="183">
        <v>356</v>
      </c>
      <c r="F21" s="183">
        <v>305</v>
      </c>
      <c r="G21" s="183">
        <v>291</v>
      </c>
      <c r="H21" s="161"/>
      <c r="I21" s="155" t="s">
        <v>92</v>
      </c>
      <c r="J21" s="137">
        <f>C21/$K$2</f>
        <v>14.09190790102226</v>
      </c>
      <c r="K21" s="137">
        <f t="shared" ref="K21:N21" si="13">D21/$K$2</f>
        <v>10.652526989586319</v>
      </c>
      <c r="L21" s="137">
        <f t="shared" si="13"/>
        <v>8.5029139199388553</v>
      </c>
      <c r="M21" s="137">
        <f t="shared" si="13"/>
        <v>7.2847998471386255</v>
      </c>
      <c r="N21" s="137">
        <f t="shared" si="13"/>
        <v>6.9504155918601311</v>
      </c>
      <c r="P21" s="192">
        <f>J21/$J21</f>
        <v>1</v>
      </c>
      <c r="Q21" s="192">
        <f t="shared" ref="Q21:T21" si="14">K21/$J21</f>
        <v>0.75593220338983047</v>
      </c>
      <c r="R21" s="192">
        <f t="shared" si="14"/>
        <v>0.60338983050847461</v>
      </c>
      <c r="S21" s="192">
        <f t="shared" si="14"/>
        <v>0.51694915254237284</v>
      </c>
      <c r="T21" s="192">
        <f t="shared" si="14"/>
        <v>0.49322033898305079</v>
      </c>
      <c r="V21" s="193">
        <f>J21*100/$Q$3</f>
        <v>11.04237447184847</v>
      </c>
      <c r="W21" s="193">
        <f t="shared" ref="W21:Z21" si="15">K21*100/$Q$3</f>
        <v>8.3472864651600283</v>
      </c>
      <c r="X21" s="193">
        <f t="shared" si="15"/>
        <v>6.6628564609797554</v>
      </c>
      <c r="Y21" s="193">
        <f t="shared" si="15"/>
        <v>5.7083461252775987</v>
      </c>
      <c r="Z21" s="193">
        <f t="shared" si="15"/>
        <v>5.4463236801828891</v>
      </c>
    </row>
    <row r="22" spans="1:26" ht="14.5" thickBot="1">
      <c r="A22" s="182" t="s">
        <v>192</v>
      </c>
      <c r="B22" s="183" t="s">
        <v>208</v>
      </c>
      <c r="C22" s="184">
        <v>781304</v>
      </c>
      <c r="D22" s="184">
        <v>791507</v>
      </c>
      <c r="E22" s="184">
        <v>441100</v>
      </c>
      <c r="F22" s="184">
        <v>807242</v>
      </c>
      <c r="G22" s="184">
        <v>1351788</v>
      </c>
      <c r="H22" s="161"/>
      <c r="I22" s="155" t="s">
        <v>11</v>
      </c>
      <c r="J22" s="137">
        <f>C22*$K$3/1000</f>
        <v>32.711635872000002</v>
      </c>
      <c r="K22" s="137">
        <f t="shared" ref="K22:N22" si="16">D22*$K$3/1000</f>
        <v>33.138815076</v>
      </c>
      <c r="L22" s="137">
        <f t="shared" si="16"/>
        <v>18.4679748</v>
      </c>
      <c r="M22" s="137">
        <f t="shared" si="16"/>
        <v>33.797608056000001</v>
      </c>
      <c r="N22" s="137">
        <f t="shared" si="16"/>
        <v>56.596659984000006</v>
      </c>
      <c r="P22" s="191"/>
    </row>
    <row r="23" spans="1:26" ht="14.5" thickBot="1">
      <c r="A23" s="182" t="s">
        <v>192</v>
      </c>
      <c r="B23" s="183" t="s">
        <v>210</v>
      </c>
      <c r="C23" s="183">
        <v>779</v>
      </c>
      <c r="D23" s="183">
        <v>761</v>
      </c>
      <c r="E23" s="183">
        <v>736</v>
      </c>
      <c r="F23" s="183">
        <v>695</v>
      </c>
      <c r="G23" s="183">
        <v>665</v>
      </c>
      <c r="H23" s="161"/>
      <c r="I23" s="155" t="s">
        <v>92</v>
      </c>
      <c r="J23" s="137">
        <f>C23/$K$2</f>
        <v>18.606095347281933</v>
      </c>
      <c r="K23" s="137">
        <f t="shared" ref="K23:N23" si="17">D23/$K$2</f>
        <v>18.176172733352441</v>
      </c>
      <c r="L23" s="137">
        <f t="shared" si="17"/>
        <v>17.579057991783699</v>
      </c>
      <c r="M23" s="137">
        <f t="shared" si="17"/>
        <v>16.599789815610968</v>
      </c>
      <c r="N23" s="137">
        <f t="shared" si="17"/>
        <v>15.883252125728479</v>
      </c>
      <c r="P23" s="192">
        <f>J23/$J23</f>
        <v>1</v>
      </c>
      <c r="Q23" s="192">
        <f t="shared" ref="Q23:T23" si="18">K23/$J23</f>
        <v>0.97689345314505782</v>
      </c>
      <c r="R23" s="192">
        <f t="shared" si="18"/>
        <v>0.9448010269576379</v>
      </c>
      <c r="S23" s="192">
        <f t="shared" si="18"/>
        <v>0.89216944801026965</v>
      </c>
      <c r="T23" s="192">
        <f t="shared" si="18"/>
        <v>0.85365853658536583</v>
      </c>
      <c r="V23" s="193">
        <f>J23*100/$Q$3</f>
        <v>14.579677480627048</v>
      </c>
      <c r="W23" s="193">
        <f t="shared" ref="W23:Z23" si="19">K23*100/$Q$3</f>
        <v>14.242791479790993</v>
      </c>
      <c r="X23" s="193">
        <f t="shared" si="19"/>
        <v>13.774894256407583</v>
      </c>
      <c r="Y23" s="193">
        <f t="shared" si="19"/>
        <v>13.007542810058791</v>
      </c>
      <c r="Z23" s="193">
        <f t="shared" si="19"/>
        <v>12.446066141998699</v>
      </c>
    </row>
    <row r="24" spans="1:26" ht="14.5" thickBot="1">
      <c r="A24" s="182" t="s">
        <v>193</v>
      </c>
      <c r="B24" s="183" t="s">
        <v>208</v>
      </c>
      <c r="C24" s="184">
        <v>101544</v>
      </c>
      <c r="D24" s="184">
        <v>112421</v>
      </c>
      <c r="E24" s="183">
        <v>0</v>
      </c>
      <c r="F24" s="183">
        <v>0</v>
      </c>
      <c r="G24" s="184">
        <v>92339</v>
      </c>
      <c r="H24" s="161"/>
      <c r="I24" s="155" t="s">
        <v>11</v>
      </c>
      <c r="J24" s="137">
        <f>C24*$K$3/1000</f>
        <v>4.2514441920000001</v>
      </c>
      <c r="K24" s="137">
        <f t="shared" ref="K24:N24" si="20">D24*$K$3/1000</f>
        <v>4.7068424279999999</v>
      </c>
      <c r="L24" s="137">
        <f t="shared" si="20"/>
        <v>0</v>
      </c>
      <c r="M24" s="137">
        <f t="shared" si="20"/>
        <v>0</v>
      </c>
      <c r="N24" s="137">
        <f t="shared" si="20"/>
        <v>3.8660492520000003</v>
      </c>
    </row>
    <row r="25" spans="1:26" ht="14.5" thickBot="1">
      <c r="A25" s="182" t="s">
        <v>193</v>
      </c>
      <c r="B25" s="183" t="s">
        <v>210</v>
      </c>
      <c r="C25" s="184">
        <v>1209</v>
      </c>
      <c r="D25" s="184">
        <v>1313</v>
      </c>
      <c r="E25" s="184">
        <v>1389</v>
      </c>
      <c r="F25" s="184">
        <v>1334</v>
      </c>
      <c r="G25" s="184">
        <v>1312</v>
      </c>
      <c r="H25" s="161"/>
      <c r="I25" s="155" t="s">
        <v>92</v>
      </c>
      <c r="J25" s="137">
        <f>C25/$K$2</f>
        <v>28.876468902264257</v>
      </c>
      <c r="K25" s="137">
        <f t="shared" ref="K25:N25" si="21">D25/$K$2</f>
        <v>31.360466227190216</v>
      </c>
      <c r="L25" s="137">
        <f t="shared" si="21"/>
        <v>33.175695041559187</v>
      </c>
      <c r="M25" s="137">
        <f t="shared" si="21"/>
        <v>31.862042610107956</v>
      </c>
      <c r="N25" s="137">
        <f t="shared" si="21"/>
        <v>31.336581637527466</v>
      </c>
      <c r="P25" s="192">
        <f>J25/$J25</f>
        <v>1</v>
      </c>
      <c r="Q25" s="192">
        <f t="shared" ref="Q25:T25" si="22">K25/$J25</f>
        <v>1.086021505376344</v>
      </c>
      <c r="R25" s="192">
        <f t="shared" si="22"/>
        <v>1.1488833746898264</v>
      </c>
      <c r="S25" s="192">
        <f t="shared" si="22"/>
        <v>1.1033912324234905</v>
      </c>
      <c r="T25" s="192">
        <f t="shared" si="22"/>
        <v>1.0851943755169562</v>
      </c>
      <c r="V25" s="193">
        <f>J25*100/$Q$3</f>
        <v>22.627509722821692</v>
      </c>
      <c r="W25" s="193">
        <f t="shared" ref="W25:Z25" si="23">K25*100/$Q$3</f>
        <v>24.573962172096682</v>
      </c>
      <c r="X25" s="193">
        <f t="shared" si="23"/>
        <v>25.996369731182249</v>
      </c>
      <c r="Y25" s="193">
        <f t="shared" si="23"/>
        <v>24.966995839738743</v>
      </c>
      <c r="Z25" s="193">
        <f t="shared" si="23"/>
        <v>24.555246283161342</v>
      </c>
    </row>
    <row r="26" spans="1:26" ht="14.5" thickBot="1">
      <c r="A26" s="177" t="s">
        <v>211</v>
      </c>
      <c r="H26" s="161"/>
      <c r="I26" s="178" t="s">
        <v>206</v>
      </c>
      <c r="J26" s="167"/>
      <c r="K26" s="155"/>
      <c r="L26" s="155"/>
      <c r="M26" s="155"/>
      <c r="N26" s="155"/>
      <c r="P26" t="s">
        <v>215</v>
      </c>
    </row>
    <row r="27" spans="1:26" ht="14.5" thickBot="1">
      <c r="A27" s="194"/>
      <c r="B27" s="180" t="s">
        <v>58</v>
      </c>
      <c r="C27" s="180">
        <v>2010</v>
      </c>
      <c r="D27" s="180">
        <v>2015</v>
      </c>
      <c r="E27" s="180">
        <v>2020</v>
      </c>
      <c r="F27" s="180">
        <v>2025</v>
      </c>
      <c r="G27" s="180">
        <v>2030</v>
      </c>
      <c r="H27" s="161"/>
      <c r="I27" s="181" t="s">
        <v>58</v>
      </c>
      <c r="J27" s="181">
        <v>2010</v>
      </c>
      <c r="K27" s="181">
        <v>2015</v>
      </c>
      <c r="L27" s="181">
        <v>2020</v>
      </c>
      <c r="M27" s="181">
        <v>2025</v>
      </c>
      <c r="N27" s="181">
        <v>2030</v>
      </c>
      <c r="P27" s="190">
        <v>2010</v>
      </c>
      <c r="Q27" s="190">
        <v>2015</v>
      </c>
      <c r="R27" s="190">
        <v>2020</v>
      </c>
      <c r="S27" s="190">
        <v>2025</v>
      </c>
      <c r="T27" s="190">
        <v>2030</v>
      </c>
      <c r="V27" s="190">
        <v>2010</v>
      </c>
      <c r="W27" s="190">
        <v>2015</v>
      </c>
      <c r="X27" s="190">
        <v>2020</v>
      </c>
      <c r="Y27" s="190">
        <v>2025</v>
      </c>
      <c r="Z27" s="190">
        <v>2030</v>
      </c>
    </row>
    <row r="28" spans="1:26" ht="14.5" thickBot="1">
      <c r="A28" s="182" t="s">
        <v>207</v>
      </c>
      <c r="B28" s="183" t="s">
        <v>208</v>
      </c>
      <c r="C28" s="184">
        <v>6382</v>
      </c>
      <c r="D28" s="184">
        <v>29323</v>
      </c>
      <c r="E28" s="184">
        <v>214410</v>
      </c>
      <c r="F28" s="184">
        <v>666226</v>
      </c>
      <c r="G28" s="184">
        <v>1885232</v>
      </c>
      <c r="H28" s="161"/>
      <c r="I28" s="155" t="s">
        <v>11</v>
      </c>
      <c r="J28" s="137">
        <f>C28*$K$3/1000</f>
        <v>0.267201576</v>
      </c>
      <c r="K28" s="137">
        <f t="shared" ref="K28:N28" si="24">D28*$K$3/1000</f>
        <v>1.2276953640000001</v>
      </c>
      <c r="L28" s="137">
        <f t="shared" si="24"/>
        <v>8.9769178800000002</v>
      </c>
      <c r="M28" s="137">
        <f t="shared" si="24"/>
        <v>27.893550168000001</v>
      </c>
      <c r="N28" s="137">
        <f t="shared" si="24"/>
        <v>78.930893376</v>
      </c>
      <c r="P28" s="191"/>
    </row>
    <row r="29" spans="1:26" ht="14.5" thickBot="1">
      <c r="A29" s="182" t="s">
        <v>207</v>
      </c>
      <c r="B29" s="183" t="s">
        <v>210</v>
      </c>
      <c r="C29" s="183">
        <v>288</v>
      </c>
      <c r="D29" s="183">
        <v>257</v>
      </c>
      <c r="E29" s="183">
        <v>211</v>
      </c>
      <c r="F29" s="183">
        <v>187</v>
      </c>
      <c r="G29" s="183">
        <v>183</v>
      </c>
      <c r="H29" s="161"/>
      <c r="I29" s="155" t="s">
        <v>92</v>
      </c>
      <c r="J29" s="137">
        <f>C29/$K$2</f>
        <v>6.8787618228718825</v>
      </c>
      <c r="K29" s="137">
        <f t="shared" ref="K29:N29" si="25">D29/$K$2</f>
        <v>6.1383395433266452</v>
      </c>
      <c r="L29" s="137">
        <f t="shared" si="25"/>
        <v>5.039648418840164</v>
      </c>
      <c r="M29" s="137">
        <f t="shared" si="25"/>
        <v>4.4664182669341734</v>
      </c>
      <c r="N29" s="137">
        <f t="shared" si="25"/>
        <v>4.3708799082831753</v>
      </c>
      <c r="P29" s="192">
        <f>J29/$J29</f>
        <v>1</v>
      </c>
      <c r="Q29" s="192">
        <f t="shared" ref="Q29:T29" si="26">K29/$J29</f>
        <v>0.89236111111111116</v>
      </c>
      <c r="R29" s="192">
        <f t="shared" si="26"/>
        <v>0.73263888888888895</v>
      </c>
      <c r="S29" s="192">
        <f t="shared" si="26"/>
        <v>0.64930555555555547</v>
      </c>
      <c r="T29" s="192">
        <f t="shared" si="26"/>
        <v>0.63541666666666663</v>
      </c>
      <c r="V29" s="193">
        <f>J29*100/$Q$3</f>
        <v>5.3901760133768803</v>
      </c>
      <c r="W29" s="193">
        <f t="shared" ref="W29:Z29" si="27">K29*100/$Q$3</f>
        <v>4.8099834563814525</v>
      </c>
      <c r="X29" s="193">
        <f t="shared" si="27"/>
        <v>3.949052565355978</v>
      </c>
      <c r="Y29" s="193">
        <f t="shared" si="27"/>
        <v>3.4998712309079045</v>
      </c>
      <c r="Z29" s="193">
        <f t="shared" si="27"/>
        <v>3.425007675166559</v>
      </c>
    </row>
    <row r="30" spans="1:26" ht="14.5" thickBot="1">
      <c r="A30" s="182" t="s">
        <v>212</v>
      </c>
      <c r="B30" s="183" t="s">
        <v>208</v>
      </c>
      <c r="C30" s="183" t="s">
        <v>217</v>
      </c>
      <c r="D30" s="184">
        <v>87968</v>
      </c>
      <c r="E30" s="184">
        <v>643231</v>
      </c>
      <c r="F30" s="184">
        <v>1998677</v>
      </c>
      <c r="G30" s="184">
        <v>5655695</v>
      </c>
      <c r="H30" s="161"/>
      <c r="I30" s="155" t="s">
        <v>11</v>
      </c>
      <c r="J30" s="137" t="e">
        <f>C30*$K$3/1000</f>
        <v>#VALUE!</v>
      </c>
      <c r="K30" s="137">
        <f t="shared" ref="K30:N30" si="28">D30*$K$3/1000</f>
        <v>3.6830442240000001</v>
      </c>
      <c r="L30" s="137">
        <f t="shared" si="28"/>
        <v>26.930795508000003</v>
      </c>
      <c r="M30" s="137">
        <f t="shared" si="28"/>
        <v>83.680608636000002</v>
      </c>
      <c r="N30" s="137">
        <f t="shared" si="28"/>
        <v>236.79263826000002</v>
      </c>
    </row>
    <row r="31" spans="1:26" ht="14.5" thickBot="1">
      <c r="A31" s="182" t="s">
        <v>212</v>
      </c>
      <c r="B31" s="183" t="s">
        <v>210</v>
      </c>
      <c r="C31" s="183">
        <v>590</v>
      </c>
      <c r="D31" s="183">
        <v>514</v>
      </c>
      <c r="E31" s="183">
        <v>423</v>
      </c>
      <c r="F31" s="183">
        <v>374</v>
      </c>
      <c r="G31" s="183">
        <v>367</v>
      </c>
      <c r="H31" s="161"/>
      <c r="I31" s="155" t="s">
        <v>92</v>
      </c>
      <c r="J31" s="137">
        <f>C31/$K$2</f>
        <v>14.09190790102226</v>
      </c>
      <c r="K31" s="137">
        <f t="shared" ref="K31:N31" si="29">D31/$K$2</f>
        <v>12.27667908665329</v>
      </c>
      <c r="L31" s="137">
        <f t="shared" si="29"/>
        <v>10.103181427343078</v>
      </c>
      <c r="M31" s="137">
        <f t="shared" si="29"/>
        <v>8.9328365338683469</v>
      </c>
      <c r="N31" s="137">
        <f t="shared" si="29"/>
        <v>8.7656444062291001</v>
      </c>
      <c r="P31" s="192">
        <f>J31/$J31</f>
        <v>1</v>
      </c>
      <c r="Q31" s="192">
        <f t="shared" ref="Q31:T31" si="30">K31/$J31</f>
        <v>0.87118644067796602</v>
      </c>
      <c r="R31" s="192">
        <f t="shared" si="30"/>
        <v>0.71694915254237279</v>
      </c>
      <c r="S31" s="192">
        <f t="shared" si="30"/>
        <v>0.63389830508474565</v>
      </c>
      <c r="T31" s="192">
        <f t="shared" si="30"/>
        <v>0.62203389830508471</v>
      </c>
      <c r="V31" s="193">
        <f>J31*100/$Q$3</f>
        <v>11.04237447184847</v>
      </c>
      <c r="W31" s="193">
        <f t="shared" ref="W31:Z31" si="31">K31*100/$Q$3</f>
        <v>9.6199669127629051</v>
      </c>
      <c r="X31" s="193">
        <f t="shared" si="31"/>
        <v>7.9168210196472932</v>
      </c>
      <c r="Y31" s="193">
        <f t="shared" si="31"/>
        <v>6.9997424618158091</v>
      </c>
      <c r="Z31" s="193">
        <f t="shared" si="31"/>
        <v>6.8687312392684552</v>
      </c>
    </row>
    <row r="32" spans="1:26" ht="14.5" thickBot="1">
      <c r="A32" s="182" t="s">
        <v>192</v>
      </c>
      <c r="B32" s="183" t="s">
        <v>208</v>
      </c>
      <c r="C32" s="184">
        <v>779549</v>
      </c>
      <c r="D32" s="184">
        <v>795568</v>
      </c>
      <c r="E32" s="184">
        <v>452796</v>
      </c>
      <c r="F32" s="184">
        <v>823157</v>
      </c>
      <c r="G32" s="184">
        <v>1376225</v>
      </c>
      <c r="H32" s="161"/>
      <c r="I32" s="155" t="s">
        <v>11</v>
      </c>
      <c r="J32" s="137">
        <f>C32*$K$3/1000</f>
        <v>32.638157532000001</v>
      </c>
      <c r="K32" s="137">
        <f t="shared" ref="K32:N32" si="32">D32*$K$3/1000</f>
        <v>33.308841024000003</v>
      </c>
      <c r="L32" s="137">
        <f t="shared" si="32"/>
        <v>18.957662928000001</v>
      </c>
      <c r="M32" s="137">
        <f t="shared" si="32"/>
        <v>34.463937276000003</v>
      </c>
      <c r="N32" s="137">
        <f t="shared" si="32"/>
        <v>57.619788300000003</v>
      </c>
      <c r="P32" s="191"/>
    </row>
    <row r="33" spans="1:26" ht="14.5" thickBot="1">
      <c r="A33" s="182" t="s">
        <v>192</v>
      </c>
      <c r="B33" s="183" t="s">
        <v>210</v>
      </c>
      <c r="C33" s="183">
        <v>779</v>
      </c>
      <c r="D33" s="183">
        <v>792</v>
      </c>
      <c r="E33" s="183">
        <v>799</v>
      </c>
      <c r="F33" s="183">
        <v>792</v>
      </c>
      <c r="G33" s="183">
        <v>801</v>
      </c>
      <c r="H33" s="161"/>
      <c r="I33" s="155" t="s">
        <v>92</v>
      </c>
      <c r="J33" s="137">
        <f>C33/$K$2</f>
        <v>18.606095347281933</v>
      </c>
      <c r="K33" s="137">
        <f t="shared" ref="K33:N33" si="33">D33/$K$2</f>
        <v>18.916595012897677</v>
      </c>
      <c r="L33" s="137">
        <f t="shared" si="33"/>
        <v>19.083787140536923</v>
      </c>
      <c r="M33" s="137">
        <f t="shared" si="33"/>
        <v>18.916595012897677</v>
      </c>
      <c r="N33" s="137">
        <f t="shared" si="33"/>
        <v>19.131556319862423</v>
      </c>
      <c r="P33" s="192">
        <f>J33/$J33</f>
        <v>1</v>
      </c>
      <c r="Q33" s="192">
        <f t="shared" ref="Q33:T33" si="34">K33/$J33</f>
        <v>1.0166880616174583</v>
      </c>
      <c r="R33" s="192">
        <f t="shared" si="34"/>
        <v>1.0256739409499358</v>
      </c>
      <c r="S33" s="192">
        <f t="shared" si="34"/>
        <v>1.0166880616174583</v>
      </c>
      <c r="T33" s="192">
        <f t="shared" si="34"/>
        <v>1.0282413350449293</v>
      </c>
      <c r="V33" s="193">
        <f>J33*100/$Q$3</f>
        <v>14.579677480627048</v>
      </c>
      <c r="W33" s="193">
        <f t="shared" ref="W33:Z33" si="35">K33*100/$Q$3</f>
        <v>14.822984036786419</v>
      </c>
      <c r="X33" s="193">
        <f t="shared" si="35"/>
        <v>14.953995259333775</v>
      </c>
      <c r="Y33" s="193">
        <f t="shared" si="35"/>
        <v>14.822984036786419</v>
      </c>
      <c r="Z33" s="193">
        <f t="shared" si="35"/>
        <v>14.991427037204447</v>
      </c>
    </row>
    <row r="34" spans="1:26" ht="14.5" thickBot="1">
      <c r="A34" s="182" t="s">
        <v>193</v>
      </c>
      <c r="B34" s="183" t="s">
        <v>208</v>
      </c>
      <c r="C34" s="184">
        <v>101448</v>
      </c>
      <c r="D34" s="184">
        <v>117598</v>
      </c>
      <c r="E34" s="183">
        <v>0</v>
      </c>
      <c r="F34" s="183">
        <v>0</v>
      </c>
      <c r="G34" s="184">
        <v>104602</v>
      </c>
      <c r="H34" s="161"/>
      <c r="I34" s="155" t="s">
        <v>11</v>
      </c>
      <c r="J34" s="137">
        <f>C34*$K$3/1000</f>
        <v>4.247424864000001</v>
      </c>
      <c r="K34" s="137">
        <f t="shared" ref="K34:N34" si="36">D34*$K$3/1000</f>
        <v>4.9235930640000003</v>
      </c>
      <c r="L34" s="137">
        <f t="shared" si="36"/>
        <v>0</v>
      </c>
      <c r="M34" s="137">
        <f t="shared" si="36"/>
        <v>0</v>
      </c>
      <c r="N34" s="137">
        <f t="shared" si="36"/>
        <v>4.3794765360000003</v>
      </c>
    </row>
    <row r="35" spans="1:26" ht="14.5" thickBot="1">
      <c r="A35" s="182" t="s">
        <v>193</v>
      </c>
      <c r="B35" s="183" t="s">
        <v>210</v>
      </c>
      <c r="C35" s="184">
        <v>1209</v>
      </c>
      <c r="D35" s="184">
        <v>1367</v>
      </c>
      <c r="E35" s="184">
        <v>1500</v>
      </c>
      <c r="F35" s="184">
        <v>1506</v>
      </c>
      <c r="G35" s="184">
        <v>1550</v>
      </c>
      <c r="H35" s="161"/>
      <c r="I35" s="155" t="s">
        <v>92</v>
      </c>
      <c r="J35" s="137">
        <f>C35/$K$2</f>
        <v>28.876468902264257</v>
      </c>
      <c r="K35" s="137">
        <f t="shared" ref="K35:N35" si="37">D35/$K$2</f>
        <v>32.650234068978691</v>
      </c>
      <c r="L35" s="137">
        <f t="shared" si="37"/>
        <v>35.826884494124393</v>
      </c>
      <c r="M35" s="137">
        <f t="shared" si="37"/>
        <v>35.97019203210089</v>
      </c>
      <c r="N35" s="137">
        <f t="shared" si="37"/>
        <v>37.021113977261869</v>
      </c>
      <c r="P35" s="192">
        <f>J35/$J35</f>
        <v>1</v>
      </c>
      <c r="Q35" s="192">
        <f t="shared" ref="Q35:T35" si="38">K35/$J35</f>
        <v>1.1306865177832919</v>
      </c>
      <c r="R35" s="192">
        <f>L35/$J35</f>
        <v>1.240694789081886</v>
      </c>
      <c r="S35" s="192">
        <f t="shared" si="38"/>
        <v>1.2456575682382136</v>
      </c>
      <c r="T35" s="192">
        <f t="shared" si="38"/>
        <v>1.2820512820512822</v>
      </c>
      <c r="V35" s="193">
        <f>J35*100/$Q$3</f>
        <v>22.627509722821692</v>
      </c>
      <c r="W35" s="193">
        <f t="shared" ref="W35:Z35" si="39">K35*100/$Q$3</f>
        <v>25.58462017460484</v>
      </c>
      <c r="X35" s="193">
        <f t="shared" si="39"/>
        <v>28.073833403004585</v>
      </c>
      <c r="Y35" s="193">
        <f t="shared" si="39"/>
        <v>28.186128736616606</v>
      </c>
      <c r="Z35" s="193">
        <f t="shared" si="39"/>
        <v>29.009627849771405</v>
      </c>
    </row>
    <row r="36" spans="1:26">
      <c r="A36" s="188"/>
      <c r="H36" s="161"/>
      <c r="I36" s="167"/>
      <c r="J36" s="167"/>
      <c r="K36" s="155"/>
      <c r="L36" s="155"/>
      <c r="M36" s="155"/>
      <c r="N36" s="155"/>
    </row>
    <row r="37" spans="1:26" ht="14.5" thickBot="1">
      <c r="A37" s="189" t="s">
        <v>213</v>
      </c>
      <c r="B37" s="82"/>
      <c r="C37" s="82"/>
      <c r="D37" s="82"/>
      <c r="E37" s="82"/>
      <c r="F37" s="82"/>
      <c r="G37" s="82"/>
      <c r="H37" s="161"/>
      <c r="I37" s="178" t="s">
        <v>206</v>
      </c>
      <c r="J37" s="167"/>
      <c r="K37" s="155"/>
      <c r="L37" s="155"/>
      <c r="M37" s="155"/>
      <c r="N37" s="155"/>
      <c r="P37" t="s">
        <v>215</v>
      </c>
      <c r="V37" s="178" t="s">
        <v>216</v>
      </c>
    </row>
    <row r="38" spans="1:26" ht="14.5" thickBot="1">
      <c r="A38" s="179"/>
      <c r="B38" s="180" t="s">
        <v>58</v>
      </c>
      <c r="C38" s="180">
        <v>2010</v>
      </c>
      <c r="D38" s="180">
        <v>2015</v>
      </c>
      <c r="E38" s="180">
        <v>2020</v>
      </c>
      <c r="F38" s="180">
        <v>2025</v>
      </c>
      <c r="G38" s="180">
        <v>2030</v>
      </c>
      <c r="H38" s="161"/>
      <c r="I38" s="181" t="s">
        <v>58</v>
      </c>
      <c r="J38" s="181">
        <v>2010</v>
      </c>
      <c r="K38" s="181">
        <v>2015</v>
      </c>
      <c r="L38" s="181">
        <v>2020</v>
      </c>
      <c r="M38" s="181">
        <v>2025</v>
      </c>
      <c r="N38" s="181">
        <v>2030</v>
      </c>
      <c r="P38" s="190">
        <v>2010</v>
      </c>
      <c r="Q38" s="190">
        <v>2015</v>
      </c>
      <c r="R38" s="190">
        <v>2020</v>
      </c>
      <c r="S38" s="190">
        <v>2025</v>
      </c>
      <c r="T38" s="190">
        <v>2030</v>
      </c>
      <c r="V38" s="190">
        <v>2010</v>
      </c>
      <c r="W38" s="190">
        <v>2015</v>
      </c>
      <c r="X38" s="190">
        <v>2020</v>
      </c>
      <c r="Y38" s="190">
        <v>2025</v>
      </c>
      <c r="Z38" s="190">
        <v>2030</v>
      </c>
    </row>
    <row r="39" spans="1:26" ht="14.5" thickBot="1">
      <c r="A39" s="182" t="s">
        <v>207</v>
      </c>
      <c r="B39" s="183" t="s">
        <v>208</v>
      </c>
      <c r="C39" s="184">
        <v>7640</v>
      </c>
      <c r="D39" s="183">
        <v>0</v>
      </c>
      <c r="E39" s="183">
        <v>0</v>
      </c>
      <c r="F39" s="183">
        <v>0</v>
      </c>
      <c r="G39" s="184">
        <v>142382</v>
      </c>
      <c r="H39" s="161"/>
      <c r="I39" s="155" t="s">
        <v>11</v>
      </c>
      <c r="J39" s="137">
        <f>C39*$K$3/1000</f>
        <v>0.31987152000000002</v>
      </c>
      <c r="K39" s="137">
        <f t="shared" ref="K39:N39" si="40">D39*$K$3/1000</f>
        <v>0</v>
      </c>
      <c r="L39" s="137">
        <f t="shared" si="40"/>
        <v>0</v>
      </c>
      <c r="M39" s="137">
        <f t="shared" si="40"/>
        <v>0</v>
      </c>
      <c r="N39" s="137">
        <f t="shared" si="40"/>
        <v>5.9612495760000002</v>
      </c>
      <c r="P39" s="191"/>
    </row>
    <row r="40" spans="1:26" ht="14.5" thickBot="1">
      <c r="A40" s="182" t="s">
        <v>207</v>
      </c>
      <c r="B40" s="183" t="s">
        <v>210</v>
      </c>
      <c r="C40" s="183">
        <v>288</v>
      </c>
      <c r="D40" s="183">
        <v>226</v>
      </c>
      <c r="E40" s="183">
        <v>185</v>
      </c>
      <c r="F40" s="183">
        <v>165</v>
      </c>
      <c r="G40" s="183">
        <v>162</v>
      </c>
      <c r="H40" s="161"/>
      <c r="I40" s="155" t="s">
        <v>92</v>
      </c>
      <c r="J40" s="137">
        <f>C40/$K$2</f>
        <v>6.8787618228718825</v>
      </c>
      <c r="K40" s="137">
        <f t="shared" ref="K40:N40" si="41">D40/$K$2</f>
        <v>5.3979172637814079</v>
      </c>
      <c r="L40" s="137">
        <f t="shared" si="41"/>
        <v>4.4186490876086744</v>
      </c>
      <c r="M40" s="137">
        <f t="shared" si="41"/>
        <v>3.9409572943536828</v>
      </c>
      <c r="N40" s="137">
        <f t="shared" si="41"/>
        <v>3.8693035253654342</v>
      </c>
      <c r="P40" s="192">
        <f>J40/$J40</f>
        <v>1</v>
      </c>
      <c r="Q40" s="192">
        <f t="shared" ref="Q40:T40" si="42">K40/$J40</f>
        <v>0.78472222222222221</v>
      </c>
      <c r="R40" s="192">
        <f t="shared" si="42"/>
        <v>0.64236111111111105</v>
      </c>
      <c r="S40" s="192">
        <f t="shared" si="42"/>
        <v>0.57291666666666663</v>
      </c>
      <c r="T40" s="192">
        <f t="shared" si="42"/>
        <v>0.5625</v>
      </c>
      <c r="V40" s="193">
        <f>J40*100/$Q$3</f>
        <v>5.3901760133768803</v>
      </c>
      <c r="W40" s="193">
        <f t="shared" ref="W40:Z40" si="43">K40*100/$Q$3</f>
        <v>4.2297908993860238</v>
      </c>
      <c r="X40" s="193">
        <f t="shared" si="43"/>
        <v>3.4624394530372316</v>
      </c>
      <c r="Y40" s="193">
        <f t="shared" si="43"/>
        <v>3.0881216743305044</v>
      </c>
      <c r="Z40" s="193">
        <f t="shared" si="43"/>
        <v>3.0319740075244952</v>
      </c>
    </row>
    <row r="41" spans="1:26" ht="14.5" thickBot="1">
      <c r="A41" s="182" t="s">
        <v>212</v>
      </c>
      <c r="B41" s="183" t="s">
        <v>208</v>
      </c>
      <c r="C41" s="184">
        <v>22921</v>
      </c>
      <c r="D41" s="183">
        <v>0</v>
      </c>
      <c r="E41" s="183">
        <v>0</v>
      </c>
      <c r="F41" s="183">
        <v>0</v>
      </c>
      <c r="G41" s="184">
        <v>427146</v>
      </c>
      <c r="H41" s="161"/>
      <c r="I41" s="155" t="s">
        <v>11</v>
      </c>
      <c r="J41" s="137">
        <f>C41*$K$3/1000</f>
        <v>0.95965642799999995</v>
      </c>
      <c r="K41" s="137">
        <f t="shared" ref="K41:N41" si="44">D41*$K$3/1000</f>
        <v>0</v>
      </c>
      <c r="L41" s="137">
        <f t="shared" si="44"/>
        <v>0</v>
      </c>
      <c r="M41" s="137">
        <f t="shared" si="44"/>
        <v>0</v>
      </c>
      <c r="N41" s="137">
        <f t="shared" si="44"/>
        <v>17.883748728000004</v>
      </c>
    </row>
    <row r="42" spans="1:26" ht="14.5" thickBot="1">
      <c r="A42" s="182" t="s">
        <v>212</v>
      </c>
      <c r="B42" s="183" t="s">
        <v>210</v>
      </c>
      <c r="C42" s="183">
        <v>590</v>
      </c>
      <c r="D42" s="183">
        <v>462</v>
      </c>
      <c r="E42" s="183">
        <v>379</v>
      </c>
      <c r="F42" s="183">
        <v>338</v>
      </c>
      <c r="G42" s="183">
        <v>331</v>
      </c>
      <c r="H42" s="161"/>
      <c r="I42" s="155" t="s">
        <v>92</v>
      </c>
      <c r="J42" s="137">
        <f>C42/$K$2</f>
        <v>14.09190790102226</v>
      </c>
      <c r="K42" s="137">
        <f t="shared" ref="K42:N42" si="45">D42/$K$2</f>
        <v>11.034680424190311</v>
      </c>
      <c r="L42" s="137">
        <f t="shared" si="45"/>
        <v>9.0522594821820963</v>
      </c>
      <c r="M42" s="137">
        <f t="shared" si="45"/>
        <v>8.0729913060093619</v>
      </c>
      <c r="N42" s="137">
        <f t="shared" si="45"/>
        <v>7.9057991783701151</v>
      </c>
      <c r="P42" s="192">
        <f>J42/$J42</f>
        <v>1</v>
      </c>
      <c r="Q42" s="192">
        <f t="shared" ref="Q42:T42" si="46">K42/$J42</f>
        <v>0.78305084745762699</v>
      </c>
      <c r="R42" s="192">
        <f t="shared" si="46"/>
        <v>0.64237288135593218</v>
      </c>
      <c r="S42" s="192">
        <f t="shared" si="46"/>
        <v>0.57288135593220335</v>
      </c>
      <c r="T42" s="192">
        <f t="shared" si="46"/>
        <v>0.5610169491525423</v>
      </c>
      <c r="V42" s="193">
        <f>J42*100/$Q$3</f>
        <v>11.04237447184847</v>
      </c>
      <c r="W42" s="193">
        <f t="shared" ref="W42:Z42" si="47">K42*100/$Q$3</f>
        <v>8.6467406881254103</v>
      </c>
      <c r="X42" s="193">
        <f t="shared" si="47"/>
        <v>7.0933219064924922</v>
      </c>
      <c r="Y42" s="193">
        <f t="shared" si="47"/>
        <v>6.3259704601436999</v>
      </c>
      <c r="Z42" s="193">
        <f t="shared" si="47"/>
        <v>6.1949592375963451</v>
      </c>
    </row>
    <row r="43" spans="1:26" ht="14.5" thickBot="1">
      <c r="A43" s="182" t="s">
        <v>192</v>
      </c>
      <c r="B43" s="183" t="s">
        <v>208</v>
      </c>
      <c r="C43" s="184">
        <v>781304</v>
      </c>
      <c r="D43" s="184">
        <v>788018</v>
      </c>
      <c r="E43" s="184">
        <v>409398</v>
      </c>
      <c r="F43" s="184">
        <v>734123</v>
      </c>
      <c r="G43" s="184">
        <v>1404121</v>
      </c>
      <c r="H43" s="161"/>
      <c r="I43" s="155" t="s">
        <v>11</v>
      </c>
      <c r="J43" s="137">
        <f>C43*$K$3/1000</f>
        <v>32.711635872000002</v>
      </c>
      <c r="K43" s="137">
        <f t="shared" ref="K43:N43" si="48">D43*$K$3/1000</f>
        <v>32.992737624</v>
      </c>
      <c r="L43" s="137">
        <f t="shared" si="48"/>
        <v>17.140675464000001</v>
      </c>
      <c r="M43" s="137">
        <f t="shared" si="48"/>
        <v>30.736261764000002</v>
      </c>
      <c r="N43" s="137">
        <f t="shared" si="48"/>
        <v>58.787738028000007</v>
      </c>
      <c r="P43" s="191"/>
    </row>
    <row r="44" spans="1:26" ht="14.5" thickBot="1">
      <c r="A44" s="182" t="s">
        <v>192</v>
      </c>
      <c r="B44" s="183" t="s">
        <v>210</v>
      </c>
      <c r="C44" s="183">
        <v>779</v>
      </c>
      <c r="D44" s="183">
        <v>824</v>
      </c>
      <c r="E44" s="183">
        <v>866</v>
      </c>
      <c r="F44" s="183">
        <v>911</v>
      </c>
      <c r="G44" s="183">
        <v>986</v>
      </c>
      <c r="H44" s="161"/>
      <c r="I44" s="155" t="s">
        <v>92</v>
      </c>
      <c r="J44" s="137">
        <f>C44/$K$2</f>
        <v>18.606095347281933</v>
      </c>
      <c r="K44" s="137">
        <f t="shared" ref="K44:N44" si="49">D44/$K$2</f>
        <v>19.680901882105665</v>
      </c>
      <c r="L44" s="137">
        <f t="shared" si="49"/>
        <v>20.684054647941146</v>
      </c>
      <c r="M44" s="137">
        <f t="shared" si="49"/>
        <v>21.758861182764878</v>
      </c>
      <c r="N44" s="137">
        <f t="shared" si="49"/>
        <v>23.550205407471097</v>
      </c>
      <c r="P44" s="192">
        <f>J44/$J44</f>
        <v>1</v>
      </c>
      <c r="Q44" s="192">
        <f t="shared" ref="Q44:T44" si="50">K44/$J44</f>
        <v>1.0577663671373556</v>
      </c>
      <c r="R44" s="192">
        <f t="shared" si="50"/>
        <v>1.1116816431322207</v>
      </c>
      <c r="S44" s="192">
        <f t="shared" si="50"/>
        <v>1.1694480102695763</v>
      </c>
      <c r="T44" s="192">
        <f t="shared" si="50"/>
        <v>1.2657252888318355</v>
      </c>
      <c r="V44" s="193">
        <f>J44*100/$Q$3</f>
        <v>14.579677480627048</v>
      </c>
      <c r="W44" s="193">
        <f t="shared" ref="W44:Z44" si="51">K44*100/$Q$3</f>
        <v>15.421892482717185</v>
      </c>
      <c r="X44" s="193">
        <f t="shared" si="51"/>
        <v>16.207959818001314</v>
      </c>
      <c r="Y44" s="193">
        <f t="shared" si="51"/>
        <v>17.050174820091449</v>
      </c>
      <c r="Z44" s="193">
        <f t="shared" si="51"/>
        <v>18.45386649024168</v>
      </c>
    </row>
    <row r="45" spans="1:26" ht="14.5" thickBot="1">
      <c r="A45" s="182" t="s">
        <v>193</v>
      </c>
      <c r="B45" s="183" t="s">
        <v>208</v>
      </c>
      <c r="C45" s="184">
        <v>101544</v>
      </c>
      <c r="D45" s="184">
        <v>112987</v>
      </c>
      <c r="E45" s="183">
        <v>0</v>
      </c>
      <c r="F45" s="183">
        <v>0</v>
      </c>
      <c r="G45" s="184">
        <v>109936</v>
      </c>
      <c r="H45" s="161"/>
      <c r="I45" s="155" t="s">
        <v>11</v>
      </c>
      <c r="J45" s="137">
        <f>C45*$K$3/1000</f>
        <v>4.2514441920000001</v>
      </c>
      <c r="K45" s="137">
        <f t="shared" ref="K45:N45" si="52">D45*$K$3/1000</f>
        <v>4.730539716</v>
      </c>
      <c r="L45" s="137">
        <f t="shared" si="52"/>
        <v>0</v>
      </c>
      <c r="M45" s="137">
        <f t="shared" si="52"/>
        <v>0</v>
      </c>
      <c r="N45" s="137">
        <f t="shared" si="52"/>
        <v>4.602800448</v>
      </c>
    </row>
    <row r="46" spans="1:26" ht="14.5" thickBot="1">
      <c r="A46" s="182" t="s">
        <v>193</v>
      </c>
      <c r="B46" s="183" t="s">
        <v>210</v>
      </c>
      <c r="C46" s="184">
        <v>1209</v>
      </c>
      <c r="D46" s="184">
        <v>1420</v>
      </c>
      <c r="E46" s="184">
        <v>1605</v>
      </c>
      <c r="F46" s="184">
        <v>1694</v>
      </c>
      <c r="G46" s="184">
        <v>1832</v>
      </c>
      <c r="H46" s="161"/>
      <c r="I46" s="155" t="s">
        <v>92</v>
      </c>
      <c r="J46" s="137">
        <f>C46/$K$2</f>
        <v>28.876468902264257</v>
      </c>
      <c r="K46" s="137">
        <f t="shared" ref="K46:N46" si="53">D46/$K$2</f>
        <v>33.916117321104423</v>
      </c>
      <c r="L46" s="137">
        <f t="shared" si="53"/>
        <v>38.334766408713094</v>
      </c>
      <c r="M46" s="137">
        <f t="shared" si="53"/>
        <v>40.460494888697809</v>
      </c>
      <c r="N46" s="137">
        <f t="shared" si="53"/>
        <v>43.756568262157252</v>
      </c>
      <c r="P46" s="192">
        <f>J46/$J46</f>
        <v>1</v>
      </c>
      <c r="Q46" s="192">
        <f t="shared" ref="Q46:T46" si="54">K46/$J46</f>
        <v>1.1745244003308519</v>
      </c>
      <c r="R46" s="192">
        <f t="shared" si="54"/>
        <v>1.3275434243176178</v>
      </c>
      <c r="S46" s="192">
        <f t="shared" si="54"/>
        <v>1.401157981803143</v>
      </c>
      <c r="T46" s="192">
        <f t="shared" si="54"/>
        <v>1.5153019023986765</v>
      </c>
      <c r="V46" s="193">
        <f>J46*100/$Q$3</f>
        <v>22.627509722821692</v>
      </c>
      <c r="W46" s="193">
        <f t="shared" ref="W46:Z46" si="55">K46*100/$Q$3</f>
        <v>26.576562288177673</v>
      </c>
      <c r="X46" s="193">
        <f t="shared" si="55"/>
        <v>30.039001741214904</v>
      </c>
      <c r="Y46" s="193">
        <f t="shared" si="55"/>
        <v>31.704715856459842</v>
      </c>
      <c r="Z46" s="193">
        <f t="shared" si="55"/>
        <v>34.287508529536261</v>
      </c>
    </row>
    <row r="47" spans="1:26">
      <c r="A47" s="177"/>
      <c r="H47" s="161"/>
      <c r="I47" s="167"/>
      <c r="J47" s="167"/>
      <c r="K47" s="155"/>
      <c r="L47" s="155"/>
      <c r="M47" s="155"/>
      <c r="N47" s="155"/>
    </row>
    <row r="48" spans="1:26" ht="14.5" thickBot="1">
      <c r="A48" s="177" t="s">
        <v>214</v>
      </c>
      <c r="H48" s="161"/>
      <c r="I48" s="178" t="s">
        <v>206</v>
      </c>
      <c r="J48" s="167"/>
      <c r="K48" s="155"/>
      <c r="L48" s="155"/>
      <c r="M48" s="155"/>
      <c r="N48" s="155"/>
      <c r="P48" t="s">
        <v>215</v>
      </c>
      <c r="V48" s="178" t="s">
        <v>216</v>
      </c>
    </row>
    <row r="49" spans="1:26" ht="14.5" thickBot="1">
      <c r="A49" s="179"/>
      <c r="B49" s="180" t="s">
        <v>58</v>
      </c>
      <c r="C49" s="180">
        <v>2010</v>
      </c>
      <c r="D49" s="180">
        <v>2015</v>
      </c>
      <c r="E49" s="180">
        <v>2020</v>
      </c>
      <c r="F49" s="180">
        <v>2025</v>
      </c>
      <c r="G49" s="180">
        <v>2030</v>
      </c>
      <c r="H49" s="161"/>
      <c r="I49" s="190" t="s">
        <v>58</v>
      </c>
      <c r="J49" s="190">
        <v>2010</v>
      </c>
      <c r="K49" s="190">
        <v>2015</v>
      </c>
      <c r="L49" s="190">
        <v>2020</v>
      </c>
      <c r="M49" s="190">
        <v>2025</v>
      </c>
      <c r="N49" s="190">
        <v>2030</v>
      </c>
      <c r="P49" s="190">
        <v>2010</v>
      </c>
      <c r="Q49" s="190">
        <v>2015</v>
      </c>
      <c r="R49" s="190">
        <v>2020</v>
      </c>
      <c r="S49" s="190">
        <v>2025</v>
      </c>
      <c r="T49" s="190">
        <v>2030</v>
      </c>
      <c r="V49" s="190">
        <v>2010</v>
      </c>
      <c r="W49" s="190">
        <v>2015</v>
      </c>
      <c r="X49" s="190">
        <v>2020</v>
      </c>
      <c r="Y49" s="190">
        <v>2025</v>
      </c>
      <c r="Z49" s="190">
        <v>2030</v>
      </c>
    </row>
    <row r="50" spans="1:26" ht="14.5" thickBot="1">
      <c r="A50" s="182" t="s">
        <v>207</v>
      </c>
      <c r="B50" s="183" t="s">
        <v>208</v>
      </c>
      <c r="C50" s="184">
        <v>6382</v>
      </c>
      <c r="D50" s="183">
        <v>0</v>
      </c>
      <c r="E50" s="184">
        <v>69709</v>
      </c>
      <c r="F50" s="184">
        <v>192223</v>
      </c>
      <c r="G50" s="184">
        <v>876934</v>
      </c>
      <c r="H50" s="161"/>
      <c r="I50" s="155" t="s">
        <v>11</v>
      </c>
      <c r="J50" s="137">
        <f>C50*$K$3/1000</f>
        <v>0.267201576</v>
      </c>
      <c r="K50" s="195">
        <f>AVERAGE(J50,L50)</f>
        <v>1.5928889940000002</v>
      </c>
      <c r="L50" s="137">
        <f t="shared" ref="L50:N50" si="56">E50*$K$3/1000</f>
        <v>2.9185764120000002</v>
      </c>
      <c r="M50" s="137">
        <f t="shared" si="56"/>
        <v>8.0479925639999994</v>
      </c>
      <c r="N50" s="196">
        <f t="shared" si="56"/>
        <v>36.715472712</v>
      </c>
      <c r="P50" s="191"/>
    </row>
    <row r="51" spans="1:26" ht="14.5" thickBot="1">
      <c r="A51" s="182" t="s">
        <v>207</v>
      </c>
      <c r="B51" s="183" t="s">
        <v>210</v>
      </c>
      <c r="C51" s="183">
        <v>288</v>
      </c>
      <c r="D51" s="183">
        <v>267</v>
      </c>
      <c r="E51" s="183">
        <v>226</v>
      </c>
      <c r="F51" s="183">
        <v>209</v>
      </c>
      <c r="G51" s="183">
        <v>211</v>
      </c>
      <c r="H51" s="161"/>
      <c r="I51" s="155" t="s">
        <v>92</v>
      </c>
      <c r="J51" s="137">
        <f>C51/$K$2</f>
        <v>6.8787618228718825</v>
      </c>
      <c r="K51" s="195">
        <f t="shared" ref="K51:N51" si="57">D51/$K$2</f>
        <v>6.3771854399541414</v>
      </c>
      <c r="L51" s="137">
        <f t="shared" si="57"/>
        <v>5.3979172637814079</v>
      </c>
      <c r="M51" s="137">
        <f t="shared" si="57"/>
        <v>4.9918792395146649</v>
      </c>
      <c r="N51" s="137">
        <f t="shared" si="57"/>
        <v>5.039648418840164</v>
      </c>
      <c r="P51" s="192">
        <f>J51/$J51</f>
        <v>1</v>
      </c>
      <c r="Q51" s="192">
        <f t="shared" ref="Q51:T51" si="58">K51/$J51</f>
        <v>0.92708333333333337</v>
      </c>
      <c r="R51" s="192">
        <f t="shared" si="58"/>
        <v>0.78472222222222221</v>
      </c>
      <c r="S51" s="192">
        <f t="shared" si="58"/>
        <v>0.72569444444444442</v>
      </c>
      <c r="T51" s="192">
        <f t="shared" si="58"/>
        <v>0.73263888888888895</v>
      </c>
      <c r="V51" s="193">
        <f>J51*100/$Q$3</f>
        <v>5.3901760133768803</v>
      </c>
      <c r="W51" s="193">
        <f t="shared" ref="W51:Z51" si="59">K51*100/$Q$3</f>
        <v>4.9971423457348161</v>
      </c>
      <c r="X51" s="193">
        <f t="shared" si="59"/>
        <v>4.2297908993860238</v>
      </c>
      <c r="Y51" s="193">
        <f t="shared" si="59"/>
        <v>3.9116207874853051</v>
      </c>
      <c r="Z51" s="193">
        <f t="shared" si="59"/>
        <v>3.949052565355978</v>
      </c>
    </row>
    <row r="52" spans="1:26" ht="14.5" thickBot="1">
      <c r="A52" s="182" t="s">
        <v>212</v>
      </c>
      <c r="B52" s="183" t="s">
        <v>208</v>
      </c>
      <c r="C52" s="184">
        <v>191470</v>
      </c>
      <c r="D52" s="183">
        <v>0</v>
      </c>
      <c r="E52" s="184">
        <v>209128</v>
      </c>
      <c r="F52" s="184">
        <v>576669</v>
      </c>
      <c r="G52" s="184">
        <v>2630803</v>
      </c>
      <c r="H52" s="161"/>
      <c r="I52" s="155" t="s">
        <v>11</v>
      </c>
      <c r="J52" s="137">
        <f>C52*$K$3/1000</f>
        <v>8.0164659599999997</v>
      </c>
      <c r="K52" s="195">
        <f>AVERAGE(J52,L52)</f>
        <v>8.3861185320000011</v>
      </c>
      <c r="L52" s="137">
        <f t="shared" ref="L52:N52" si="60">E52*$K$3/1000</f>
        <v>8.7557711040000008</v>
      </c>
      <c r="M52" s="137">
        <f t="shared" si="60"/>
        <v>24.143977692</v>
      </c>
      <c r="N52" s="196">
        <f t="shared" si="60"/>
        <v>110.14646000400001</v>
      </c>
    </row>
    <row r="53" spans="1:26" ht="14.5" thickBot="1">
      <c r="A53" s="182" t="s">
        <v>212</v>
      </c>
      <c r="B53" s="183" t="s">
        <v>210</v>
      </c>
      <c r="C53" s="183">
        <v>590</v>
      </c>
      <c r="D53" s="183">
        <v>535</v>
      </c>
      <c r="E53" s="183">
        <v>452</v>
      </c>
      <c r="F53" s="183">
        <v>418</v>
      </c>
      <c r="G53" s="183">
        <v>421</v>
      </c>
      <c r="H53" s="161"/>
      <c r="I53" s="155" t="s">
        <v>92</v>
      </c>
      <c r="J53" s="137">
        <f>C53/$K$2</f>
        <v>14.09190790102226</v>
      </c>
      <c r="K53" s="195">
        <f t="shared" ref="K53:N53" si="61">D53/$K$2</f>
        <v>12.778255469571032</v>
      </c>
      <c r="L53" s="137">
        <f t="shared" si="61"/>
        <v>10.795834527562816</v>
      </c>
      <c r="M53" s="137">
        <f t="shared" si="61"/>
        <v>9.9837584790293299</v>
      </c>
      <c r="N53" s="137">
        <f t="shared" si="61"/>
        <v>10.055412248017578</v>
      </c>
      <c r="P53" s="192">
        <f>J53/$J53</f>
        <v>1</v>
      </c>
      <c r="Q53" s="192">
        <f t="shared" ref="Q53:T53" si="62">K53/$J53</f>
        <v>0.90677966101694918</v>
      </c>
      <c r="R53" s="192">
        <f t="shared" si="62"/>
        <v>0.76610169491525415</v>
      </c>
      <c r="S53" s="192">
        <f t="shared" si="62"/>
        <v>0.70847457627118637</v>
      </c>
      <c r="T53" s="192">
        <f t="shared" si="62"/>
        <v>0.71355932203389827</v>
      </c>
      <c r="V53" s="193">
        <f>J53*100/$Q$3</f>
        <v>11.04237447184847</v>
      </c>
      <c r="W53" s="193">
        <f t="shared" ref="W53:Z53" si="63">K53*100/$Q$3</f>
        <v>10.013000580404968</v>
      </c>
      <c r="X53" s="193">
        <f t="shared" si="63"/>
        <v>8.4595817987720476</v>
      </c>
      <c r="Y53" s="193">
        <f t="shared" si="63"/>
        <v>7.8232415749706101</v>
      </c>
      <c r="Z53" s="193">
        <f t="shared" si="63"/>
        <v>7.8793892417766198</v>
      </c>
    </row>
    <row r="54" spans="1:26" ht="14.5" thickBot="1">
      <c r="A54" s="182" t="s">
        <v>192</v>
      </c>
      <c r="B54" s="183" t="s">
        <v>208</v>
      </c>
      <c r="C54" s="184">
        <v>779549</v>
      </c>
      <c r="D54" s="184">
        <v>792079</v>
      </c>
      <c r="E54" s="184">
        <v>421094</v>
      </c>
      <c r="F54" s="184">
        <v>750039</v>
      </c>
      <c r="G54" s="184">
        <v>1428558</v>
      </c>
      <c r="H54" s="161"/>
      <c r="I54" s="155" t="s">
        <v>11</v>
      </c>
      <c r="J54" s="137">
        <f>C54*$K$3/1000</f>
        <v>32.638157532000001</v>
      </c>
      <c r="K54" s="137">
        <f t="shared" ref="K54:N54" si="64">D54*$K$3/1000</f>
        <v>33.162763572000003</v>
      </c>
      <c r="L54" s="196">
        <f t="shared" si="64"/>
        <v>17.630363592000002</v>
      </c>
      <c r="M54" s="137">
        <f t="shared" si="64"/>
        <v>31.402632852000004</v>
      </c>
      <c r="N54" s="196">
        <f t="shared" si="64"/>
        <v>59.810866344000004</v>
      </c>
      <c r="P54" s="191"/>
    </row>
    <row r="55" spans="1:26" ht="14.5" thickBot="1">
      <c r="A55" s="182" t="s">
        <v>192</v>
      </c>
      <c r="B55" s="183" t="s">
        <v>210</v>
      </c>
      <c r="C55" s="183">
        <v>779</v>
      </c>
      <c r="D55" s="183">
        <v>864</v>
      </c>
      <c r="E55" s="183">
        <v>951</v>
      </c>
      <c r="F55" s="183">
        <v>1054</v>
      </c>
      <c r="G55" s="183">
        <v>1204</v>
      </c>
      <c r="H55" s="161"/>
      <c r="I55" s="155" t="s">
        <v>92</v>
      </c>
      <c r="J55" s="137">
        <f>C55/$K$2</f>
        <v>18.606095347281933</v>
      </c>
      <c r="K55" s="137">
        <f t="shared" ref="K55:N55" si="65">D55/$K$2</f>
        <v>20.636285468615647</v>
      </c>
      <c r="L55" s="137">
        <f t="shared" si="65"/>
        <v>22.714244769274863</v>
      </c>
      <c r="M55" s="137">
        <f t="shared" si="65"/>
        <v>25.174357504538072</v>
      </c>
      <c r="N55" s="137">
        <f t="shared" si="65"/>
        <v>28.757045953950509</v>
      </c>
      <c r="P55" s="192">
        <f>J55/$J55</f>
        <v>1</v>
      </c>
      <c r="Q55" s="192">
        <f t="shared" ref="Q55:T55" si="66">K55/$J55</f>
        <v>1.1091142490372272</v>
      </c>
      <c r="R55" s="192">
        <f t="shared" si="66"/>
        <v>1.2207958921694479</v>
      </c>
      <c r="S55" s="192">
        <f t="shared" si="66"/>
        <v>1.3530166880616175</v>
      </c>
      <c r="T55" s="192">
        <f t="shared" si="66"/>
        <v>1.5455712451861361</v>
      </c>
      <c r="V55" s="193">
        <f>J55*100/$Q$3</f>
        <v>14.579677480627048</v>
      </c>
      <c r="W55" s="193">
        <f t="shared" ref="W55:Z55" si="67">K55*100/$Q$3</f>
        <v>16.170528040130641</v>
      </c>
      <c r="X55" s="193">
        <f t="shared" si="67"/>
        <v>17.798810377504907</v>
      </c>
      <c r="Y55" s="193">
        <f t="shared" si="67"/>
        <v>19.726546937844553</v>
      </c>
      <c r="Z55" s="193">
        <f t="shared" si="67"/>
        <v>22.533930278145014</v>
      </c>
    </row>
    <row r="56" spans="1:26" ht="14.5" thickBot="1">
      <c r="A56" s="182" t="s">
        <v>193</v>
      </c>
      <c r="B56" s="183" t="s">
        <v>208</v>
      </c>
      <c r="C56" s="184">
        <v>101448</v>
      </c>
      <c r="D56" s="184">
        <v>118165</v>
      </c>
      <c r="E56" s="183">
        <v>0</v>
      </c>
      <c r="F56" s="183">
        <v>0</v>
      </c>
      <c r="G56" s="184">
        <v>122199</v>
      </c>
      <c r="H56" s="161"/>
      <c r="I56" s="155" t="s">
        <v>11</v>
      </c>
      <c r="J56" s="137">
        <f>C56*$K$3/1000</f>
        <v>4.247424864000001</v>
      </c>
      <c r="K56" s="137">
        <f t="shared" ref="K56:N56" si="68">D56*$K$3/1000</f>
        <v>4.9473322199999998</v>
      </c>
      <c r="L56" s="137">
        <f t="shared" si="68"/>
        <v>0</v>
      </c>
      <c r="M56" s="137">
        <f t="shared" si="68"/>
        <v>0</v>
      </c>
      <c r="N56" s="196">
        <f t="shared" si="68"/>
        <v>5.1162277320000005</v>
      </c>
    </row>
    <row r="57" spans="1:26" ht="14.5" thickBot="1">
      <c r="A57" s="182" t="s">
        <v>193</v>
      </c>
      <c r="B57" s="183" t="s">
        <v>210</v>
      </c>
      <c r="C57" s="184">
        <v>1209</v>
      </c>
      <c r="D57" s="184">
        <v>1488</v>
      </c>
      <c r="E57" s="184">
        <v>1755</v>
      </c>
      <c r="F57" s="184">
        <v>1948</v>
      </c>
      <c r="G57" s="184">
        <v>2212</v>
      </c>
      <c r="H57" s="161"/>
      <c r="I57" s="155" t="s">
        <v>92</v>
      </c>
      <c r="J57" s="137">
        <f>C57/$K$2</f>
        <v>28.876468902264257</v>
      </c>
      <c r="K57" s="137">
        <f t="shared" ref="K57:N57" si="69">D57/$K$2</f>
        <v>35.540269418171391</v>
      </c>
      <c r="L57" s="137">
        <f t="shared" si="69"/>
        <v>41.917454858125538</v>
      </c>
      <c r="M57" s="137">
        <f t="shared" si="69"/>
        <v>46.527180663036205</v>
      </c>
      <c r="N57" s="137">
        <f t="shared" si="69"/>
        <v>52.832712334002096</v>
      </c>
      <c r="P57" s="192">
        <f>J57/$J57</f>
        <v>1</v>
      </c>
      <c r="Q57" s="192">
        <f t="shared" ref="Q57:T57" si="70">K57/$J57</f>
        <v>1.2307692307692306</v>
      </c>
      <c r="R57" s="192">
        <f t="shared" si="70"/>
        <v>1.4516129032258065</v>
      </c>
      <c r="S57" s="192">
        <f t="shared" si="70"/>
        <v>1.6112489660876756</v>
      </c>
      <c r="T57" s="192">
        <f t="shared" si="70"/>
        <v>1.8296112489660876</v>
      </c>
      <c r="V57" s="193">
        <f>J57*100/$Q$3</f>
        <v>22.627509722821692</v>
      </c>
      <c r="W57" s="193">
        <f t="shared" ref="W57:Z57" si="71">K57*100/$Q$3</f>
        <v>27.849242735780546</v>
      </c>
      <c r="X57" s="193">
        <f t="shared" si="71"/>
        <v>32.846385081515365</v>
      </c>
      <c r="Y57" s="193">
        <f t="shared" si="71"/>
        <v>36.458551646035289</v>
      </c>
      <c r="Z57" s="193">
        <f t="shared" si="71"/>
        <v>41.399546324964092</v>
      </c>
    </row>
  </sheetData>
  <mergeCells count="1">
    <mergeCell ref="P1:Q1"/>
  </mergeCells>
  <phoneticPr fontId="143" type="noConversion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4CB6D-2A3E-4879-AFF8-DE9B6A0FD3B5}">
  <sheetPr>
    <tabColor rgb="FFFF0000"/>
  </sheetPr>
  <dimension ref="A1:AQ110"/>
  <sheetViews>
    <sheetView zoomScale="65" zoomScaleNormal="65" workbookViewId="0">
      <pane xSplit="2" ySplit="1" topLeftCell="C55" activePane="bottomRight" state="frozen"/>
      <selection activeCell="A65" sqref="A65:XFD65"/>
      <selection pane="topRight" activeCell="A65" sqref="A65:XFD65"/>
      <selection pane="bottomLeft" activeCell="A65" sqref="A65:XFD65"/>
      <selection pane="bottomRight" activeCell="Z86" sqref="Z86"/>
    </sheetView>
  </sheetViews>
  <sheetFormatPr defaultColWidth="9.1796875" defaultRowHeight="13"/>
  <cols>
    <col min="1" max="1" width="38.1796875" style="426" customWidth="1"/>
    <col min="2" max="2" width="13" style="422" bestFit="1" customWidth="1"/>
    <col min="3" max="4" width="7.54296875" style="427" bestFit="1" customWidth="1"/>
    <col min="5" max="5" width="9.1796875" style="427"/>
    <col min="6" max="6" width="6.1796875" style="428" customWidth="1"/>
    <col min="7" max="7" width="5.81640625" style="428" bestFit="1" customWidth="1"/>
    <col min="8" max="8" width="7.453125" style="427" bestFit="1" customWidth="1"/>
    <col min="9" max="9" width="6.1796875" style="428" bestFit="1" customWidth="1"/>
    <col min="10" max="10" width="6" style="428" bestFit="1" customWidth="1"/>
    <col min="11" max="11" width="6.81640625" style="428" bestFit="1" customWidth="1"/>
    <col min="12" max="12" width="8.7265625" style="424" bestFit="1" customWidth="1"/>
    <col min="13" max="13" width="8.1796875" style="423" bestFit="1" customWidth="1"/>
    <col min="14" max="14" width="5.26953125" style="423" customWidth="1"/>
    <col min="15" max="15" width="7.453125" style="423" customWidth="1"/>
    <col min="16" max="16" width="7.453125" style="423" bestFit="1" customWidth="1"/>
    <col min="17" max="17" width="8.1796875" style="423" bestFit="1" customWidth="1"/>
    <col min="18" max="18" width="7.26953125" style="423" bestFit="1" customWidth="1"/>
    <col min="19" max="19" width="7.453125" style="423" bestFit="1" customWidth="1"/>
    <col min="20" max="20" width="8.453125" style="423" bestFit="1" customWidth="1"/>
    <col min="21" max="21" width="6.81640625" style="423" bestFit="1" customWidth="1"/>
    <col min="22" max="24" width="5.453125" style="423" customWidth="1"/>
    <col min="25" max="25" width="5.453125" style="428" customWidth="1"/>
    <col min="26" max="26" width="8.1796875" style="425" bestFit="1" customWidth="1"/>
    <col min="27" max="27" width="6.7265625" style="424" bestFit="1" customWidth="1"/>
    <col min="28" max="29" width="5.54296875" style="423" customWidth="1"/>
    <col min="30" max="30" width="8.7265625" style="423" bestFit="1" customWidth="1"/>
    <col min="31" max="31" width="5.54296875" style="423" customWidth="1"/>
    <col min="32" max="32" width="5.81640625" style="423" bestFit="1" customWidth="1"/>
    <col min="33" max="33" width="7" style="423" customWidth="1"/>
    <col min="34" max="36" width="5.54296875" style="423" customWidth="1"/>
    <col min="37" max="37" width="8.7265625" style="425" bestFit="1" customWidth="1"/>
    <col min="38" max="38" width="4.453125" style="429" bestFit="1" customWidth="1"/>
    <col min="39" max="39" width="9.26953125" style="423" bestFit="1" customWidth="1"/>
    <col min="40" max="16384" width="9.1796875" style="422"/>
  </cols>
  <sheetData>
    <row r="1" spans="1:43" s="283" customFormat="1" ht="105.75" customHeight="1" thickBot="1">
      <c r="A1" s="273" t="s">
        <v>323</v>
      </c>
      <c r="B1" s="274" t="s">
        <v>324</v>
      </c>
      <c r="C1" s="275" t="s">
        <v>325</v>
      </c>
      <c r="D1" s="276" t="s">
        <v>326</v>
      </c>
      <c r="E1" s="277" t="s">
        <v>327</v>
      </c>
      <c r="F1" s="278" t="s">
        <v>328</v>
      </c>
      <c r="G1" s="278" t="s">
        <v>329</v>
      </c>
      <c r="H1" s="279" t="s">
        <v>330</v>
      </c>
      <c r="I1" s="276" t="s">
        <v>331</v>
      </c>
      <c r="J1" s="277" t="s">
        <v>332</v>
      </c>
      <c r="K1" s="277" t="s">
        <v>333</v>
      </c>
      <c r="L1" s="279" t="s">
        <v>334</v>
      </c>
      <c r="M1" s="276" t="s">
        <v>335</v>
      </c>
      <c r="N1" s="277" t="s">
        <v>336</v>
      </c>
      <c r="O1" s="277" t="s">
        <v>337</v>
      </c>
      <c r="P1" s="277" t="s">
        <v>338</v>
      </c>
      <c r="Q1" s="277" t="s">
        <v>339</v>
      </c>
      <c r="R1" s="277" t="s">
        <v>340</v>
      </c>
      <c r="S1" s="277" t="s">
        <v>341</v>
      </c>
      <c r="T1" s="277" t="s">
        <v>342</v>
      </c>
      <c r="U1" s="277" t="s">
        <v>343</v>
      </c>
      <c r="V1" s="278" t="s">
        <v>344</v>
      </c>
      <c r="W1" s="278" t="s">
        <v>345</v>
      </c>
      <c r="X1" s="278" t="s">
        <v>346</v>
      </c>
      <c r="Y1" s="277" t="s">
        <v>347</v>
      </c>
      <c r="Z1" s="279" t="s">
        <v>348</v>
      </c>
      <c r="AA1" s="280" t="s">
        <v>349</v>
      </c>
      <c r="AB1" s="281" t="s">
        <v>350</v>
      </c>
      <c r="AC1" s="277" t="s">
        <v>351</v>
      </c>
      <c r="AD1" s="277" t="s">
        <v>352</v>
      </c>
      <c r="AE1" s="277" t="s">
        <v>353</v>
      </c>
      <c r="AF1" s="277" t="s">
        <v>354</v>
      </c>
      <c r="AG1" s="277" t="s">
        <v>355</v>
      </c>
      <c r="AH1" s="277" t="s">
        <v>356</v>
      </c>
      <c r="AI1" s="278" t="s">
        <v>357</v>
      </c>
      <c r="AJ1" s="279" t="s">
        <v>358</v>
      </c>
      <c r="AK1" s="279" t="s">
        <v>359</v>
      </c>
      <c r="AL1" s="280" t="s">
        <v>360</v>
      </c>
      <c r="AM1" s="282" t="s">
        <v>361</v>
      </c>
    </row>
    <row r="2" spans="1:43" s="298" customFormat="1" ht="12.75" customHeight="1">
      <c r="A2" s="284" t="s">
        <v>362</v>
      </c>
      <c r="B2" s="285"/>
      <c r="C2" s="286">
        <v>0</v>
      </c>
      <c r="D2" s="287">
        <v>0</v>
      </c>
      <c r="E2" s="288"/>
      <c r="F2" s="289"/>
      <c r="G2" s="289"/>
      <c r="H2" s="437">
        <v>315.35635744035284</v>
      </c>
      <c r="I2" s="291">
        <v>187.65235744035286</v>
      </c>
      <c r="J2" s="292">
        <v>127.70399999999999</v>
      </c>
      <c r="K2" s="292"/>
      <c r="L2" s="290">
        <v>0</v>
      </c>
      <c r="M2" s="291"/>
      <c r="N2" s="293"/>
      <c r="O2" s="293"/>
      <c r="P2" s="293"/>
      <c r="Q2" s="293"/>
      <c r="R2" s="293"/>
      <c r="S2" s="293"/>
      <c r="T2" s="293"/>
      <c r="U2" s="293"/>
      <c r="V2" s="289"/>
      <c r="W2" s="289"/>
      <c r="X2" s="289"/>
      <c r="Y2" s="292"/>
      <c r="Z2" s="437">
        <v>171.49751771428569</v>
      </c>
      <c r="AA2" s="294">
        <v>757.30604420028544</v>
      </c>
      <c r="AB2" s="295">
        <v>69.001988581977614</v>
      </c>
      <c r="AC2" s="292">
        <v>344.90112829599997</v>
      </c>
      <c r="AD2" s="292">
        <v>222.86512840487305</v>
      </c>
      <c r="AE2" s="292">
        <v>42.979400797369799</v>
      </c>
      <c r="AF2" s="292">
        <v>12.923532256094104</v>
      </c>
      <c r="AG2" s="292">
        <v>23.972115147275954</v>
      </c>
      <c r="AH2" s="291">
        <v>10.258262390627788</v>
      </c>
      <c r="AI2" s="289">
        <v>30.404488326067145</v>
      </c>
      <c r="AJ2" s="296">
        <v>43.833028461414592</v>
      </c>
      <c r="AK2" s="296"/>
      <c r="AL2" s="294"/>
      <c r="AM2" s="297">
        <v>1287.9929478163388</v>
      </c>
    </row>
    <row r="3" spans="1:43" s="298" customFormat="1" ht="12.75" customHeight="1">
      <c r="A3" s="299" t="s">
        <v>363</v>
      </c>
      <c r="B3" s="300"/>
      <c r="C3" s="301">
        <v>1346.8346647249841</v>
      </c>
      <c r="D3" s="302">
        <v>1293.324809834864</v>
      </c>
      <c r="E3" s="303">
        <v>41.45458802634522</v>
      </c>
      <c r="F3" s="304"/>
      <c r="G3" s="304">
        <v>12.055266863774902</v>
      </c>
      <c r="H3" s="305">
        <v>0</v>
      </c>
      <c r="I3" s="306"/>
      <c r="J3" s="307"/>
      <c r="K3" s="307"/>
      <c r="L3" s="305">
        <v>8265.9175837430066</v>
      </c>
      <c r="M3" s="306">
        <v>3005.4213999999997</v>
      </c>
      <c r="N3" s="307">
        <v>0</v>
      </c>
      <c r="O3" s="307">
        <v>1079.7509873962383</v>
      </c>
      <c r="P3" s="307">
        <v>532.7149551835239</v>
      </c>
      <c r="Q3" s="307">
        <v>763.43666664191994</v>
      </c>
      <c r="R3" s="307">
        <v>196.43930288361582</v>
      </c>
      <c r="S3" s="307">
        <v>104.55555529999999</v>
      </c>
      <c r="T3" s="307">
        <v>2182.8743673595941</v>
      </c>
      <c r="U3" s="307">
        <v>125.35497672939384</v>
      </c>
      <c r="V3" s="304">
        <v>0</v>
      </c>
      <c r="W3" s="304">
        <v>238.19556224871974</v>
      </c>
      <c r="X3" s="304">
        <v>0.97743000000000002</v>
      </c>
      <c r="Y3" s="307">
        <v>36.196379999999998</v>
      </c>
      <c r="Z3" s="305">
        <v>3846.4506769075715</v>
      </c>
      <c r="AA3" s="308">
        <v>79.621869102978863</v>
      </c>
      <c r="AB3" s="309"/>
      <c r="AC3" s="307"/>
      <c r="AD3" s="307">
        <v>15.392196200436368</v>
      </c>
      <c r="AE3" s="307"/>
      <c r="AF3" s="307"/>
      <c r="AG3" s="307">
        <v>64.22967290254249</v>
      </c>
      <c r="AH3" s="306"/>
      <c r="AI3" s="304"/>
      <c r="AJ3" s="310"/>
      <c r="AK3" s="310">
        <v>67.390044275999983</v>
      </c>
      <c r="AL3" s="308"/>
      <c r="AM3" s="311">
        <v>13606.21483875454</v>
      </c>
      <c r="AQ3" s="298">
        <f>S3-S4+S21</f>
        <v>148.64481996489999</v>
      </c>
    </row>
    <row r="4" spans="1:43" s="298" customFormat="1" ht="12.75" customHeight="1">
      <c r="A4" s="299" t="s">
        <v>364</v>
      </c>
      <c r="B4" s="300"/>
      <c r="C4" s="301">
        <v>9.3109921176560011</v>
      </c>
      <c r="D4" s="302">
        <v>0</v>
      </c>
      <c r="E4" s="312">
        <v>8.9073084500000004</v>
      </c>
      <c r="F4" s="304"/>
      <c r="G4" s="304">
        <v>0.40368366765599989</v>
      </c>
      <c r="H4" s="305">
        <v>8.8697459999999992</v>
      </c>
      <c r="I4" s="306"/>
      <c r="J4" s="307"/>
      <c r="K4" s="307">
        <v>8.8697459999999992</v>
      </c>
      <c r="L4" s="305">
        <v>1772.3668835381411</v>
      </c>
      <c r="M4" s="306">
        <v>0</v>
      </c>
      <c r="N4" s="307"/>
      <c r="O4" s="307">
        <v>433.62034337999995</v>
      </c>
      <c r="P4" s="307">
        <v>5.9879747386368001</v>
      </c>
      <c r="Q4" s="307">
        <v>0.47673116375999997</v>
      </c>
      <c r="R4" s="307">
        <v>962.45417516139128</v>
      </c>
      <c r="S4" s="307">
        <v>37.724257284700002</v>
      </c>
      <c r="T4" s="307">
        <v>316.4189578548112</v>
      </c>
      <c r="U4" s="307">
        <v>0.22210239784184876</v>
      </c>
      <c r="V4" s="304">
        <v>9.016279913</v>
      </c>
      <c r="W4" s="304">
        <v>1.7206643999999997E-2</v>
      </c>
      <c r="X4" s="304">
        <v>5.2550000000000001E-3</v>
      </c>
      <c r="Y4" s="307">
        <v>6.4236000000000004</v>
      </c>
      <c r="Z4" s="305">
        <v>0</v>
      </c>
      <c r="AA4" s="308">
        <v>2.8858024799999996E-3</v>
      </c>
      <c r="AB4" s="309"/>
      <c r="AC4" s="307"/>
      <c r="AD4" s="307">
        <v>2.8858024799999996E-3</v>
      </c>
      <c r="AE4" s="307"/>
      <c r="AF4" s="307"/>
      <c r="AG4" s="307">
        <v>0</v>
      </c>
      <c r="AH4" s="306"/>
      <c r="AI4" s="304"/>
      <c r="AJ4" s="310"/>
      <c r="AK4" s="310">
        <v>31.83121139</v>
      </c>
      <c r="AL4" s="308"/>
      <c r="AM4" s="311">
        <v>1822.3817188482769</v>
      </c>
      <c r="AQ4" s="298">
        <f>AQ3-S26</f>
        <v>138.32611452091263</v>
      </c>
    </row>
    <row r="5" spans="1:43" s="298" customFormat="1" ht="12.75" customHeight="1">
      <c r="A5" s="299" t="s">
        <v>365</v>
      </c>
      <c r="B5" s="300"/>
      <c r="C5" s="301">
        <v>0</v>
      </c>
      <c r="D5" s="302"/>
      <c r="E5" s="312"/>
      <c r="F5" s="304"/>
      <c r="G5" s="304"/>
      <c r="H5" s="305">
        <v>0</v>
      </c>
      <c r="I5" s="306"/>
      <c r="J5" s="307"/>
      <c r="K5" s="307"/>
      <c r="L5" s="305">
        <v>128.53879204910621</v>
      </c>
      <c r="M5" s="306"/>
      <c r="N5" s="307"/>
      <c r="O5" s="307"/>
      <c r="P5" s="307"/>
      <c r="Q5" s="307"/>
      <c r="R5" s="307">
        <v>23.696508519774007</v>
      </c>
      <c r="S5" s="307"/>
      <c r="T5" s="307">
        <v>104.84228352933221</v>
      </c>
      <c r="U5" s="307"/>
      <c r="V5" s="304"/>
      <c r="W5" s="304"/>
      <c r="X5" s="304"/>
      <c r="Y5" s="307"/>
      <c r="Z5" s="305"/>
      <c r="AA5" s="308">
        <v>0</v>
      </c>
      <c r="AB5" s="309"/>
      <c r="AC5" s="307"/>
      <c r="AD5" s="307"/>
      <c r="AE5" s="307"/>
      <c r="AF5" s="307"/>
      <c r="AG5" s="307"/>
      <c r="AH5" s="306"/>
      <c r="AI5" s="304"/>
      <c r="AJ5" s="310"/>
      <c r="AK5" s="310"/>
      <c r="AL5" s="308"/>
      <c r="AM5" s="311">
        <v>128.53879204910621</v>
      </c>
    </row>
    <row r="6" spans="1:43" s="298" customFormat="1" ht="12.75" customHeight="1" thickBot="1">
      <c r="A6" s="313" t="s">
        <v>366</v>
      </c>
      <c r="B6" s="314"/>
      <c r="C6" s="301">
        <v>155.26435651398248</v>
      </c>
      <c r="D6" s="315">
        <v>148.553498653753</v>
      </c>
      <c r="E6" s="304">
        <v>5.5182532106401219</v>
      </c>
      <c r="F6" s="316"/>
      <c r="G6" s="316">
        <v>1.1926046495893485</v>
      </c>
      <c r="H6" s="317">
        <v>464.62932322053905</v>
      </c>
      <c r="I6" s="318">
        <v>457.36678122053905</v>
      </c>
      <c r="J6" s="318">
        <v>0</v>
      </c>
      <c r="K6" s="318">
        <v>7.2625420000000007</v>
      </c>
      <c r="L6" s="317">
        <v>149.97163488893574</v>
      </c>
      <c r="M6" s="306">
        <v>131.91540000000001</v>
      </c>
      <c r="N6" s="307"/>
      <c r="O6" s="307">
        <v>11.88495739041778</v>
      </c>
      <c r="P6" s="307">
        <v>-32.993711018401761</v>
      </c>
      <c r="Q6" s="307">
        <v>2.1153777808800038</v>
      </c>
      <c r="R6" s="307">
        <v>33.907947170871473</v>
      </c>
      <c r="S6" s="307">
        <v>-0.41187664700000065</v>
      </c>
      <c r="T6" s="307">
        <v>20.336442141320198</v>
      </c>
      <c r="U6" s="307">
        <v>-11.361721059894943</v>
      </c>
      <c r="V6" s="316">
        <v>-5.4211808692569976</v>
      </c>
      <c r="W6" s="316">
        <v>0</v>
      </c>
      <c r="X6" s="316">
        <v>0</v>
      </c>
      <c r="Y6" s="318">
        <v>0</v>
      </c>
      <c r="Z6" s="317">
        <v>15.016289828571434</v>
      </c>
      <c r="AA6" s="319">
        <v>-2.1172169422381053</v>
      </c>
      <c r="AB6" s="320"/>
      <c r="AC6" s="321"/>
      <c r="AD6" s="321">
        <v>1.2741511567679997</v>
      </c>
      <c r="AE6" s="321"/>
      <c r="AF6" s="321"/>
      <c r="AG6" s="321">
        <v>-3.391368099006105</v>
      </c>
      <c r="AH6" s="318"/>
      <c r="AI6" s="316"/>
      <c r="AJ6" s="322"/>
      <c r="AK6" s="322"/>
      <c r="AL6" s="319"/>
      <c r="AM6" s="323">
        <v>782.76438750979071</v>
      </c>
    </row>
    <row r="7" spans="1:43" s="333" customFormat="1" ht="12.75" customHeight="1">
      <c r="A7" s="324" t="s">
        <v>367</v>
      </c>
      <c r="B7" s="325"/>
      <c r="C7" s="326">
        <v>1492.7880291213105</v>
      </c>
      <c r="D7" s="327">
        <v>1441.878308488617</v>
      </c>
      <c r="E7" s="328">
        <v>38.065532786985344</v>
      </c>
      <c r="F7" s="328">
        <v>0</v>
      </c>
      <c r="G7" s="328">
        <v>12.84418784570825</v>
      </c>
      <c r="H7" s="329">
        <v>771.11593466089187</v>
      </c>
      <c r="I7" s="327">
        <v>645.01913866089194</v>
      </c>
      <c r="J7" s="328">
        <v>127.70399999999999</v>
      </c>
      <c r="K7" s="328">
        <v>-1.6072039999999985</v>
      </c>
      <c r="L7" s="329">
        <v>6514.9835430446947</v>
      </c>
      <c r="M7" s="327">
        <v>3137.3367999999996</v>
      </c>
      <c r="N7" s="328">
        <v>0</v>
      </c>
      <c r="O7" s="328">
        <v>658.01560140665617</v>
      </c>
      <c r="P7" s="328">
        <v>493.73326942648532</v>
      </c>
      <c r="Q7" s="328">
        <v>765.07531325903994</v>
      </c>
      <c r="R7" s="328">
        <v>-755.80343362667804</v>
      </c>
      <c r="S7" s="328">
        <v>66.419421368299993</v>
      </c>
      <c r="T7" s="328">
        <v>1781.9495681167709</v>
      </c>
      <c r="U7" s="328">
        <v>113.77115327165704</v>
      </c>
      <c r="V7" s="328">
        <v>-14.437460782256998</v>
      </c>
      <c r="W7" s="328">
        <v>238.17835560471974</v>
      </c>
      <c r="X7" s="328">
        <v>0.97217500000000001</v>
      </c>
      <c r="Y7" s="328">
        <v>29.772779999999997</v>
      </c>
      <c r="Z7" s="329">
        <v>4032.9644844504287</v>
      </c>
      <c r="AA7" s="329">
        <v>834.80781055854618</v>
      </c>
      <c r="AB7" s="327">
        <v>69.001988581977614</v>
      </c>
      <c r="AC7" s="328">
        <v>344.90112829599997</v>
      </c>
      <c r="AD7" s="328">
        <v>239.52858995959741</v>
      </c>
      <c r="AE7" s="328">
        <v>42.979400797369799</v>
      </c>
      <c r="AF7" s="328">
        <v>12.923532256094104</v>
      </c>
      <c r="AG7" s="328">
        <v>84.810419950812346</v>
      </c>
      <c r="AH7" s="330">
        <v>10.258262390627788</v>
      </c>
      <c r="AI7" s="327">
        <v>30.404488326067145</v>
      </c>
      <c r="AJ7" s="329">
        <v>43.833028461414592</v>
      </c>
      <c r="AK7" s="329">
        <v>35.558832885999983</v>
      </c>
      <c r="AL7" s="331">
        <v>0</v>
      </c>
      <c r="AM7" s="332">
        <v>13726.051663183287</v>
      </c>
      <c r="AN7" s="298"/>
      <c r="AO7" s="333">
        <f>AM7/0.95</f>
        <v>14448.475434929776</v>
      </c>
    </row>
    <row r="8" spans="1:43" s="333" customFormat="1" ht="12.75" customHeight="1" thickBot="1">
      <c r="A8" s="334" t="s">
        <v>368</v>
      </c>
      <c r="B8" s="335"/>
      <c r="C8" s="336">
        <v>1492.7880291213105</v>
      </c>
      <c r="D8" s="337">
        <v>1441.878308488617</v>
      </c>
      <c r="E8" s="338">
        <v>38.065532786985344</v>
      </c>
      <c r="F8" s="339">
        <v>0</v>
      </c>
      <c r="G8" s="339">
        <v>12.84418784570825</v>
      </c>
      <c r="H8" s="340">
        <v>771.11593466089187</v>
      </c>
      <c r="I8" s="337">
        <v>645.01913866089194</v>
      </c>
      <c r="J8" s="338">
        <v>127.70399999999999</v>
      </c>
      <c r="K8" s="338">
        <v>-1.6072039999999985</v>
      </c>
      <c r="L8" s="340">
        <v>6246.0602324399752</v>
      </c>
      <c r="M8" s="337">
        <v>3137.3367999999996</v>
      </c>
      <c r="N8" s="338">
        <v>0</v>
      </c>
      <c r="O8" s="338">
        <v>658.01560140665617</v>
      </c>
      <c r="P8" s="338">
        <v>493.73326942648532</v>
      </c>
      <c r="Q8" s="338">
        <v>765.07531325903994</v>
      </c>
      <c r="R8" s="338">
        <v>-755.80343362667804</v>
      </c>
      <c r="S8" s="338">
        <v>66.419421368299993</v>
      </c>
      <c r="T8" s="338">
        <v>1781.9495681167709</v>
      </c>
      <c r="U8" s="338">
        <v>113.77115327165704</v>
      </c>
      <c r="V8" s="339">
        <v>-14.437460782256998</v>
      </c>
      <c r="W8" s="339">
        <v>0</v>
      </c>
      <c r="X8" s="339">
        <v>0</v>
      </c>
      <c r="Y8" s="338">
        <v>0</v>
      </c>
      <c r="Z8" s="340">
        <v>4032.9644844504287</v>
      </c>
      <c r="AA8" s="341">
        <v>834.80781055854618</v>
      </c>
      <c r="AB8" s="337">
        <v>69.001988581977614</v>
      </c>
      <c r="AC8" s="338">
        <v>344.90112829599997</v>
      </c>
      <c r="AD8" s="338">
        <v>239.52858995959741</v>
      </c>
      <c r="AE8" s="338">
        <v>42.979400797369799</v>
      </c>
      <c r="AF8" s="338">
        <v>12.923532256094104</v>
      </c>
      <c r="AG8" s="338">
        <v>84.810419950812346</v>
      </c>
      <c r="AH8" s="342">
        <v>10.258262390627788</v>
      </c>
      <c r="AI8" s="337">
        <v>30.404488326067145</v>
      </c>
      <c r="AJ8" s="340">
        <v>43.833028461414592</v>
      </c>
      <c r="AK8" s="340">
        <v>35.558832885999983</v>
      </c>
      <c r="AL8" s="337">
        <v>0</v>
      </c>
      <c r="AM8" s="343">
        <v>13457.128352578568</v>
      </c>
      <c r="AN8" s="298"/>
    </row>
    <row r="9" spans="1:43" s="333" customFormat="1" ht="12.75" customHeight="1">
      <c r="A9" s="324" t="s">
        <v>369</v>
      </c>
      <c r="B9" s="325"/>
      <c r="C9" s="326">
        <v>1160.1104733552247</v>
      </c>
      <c r="D9" s="330">
        <v>1160.1104733552247</v>
      </c>
      <c r="E9" s="328">
        <v>0</v>
      </c>
      <c r="F9" s="344">
        <v>0</v>
      </c>
      <c r="G9" s="344">
        <v>0</v>
      </c>
      <c r="H9" s="329">
        <v>656.95502828815472</v>
      </c>
      <c r="I9" s="330">
        <v>656.95502828815472</v>
      </c>
      <c r="J9" s="328">
        <v>0</v>
      </c>
      <c r="K9" s="328">
        <v>0</v>
      </c>
      <c r="L9" s="329">
        <v>3193.221579748662</v>
      </c>
      <c r="M9" s="328">
        <v>3137.3368</v>
      </c>
      <c r="N9" s="328">
        <v>8.7413981759999988</v>
      </c>
      <c r="O9" s="328">
        <v>0</v>
      </c>
      <c r="P9" s="328">
        <v>0</v>
      </c>
      <c r="Q9" s="328">
        <v>0</v>
      </c>
      <c r="R9" s="328">
        <v>39.385257909776691</v>
      </c>
      <c r="S9" s="328">
        <v>0.49079650780767087</v>
      </c>
      <c r="T9" s="328">
        <v>7.2673271550774992</v>
      </c>
      <c r="U9" s="328">
        <v>0</v>
      </c>
      <c r="V9" s="344">
        <v>0</v>
      </c>
      <c r="W9" s="344">
        <v>0</v>
      </c>
      <c r="X9" s="344">
        <v>0</v>
      </c>
      <c r="Y9" s="328">
        <v>0</v>
      </c>
      <c r="Z9" s="329">
        <v>2328.2369151487947</v>
      </c>
      <c r="AA9" s="327">
        <v>112.78478660237138</v>
      </c>
      <c r="AB9" s="345">
        <v>0</v>
      </c>
      <c r="AC9" s="328">
        <v>0</v>
      </c>
      <c r="AD9" s="328">
        <v>65.656076622923834</v>
      </c>
      <c r="AE9" s="328">
        <v>42.979400797369799</v>
      </c>
      <c r="AF9" s="328">
        <v>4.149309182077757</v>
      </c>
      <c r="AG9" s="328">
        <v>0</v>
      </c>
      <c r="AH9" s="330">
        <v>0</v>
      </c>
      <c r="AI9" s="344">
        <v>0</v>
      </c>
      <c r="AJ9" s="329">
        <v>18.348744670969214</v>
      </c>
      <c r="AK9" s="329">
        <v>49.016600935999996</v>
      </c>
      <c r="AL9" s="327">
        <v>0</v>
      </c>
      <c r="AM9" s="346">
        <v>7518.6741287501773</v>
      </c>
      <c r="AN9" s="298"/>
    </row>
    <row r="10" spans="1:43" s="298" customFormat="1" ht="12.75" customHeight="1">
      <c r="A10" s="347" t="s">
        <v>370</v>
      </c>
      <c r="B10" s="348"/>
      <c r="C10" s="349">
        <v>1160.1104733552247</v>
      </c>
      <c r="D10" s="350">
        <v>1160.1104733552247</v>
      </c>
      <c r="E10" s="351"/>
      <c r="F10" s="352"/>
      <c r="G10" s="352"/>
      <c r="H10" s="353">
        <v>549.99918274545769</v>
      </c>
      <c r="I10" s="350">
        <v>549.99918274545769</v>
      </c>
      <c r="J10" s="351">
        <v>0</v>
      </c>
      <c r="K10" s="351"/>
      <c r="L10" s="353">
        <v>46.652585064854193</v>
      </c>
      <c r="M10" s="351"/>
      <c r="N10" s="351"/>
      <c r="O10" s="351"/>
      <c r="P10" s="351"/>
      <c r="Q10" s="351"/>
      <c r="R10" s="351">
        <v>39.385257909776691</v>
      </c>
      <c r="S10" s="351"/>
      <c r="T10" s="351">
        <v>7.2673271550774992</v>
      </c>
      <c r="U10" s="351"/>
      <c r="V10" s="352"/>
      <c r="W10" s="352"/>
      <c r="X10" s="352"/>
      <c r="Y10" s="351"/>
      <c r="Z10" s="353">
        <v>1994.4962718704596</v>
      </c>
      <c r="AA10" s="354">
        <v>103.85177430541363</v>
      </c>
      <c r="AB10" s="355"/>
      <c r="AC10" s="351"/>
      <c r="AD10" s="351">
        <v>60.872373508043829</v>
      </c>
      <c r="AE10" s="351">
        <v>42.979400797369799</v>
      </c>
      <c r="AF10" s="351"/>
      <c r="AG10" s="351"/>
      <c r="AH10" s="350"/>
      <c r="AI10" s="352"/>
      <c r="AJ10" s="356">
        <v>18.348744670969214</v>
      </c>
      <c r="AK10" s="353"/>
      <c r="AL10" s="354"/>
      <c r="AM10" s="357">
        <v>3873.4590320123793</v>
      </c>
    </row>
    <row r="11" spans="1:43" s="298" customFormat="1" ht="12.75" customHeight="1">
      <c r="A11" s="299" t="s">
        <v>371</v>
      </c>
      <c r="B11" s="300"/>
      <c r="C11" s="301">
        <v>0</v>
      </c>
      <c r="D11" s="306">
        <v>0</v>
      </c>
      <c r="E11" s="307"/>
      <c r="F11" s="304"/>
      <c r="G11" s="304"/>
      <c r="H11" s="305">
        <v>7.3137987180636967</v>
      </c>
      <c r="I11" s="306">
        <v>7.3137987180636967</v>
      </c>
      <c r="J11" s="307"/>
      <c r="K11" s="307"/>
      <c r="L11" s="305">
        <v>9.2321946838076698</v>
      </c>
      <c r="M11" s="307"/>
      <c r="N11" s="358">
        <v>8.7413981759999988</v>
      </c>
      <c r="O11" s="307"/>
      <c r="P11" s="307"/>
      <c r="Q11" s="307"/>
      <c r="R11" s="307">
        <v>0</v>
      </c>
      <c r="S11" s="307">
        <v>0.49079650780767087</v>
      </c>
      <c r="T11" s="307">
        <v>0</v>
      </c>
      <c r="U11" s="307"/>
      <c r="V11" s="304"/>
      <c r="W11" s="304"/>
      <c r="X11" s="304"/>
      <c r="Y11" s="307"/>
      <c r="Z11" s="305">
        <v>274.98639864056184</v>
      </c>
      <c r="AA11" s="308">
        <v>8.9330122969577559</v>
      </c>
      <c r="AB11" s="309"/>
      <c r="AC11" s="307"/>
      <c r="AD11" s="307">
        <v>4.7837031148799998</v>
      </c>
      <c r="AE11" s="307"/>
      <c r="AF11" s="307">
        <v>4.149309182077757</v>
      </c>
      <c r="AG11" s="307"/>
      <c r="AH11" s="306"/>
      <c r="AI11" s="304"/>
      <c r="AJ11" s="310"/>
      <c r="AK11" s="310"/>
      <c r="AL11" s="308"/>
      <c r="AM11" s="311">
        <v>300.465404339391</v>
      </c>
    </row>
    <row r="12" spans="1:43" s="298" customFormat="1" ht="12.75" customHeight="1">
      <c r="A12" s="299" t="s">
        <v>372</v>
      </c>
      <c r="B12" s="300"/>
      <c r="C12" s="301"/>
      <c r="D12" s="306"/>
      <c r="E12" s="307"/>
      <c r="F12" s="304"/>
      <c r="G12" s="304"/>
      <c r="H12" s="305"/>
      <c r="I12" s="306"/>
      <c r="J12" s="307"/>
      <c r="K12" s="307"/>
      <c r="L12" s="305"/>
      <c r="M12" s="307"/>
      <c r="N12" s="358"/>
      <c r="O12" s="307"/>
      <c r="P12" s="307"/>
      <c r="Q12" s="307"/>
      <c r="R12" s="307"/>
      <c r="S12" s="307"/>
      <c r="T12" s="307"/>
      <c r="U12" s="307"/>
      <c r="V12" s="304"/>
      <c r="W12" s="304"/>
      <c r="X12" s="304"/>
      <c r="Y12" s="307"/>
      <c r="Z12" s="305"/>
      <c r="AA12" s="308"/>
      <c r="AB12" s="309"/>
      <c r="AC12" s="307"/>
      <c r="AD12" s="307"/>
      <c r="AE12" s="307"/>
      <c r="AF12" s="307"/>
      <c r="AG12" s="307"/>
      <c r="AH12" s="306"/>
      <c r="AI12" s="304"/>
      <c r="AJ12" s="310"/>
      <c r="AK12" s="310">
        <v>29.801018935999998</v>
      </c>
      <c r="AL12" s="308"/>
      <c r="AM12" s="311">
        <v>29.801018935999998</v>
      </c>
    </row>
    <row r="13" spans="1:43" s="298" customFormat="1" ht="12.75" customHeight="1">
      <c r="A13" s="299" t="s">
        <v>373</v>
      </c>
      <c r="B13" s="300"/>
      <c r="C13" s="301">
        <v>0</v>
      </c>
      <c r="D13" s="306"/>
      <c r="E13" s="304"/>
      <c r="F13" s="304"/>
      <c r="G13" s="304"/>
      <c r="H13" s="305">
        <v>99.642046824633354</v>
      </c>
      <c r="I13" s="306">
        <v>99.642046824633354</v>
      </c>
      <c r="J13" s="307"/>
      <c r="K13" s="307"/>
      <c r="L13" s="305">
        <v>0</v>
      </c>
      <c r="M13" s="307"/>
      <c r="N13" s="307"/>
      <c r="O13" s="307"/>
      <c r="P13" s="307"/>
      <c r="Q13" s="307"/>
      <c r="R13" s="307"/>
      <c r="S13" s="307"/>
      <c r="T13" s="307"/>
      <c r="U13" s="307"/>
      <c r="V13" s="304"/>
      <c r="W13" s="304"/>
      <c r="X13" s="304"/>
      <c r="Y13" s="307"/>
      <c r="Z13" s="305"/>
      <c r="AA13" s="308">
        <v>0</v>
      </c>
      <c r="AB13" s="309"/>
      <c r="AC13" s="307"/>
      <c r="AD13" s="307"/>
      <c r="AE13" s="307"/>
      <c r="AF13" s="307"/>
      <c r="AG13" s="307"/>
      <c r="AH13" s="306"/>
      <c r="AI13" s="304"/>
      <c r="AJ13" s="310"/>
      <c r="AK13" s="310"/>
      <c r="AL13" s="308"/>
      <c r="AM13" s="311">
        <v>99.642046824633354</v>
      </c>
    </row>
    <row r="14" spans="1:43" s="298" customFormat="1" ht="12.75" customHeight="1">
      <c r="A14" s="438" t="s">
        <v>374</v>
      </c>
      <c r="B14" s="439"/>
      <c r="C14" s="440">
        <v>0</v>
      </c>
      <c r="D14" s="441"/>
      <c r="E14" s="442"/>
      <c r="F14" s="443"/>
      <c r="G14" s="443"/>
      <c r="H14" s="444">
        <v>0</v>
      </c>
      <c r="I14" s="441"/>
      <c r="J14" s="442"/>
      <c r="K14" s="442"/>
      <c r="L14" s="444">
        <v>3137.3368</v>
      </c>
      <c r="M14" s="442">
        <v>3137.3368</v>
      </c>
      <c r="N14" s="442"/>
      <c r="O14" s="442"/>
      <c r="P14" s="442"/>
      <c r="Q14" s="442"/>
      <c r="R14" s="442"/>
      <c r="S14" s="442"/>
      <c r="T14" s="442"/>
      <c r="U14" s="442"/>
      <c r="V14" s="443"/>
      <c r="W14" s="443"/>
      <c r="X14" s="443"/>
      <c r="Y14" s="442"/>
      <c r="Z14" s="444">
        <v>58.754244637773425</v>
      </c>
      <c r="AA14" s="445">
        <v>0</v>
      </c>
      <c r="AB14" s="446"/>
      <c r="AC14" s="442"/>
      <c r="AD14" s="442"/>
      <c r="AE14" s="442"/>
      <c r="AF14" s="442"/>
      <c r="AG14" s="442"/>
      <c r="AH14" s="441"/>
      <c r="AI14" s="443"/>
      <c r="AJ14" s="447"/>
      <c r="AK14" s="447">
        <v>19.215581999999998</v>
      </c>
      <c r="AL14" s="445"/>
      <c r="AM14" s="448">
        <v>3215.3066266377732</v>
      </c>
    </row>
    <row r="15" spans="1:43" s="333" customFormat="1" ht="12.75" customHeight="1">
      <c r="A15" s="370" t="s">
        <v>375</v>
      </c>
      <c r="B15" s="371"/>
      <c r="C15" s="372">
        <v>0</v>
      </c>
      <c r="D15" s="373">
        <v>0</v>
      </c>
      <c r="E15" s="374">
        <v>0</v>
      </c>
      <c r="F15" s="375">
        <v>0</v>
      </c>
      <c r="G15" s="375">
        <v>0</v>
      </c>
      <c r="H15" s="376">
        <v>87.066334000000012</v>
      </c>
      <c r="I15" s="373">
        <v>0</v>
      </c>
      <c r="J15" s="374">
        <v>0</v>
      </c>
      <c r="K15" s="374">
        <v>87.066334000000012</v>
      </c>
      <c r="L15" s="376">
        <v>3100.4499153283145</v>
      </c>
      <c r="M15" s="374">
        <v>0</v>
      </c>
      <c r="N15" s="374">
        <v>39.365629364283173</v>
      </c>
      <c r="O15" s="374">
        <v>587.00931856235991</v>
      </c>
      <c r="P15" s="374">
        <v>139.33763876760005</v>
      </c>
      <c r="Q15" s="374">
        <v>0</v>
      </c>
      <c r="R15" s="374">
        <v>946.93779043262703</v>
      </c>
      <c r="S15" s="374">
        <v>81.813521949600002</v>
      </c>
      <c r="T15" s="374">
        <v>1295.8924299065873</v>
      </c>
      <c r="U15" s="374">
        <v>0</v>
      </c>
      <c r="V15" s="375">
        <v>10.093586345256998</v>
      </c>
      <c r="W15" s="375">
        <v>0</v>
      </c>
      <c r="X15" s="375">
        <v>0</v>
      </c>
      <c r="Y15" s="374">
        <v>0</v>
      </c>
      <c r="Z15" s="376">
        <v>0</v>
      </c>
      <c r="AA15" s="377">
        <v>37.775283898293786</v>
      </c>
      <c r="AB15" s="378">
        <v>0</v>
      </c>
      <c r="AC15" s="374">
        <v>0</v>
      </c>
      <c r="AD15" s="374">
        <v>20.652906547174766</v>
      </c>
      <c r="AE15" s="379">
        <v>15.015800062490019</v>
      </c>
      <c r="AF15" s="379">
        <v>2.106577288629</v>
      </c>
      <c r="AG15" s="379">
        <v>0</v>
      </c>
      <c r="AH15" s="373">
        <v>0</v>
      </c>
      <c r="AI15" s="375">
        <v>0</v>
      </c>
      <c r="AJ15" s="376">
        <v>3.9249397296005823</v>
      </c>
      <c r="AK15" s="376">
        <v>1959.6296581071515</v>
      </c>
      <c r="AL15" s="377">
        <v>0</v>
      </c>
      <c r="AM15" s="380">
        <v>5188.8461310633611</v>
      </c>
      <c r="AN15" s="298"/>
    </row>
    <row r="16" spans="1:43" s="382" customFormat="1" ht="12.75" customHeight="1">
      <c r="A16" s="347" t="s">
        <v>370</v>
      </c>
      <c r="B16" s="348"/>
      <c r="C16" s="349">
        <v>0</v>
      </c>
      <c r="D16" s="350"/>
      <c r="E16" s="351"/>
      <c r="F16" s="352"/>
      <c r="G16" s="352"/>
      <c r="H16" s="353">
        <v>0</v>
      </c>
      <c r="I16" s="350"/>
      <c r="J16" s="351"/>
      <c r="K16" s="351"/>
      <c r="L16" s="353">
        <v>0</v>
      </c>
      <c r="M16" s="351"/>
      <c r="N16" s="351"/>
      <c r="O16" s="351"/>
      <c r="P16" s="351"/>
      <c r="Q16" s="351"/>
      <c r="R16" s="351"/>
      <c r="S16" s="351"/>
      <c r="T16" s="351"/>
      <c r="U16" s="351"/>
      <c r="V16" s="352"/>
      <c r="W16" s="352"/>
      <c r="X16" s="352"/>
      <c r="Y16" s="351"/>
      <c r="Z16" s="353"/>
      <c r="AA16" s="354">
        <v>33.764175893664785</v>
      </c>
      <c r="AB16" s="355"/>
      <c r="AC16" s="351"/>
      <c r="AD16" s="351">
        <v>18.748375831174766</v>
      </c>
      <c r="AE16" s="358">
        <v>15.015800062490019</v>
      </c>
      <c r="AF16" s="358"/>
      <c r="AG16" s="358"/>
      <c r="AH16" s="350"/>
      <c r="AI16" s="352"/>
      <c r="AJ16" s="356">
        <v>3.9249397296005823</v>
      </c>
      <c r="AK16" s="356">
        <v>1758.55124286982</v>
      </c>
      <c r="AL16" s="354"/>
      <c r="AM16" s="381">
        <v>1758.55124286982</v>
      </c>
      <c r="AN16" s="298"/>
    </row>
    <row r="17" spans="1:40" s="382" customFormat="1" ht="12.75" customHeight="1">
      <c r="A17" s="299" t="s">
        <v>376</v>
      </c>
      <c r="B17" s="300"/>
      <c r="C17" s="301">
        <v>0</v>
      </c>
      <c r="D17" s="306"/>
      <c r="E17" s="307"/>
      <c r="F17" s="304"/>
      <c r="G17" s="304"/>
      <c r="H17" s="305">
        <v>0</v>
      </c>
      <c r="I17" s="306"/>
      <c r="J17" s="307"/>
      <c r="K17" s="307"/>
      <c r="L17" s="305">
        <v>0</v>
      </c>
      <c r="M17" s="307"/>
      <c r="N17" s="307"/>
      <c r="O17" s="307"/>
      <c r="P17" s="307"/>
      <c r="Q17" s="307"/>
      <c r="R17" s="307"/>
      <c r="S17" s="307"/>
      <c r="T17" s="307"/>
      <c r="U17" s="307"/>
      <c r="V17" s="304"/>
      <c r="W17" s="304"/>
      <c r="X17" s="304"/>
      <c r="Y17" s="307"/>
      <c r="Z17" s="305"/>
      <c r="AA17" s="308">
        <v>4.0111080046289995</v>
      </c>
      <c r="AB17" s="309"/>
      <c r="AC17" s="307"/>
      <c r="AD17" s="307">
        <v>1.9045307159999998</v>
      </c>
      <c r="AE17" s="307"/>
      <c r="AF17" s="307">
        <v>2.106577288629</v>
      </c>
      <c r="AG17" s="307"/>
      <c r="AH17" s="306"/>
      <c r="AI17" s="304"/>
      <c r="AJ17" s="310"/>
      <c r="AK17" s="383">
        <v>182.86602689418905</v>
      </c>
      <c r="AL17" s="308"/>
      <c r="AM17" s="311">
        <v>182.86602689418905</v>
      </c>
      <c r="AN17" s="298"/>
    </row>
    <row r="18" spans="1:40" s="382" customFormat="1" ht="12.75" customHeight="1">
      <c r="A18" s="299" t="s">
        <v>377</v>
      </c>
      <c r="B18" s="300"/>
      <c r="C18" s="301"/>
      <c r="D18" s="306"/>
      <c r="E18" s="307"/>
      <c r="F18" s="304"/>
      <c r="G18" s="304"/>
      <c r="H18" s="305"/>
      <c r="I18" s="306"/>
      <c r="J18" s="307"/>
      <c r="K18" s="307"/>
      <c r="L18" s="305"/>
      <c r="M18" s="307"/>
      <c r="N18" s="307"/>
      <c r="O18" s="307"/>
      <c r="P18" s="307"/>
      <c r="Q18" s="307"/>
      <c r="R18" s="307"/>
      <c r="S18" s="307"/>
      <c r="T18" s="307"/>
      <c r="U18" s="307"/>
      <c r="V18" s="304"/>
      <c r="W18" s="304"/>
      <c r="X18" s="304"/>
      <c r="Y18" s="307"/>
      <c r="Z18" s="305"/>
      <c r="AA18" s="308">
        <v>0</v>
      </c>
      <c r="AB18" s="309"/>
      <c r="AC18" s="307"/>
      <c r="AD18" s="307"/>
      <c r="AE18" s="307"/>
      <c r="AF18" s="307"/>
      <c r="AG18" s="307"/>
      <c r="AH18" s="306"/>
      <c r="AI18" s="304"/>
      <c r="AJ18" s="310"/>
      <c r="AK18" s="310"/>
      <c r="AL18" s="308"/>
      <c r="AM18" s="311">
        <v>0</v>
      </c>
      <c r="AN18" s="298"/>
    </row>
    <row r="19" spans="1:40" s="382" customFormat="1" ht="12.75" customHeight="1">
      <c r="A19" s="299" t="s">
        <v>378</v>
      </c>
      <c r="B19" s="300"/>
      <c r="C19" s="301"/>
      <c r="D19" s="306"/>
      <c r="E19" s="307"/>
      <c r="F19" s="304"/>
      <c r="G19" s="304"/>
      <c r="H19" s="305"/>
      <c r="I19" s="306"/>
      <c r="J19" s="307"/>
      <c r="K19" s="307"/>
      <c r="L19" s="305"/>
      <c r="M19" s="307"/>
      <c r="N19" s="307"/>
      <c r="O19" s="307"/>
      <c r="P19" s="307"/>
      <c r="Q19" s="307"/>
      <c r="R19" s="307"/>
      <c r="S19" s="307"/>
      <c r="T19" s="307"/>
      <c r="U19" s="307"/>
      <c r="V19" s="304"/>
      <c r="W19" s="304"/>
      <c r="X19" s="304"/>
      <c r="Y19" s="307"/>
      <c r="Z19" s="305"/>
      <c r="AA19" s="308"/>
      <c r="AB19" s="309"/>
      <c r="AC19" s="307"/>
      <c r="AD19" s="307"/>
      <c r="AE19" s="307"/>
      <c r="AF19" s="307"/>
      <c r="AG19" s="307"/>
      <c r="AH19" s="306"/>
      <c r="AI19" s="304"/>
      <c r="AJ19" s="310"/>
      <c r="AK19" s="310">
        <v>18.212388343142397</v>
      </c>
      <c r="AL19" s="308"/>
      <c r="AM19" s="311">
        <v>18.212388343142397</v>
      </c>
      <c r="AN19" s="298"/>
    </row>
    <row r="20" spans="1:40" s="382" customFormat="1" ht="12.75" customHeight="1">
      <c r="A20" s="299" t="s">
        <v>373</v>
      </c>
      <c r="B20" s="300"/>
      <c r="C20" s="301"/>
      <c r="E20" s="307"/>
      <c r="F20" s="304"/>
      <c r="G20" s="304"/>
      <c r="H20" s="305">
        <v>87.066334000000012</v>
      </c>
      <c r="I20" s="306"/>
      <c r="J20" s="307"/>
      <c r="K20" s="307">
        <v>87.066334000000012</v>
      </c>
      <c r="L20" s="305">
        <v>0</v>
      </c>
      <c r="M20" s="307"/>
      <c r="N20" s="307"/>
      <c r="O20" s="307"/>
      <c r="P20" s="307"/>
      <c r="Q20" s="307"/>
      <c r="R20" s="307"/>
      <c r="S20" s="307"/>
      <c r="T20" s="307"/>
      <c r="U20" s="307"/>
      <c r="V20" s="304"/>
      <c r="W20" s="304"/>
      <c r="X20" s="304"/>
      <c r="Y20" s="307"/>
      <c r="Z20" s="305"/>
      <c r="AA20" s="308">
        <v>0</v>
      </c>
      <c r="AB20" s="309"/>
      <c r="AC20" s="307"/>
      <c r="AD20" s="307"/>
      <c r="AE20" s="307"/>
      <c r="AF20" s="307"/>
      <c r="AG20" s="307"/>
      <c r="AH20" s="306"/>
      <c r="AI20" s="304"/>
      <c r="AJ20" s="310"/>
      <c r="AK20" s="310"/>
      <c r="AL20" s="308"/>
      <c r="AM20" s="311">
        <v>87.066334000000012</v>
      </c>
      <c r="AN20" s="298"/>
    </row>
    <row r="21" spans="1:40" s="382" customFormat="1" ht="12.75" customHeight="1">
      <c r="A21" s="438" t="s">
        <v>379</v>
      </c>
      <c r="B21" s="439"/>
      <c r="C21" s="440"/>
      <c r="D21" s="441"/>
      <c r="E21" s="442"/>
      <c r="F21" s="443"/>
      <c r="G21" s="443"/>
      <c r="H21" s="444">
        <v>0</v>
      </c>
      <c r="I21" s="441"/>
      <c r="J21" s="442"/>
      <c r="K21" s="442"/>
      <c r="L21" s="444">
        <v>3100.4499153283145</v>
      </c>
      <c r="M21" s="442"/>
      <c r="N21" s="442">
        <v>39.365629364283173</v>
      </c>
      <c r="O21" s="442">
        <v>587.00931856235991</v>
      </c>
      <c r="P21" s="442">
        <v>139.33763876760005</v>
      </c>
      <c r="Q21" s="442">
        <v>0</v>
      </c>
      <c r="R21" s="442">
        <v>946.93779043262703</v>
      </c>
      <c r="S21" s="442">
        <v>81.813521949600002</v>
      </c>
      <c r="T21" s="442">
        <v>1295.8924299065873</v>
      </c>
      <c r="U21" s="442"/>
      <c r="V21" s="443">
        <v>10.093586345256998</v>
      </c>
      <c r="W21" s="443"/>
      <c r="X21" s="443"/>
      <c r="Y21" s="442"/>
      <c r="Z21" s="444"/>
      <c r="AA21" s="445">
        <v>0</v>
      </c>
      <c r="AB21" s="446"/>
      <c r="AC21" s="442"/>
      <c r="AD21" s="442"/>
      <c r="AE21" s="442"/>
      <c r="AF21" s="442"/>
      <c r="AG21" s="442"/>
      <c r="AH21" s="441"/>
      <c r="AI21" s="443"/>
      <c r="AJ21" s="447"/>
      <c r="AK21" s="447"/>
      <c r="AL21" s="445"/>
      <c r="AM21" s="448">
        <v>3100.4499153283145</v>
      </c>
      <c r="AN21" s="298"/>
    </row>
    <row r="22" spans="1:40" s="382" customFormat="1" ht="12.75" customHeight="1">
      <c r="A22" s="384" t="s">
        <v>380</v>
      </c>
      <c r="B22" s="385"/>
      <c r="C22" s="386">
        <v>17.197479693013754</v>
      </c>
      <c r="D22" s="387">
        <v>-11.292365000000002</v>
      </c>
      <c r="E22" s="388">
        <v>28.489844693013758</v>
      </c>
      <c r="F22" s="389">
        <v>0</v>
      </c>
      <c r="G22" s="389">
        <v>0</v>
      </c>
      <c r="H22" s="390">
        <v>0</v>
      </c>
      <c r="I22" s="387">
        <v>0</v>
      </c>
      <c r="J22" s="388">
        <v>0</v>
      </c>
      <c r="K22" s="388">
        <v>0</v>
      </c>
      <c r="L22" s="390">
        <v>-18.19450505671319</v>
      </c>
      <c r="M22" s="388">
        <v>0</v>
      </c>
      <c r="N22" s="388">
        <v>0</v>
      </c>
      <c r="O22" s="388">
        <v>2.4707211111111169E-2</v>
      </c>
      <c r="P22" s="388">
        <v>169.09571529760004</v>
      </c>
      <c r="Q22" s="388">
        <v>-168.71280274895997</v>
      </c>
      <c r="R22" s="388">
        <v>0.56981287485875698</v>
      </c>
      <c r="S22" s="388">
        <v>0</v>
      </c>
      <c r="T22" s="388">
        <v>-1.9744579983093757</v>
      </c>
      <c r="U22" s="388">
        <v>-17.197479693013758</v>
      </c>
      <c r="V22" s="389">
        <v>0</v>
      </c>
      <c r="W22" s="389">
        <v>0</v>
      </c>
      <c r="X22" s="389">
        <v>0</v>
      </c>
      <c r="Y22" s="388">
        <v>0</v>
      </c>
      <c r="Z22" s="390">
        <v>0</v>
      </c>
      <c r="AA22" s="391">
        <v>-413.95865675511038</v>
      </c>
      <c r="AB22" s="392">
        <v>-69.001988581977614</v>
      </c>
      <c r="AC22" s="388">
        <v>-344.90112829599997</v>
      </c>
      <c r="AD22" s="388">
        <v>0</v>
      </c>
      <c r="AE22" s="393">
        <v>0</v>
      </c>
      <c r="AF22" s="393">
        <v>0</v>
      </c>
      <c r="AG22" s="393">
        <v>0</v>
      </c>
      <c r="AH22" s="387">
        <v>-5.5539877132800002E-2</v>
      </c>
      <c r="AI22" s="389">
        <v>0</v>
      </c>
      <c r="AJ22" s="394">
        <v>0</v>
      </c>
      <c r="AK22" s="390">
        <v>413.95865675511038</v>
      </c>
      <c r="AL22" s="391">
        <v>0</v>
      </c>
      <c r="AM22" s="395">
        <v>-0.99702536369943573</v>
      </c>
      <c r="AN22" s="298"/>
    </row>
    <row r="23" spans="1:40" s="382" customFormat="1" ht="12.75" customHeight="1">
      <c r="A23" s="347" t="s">
        <v>381</v>
      </c>
      <c r="B23" s="348"/>
      <c r="C23" s="396"/>
      <c r="D23" s="397"/>
      <c r="E23" s="398"/>
      <c r="F23" s="352"/>
      <c r="G23" s="352"/>
      <c r="H23" s="353"/>
      <c r="I23" s="399"/>
      <c r="J23" s="351"/>
      <c r="K23" s="351"/>
      <c r="L23" s="353"/>
      <c r="M23" s="351"/>
      <c r="N23" s="351"/>
      <c r="O23" s="351"/>
      <c r="P23" s="351"/>
      <c r="Q23" s="351"/>
      <c r="R23" s="351"/>
      <c r="S23" s="351"/>
      <c r="T23" s="351"/>
      <c r="U23" s="351"/>
      <c r="V23" s="352"/>
      <c r="W23" s="352"/>
      <c r="X23" s="352"/>
      <c r="Y23" s="351"/>
      <c r="Z23" s="353"/>
      <c r="AA23" s="354">
        <v>-413.95865675511038</v>
      </c>
      <c r="AB23" s="355">
        <v>-69.001988581977614</v>
      </c>
      <c r="AC23" s="351">
        <v>-344.90112829599997</v>
      </c>
      <c r="AD23" s="351"/>
      <c r="AE23" s="358"/>
      <c r="AF23" s="358"/>
      <c r="AG23" s="358"/>
      <c r="AH23" s="350">
        <v>-5.5539877132800002E-2</v>
      </c>
      <c r="AI23" s="352"/>
      <c r="AJ23" s="356"/>
      <c r="AK23" s="353">
        <v>413.95865675511038</v>
      </c>
      <c r="AL23" s="354"/>
      <c r="AM23" s="381">
        <v>0</v>
      </c>
      <c r="AN23" s="298"/>
    </row>
    <row r="24" spans="1:40" s="382" customFormat="1" ht="12.75" customHeight="1">
      <c r="A24" s="400" t="s">
        <v>382</v>
      </c>
      <c r="B24" s="371"/>
      <c r="C24" s="401"/>
      <c r="D24" s="402"/>
      <c r="E24" s="374"/>
      <c r="F24" s="403"/>
      <c r="G24" s="403"/>
      <c r="H24" s="376"/>
      <c r="I24" s="404"/>
      <c r="J24" s="405"/>
      <c r="K24" s="405"/>
      <c r="L24" s="376"/>
      <c r="M24" s="405"/>
      <c r="N24" s="405"/>
      <c r="O24" s="405"/>
      <c r="P24" s="405"/>
      <c r="Q24" s="405"/>
      <c r="R24" s="405"/>
      <c r="S24" s="405"/>
      <c r="T24" s="405"/>
      <c r="U24" s="405"/>
      <c r="V24" s="403"/>
      <c r="W24" s="403"/>
      <c r="X24" s="403"/>
      <c r="Y24" s="405"/>
      <c r="Z24" s="376"/>
      <c r="AA24" s="377"/>
      <c r="AB24" s="406"/>
      <c r="AC24" s="405"/>
      <c r="AD24" s="405"/>
      <c r="AE24" s="405"/>
      <c r="AF24" s="405"/>
      <c r="AG24" s="405"/>
      <c r="AH24" s="407"/>
      <c r="AI24" s="403"/>
      <c r="AJ24" s="408"/>
      <c r="AK24" s="376"/>
      <c r="AL24" s="377"/>
      <c r="AM24" s="409">
        <v>0</v>
      </c>
      <c r="AN24" s="298"/>
    </row>
    <row r="25" spans="1:40" s="382" customFormat="1" ht="12.75" customHeight="1" thickBot="1">
      <c r="A25" s="313" t="s">
        <v>383</v>
      </c>
      <c r="B25" s="314"/>
      <c r="C25" s="410">
        <v>17.197479693013754</v>
      </c>
      <c r="D25" s="411">
        <v>-11.292365000000002</v>
      </c>
      <c r="E25" s="321">
        <v>28.489844693013758</v>
      </c>
      <c r="F25" s="316"/>
      <c r="G25" s="316"/>
      <c r="H25" s="317"/>
      <c r="I25" s="412"/>
      <c r="J25" s="321"/>
      <c r="K25" s="321"/>
      <c r="L25" s="317">
        <v>-18.19450505671319</v>
      </c>
      <c r="M25" s="321"/>
      <c r="N25" s="321"/>
      <c r="O25" s="321">
        <v>2.4707211111111169E-2</v>
      </c>
      <c r="P25" s="321">
        <v>169.09571529760004</v>
      </c>
      <c r="Q25" s="321">
        <v>-168.71280274895997</v>
      </c>
      <c r="R25" s="321">
        <v>0.56981287485875698</v>
      </c>
      <c r="S25" s="321"/>
      <c r="T25" s="321">
        <v>-1.9744579983093757</v>
      </c>
      <c r="U25" s="316">
        <v>-17.197479693013758</v>
      </c>
      <c r="V25" s="316"/>
      <c r="W25" s="316"/>
      <c r="X25" s="316"/>
      <c r="Y25" s="321"/>
      <c r="Z25" s="317"/>
      <c r="AA25" s="317">
        <v>0</v>
      </c>
      <c r="AB25" s="320"/>
      <c r="AC25" s="321"/>
      <c r="AD25" s="321"/>
      <c r="AE25" s="321"/>
      <c r="AF25" s="321"/>
      <c r="AG25" s="321"/>
      <c r="AH25" s="318"/>
      <c r="AI25" s="316"/>
      <c r="AJ25" s="322"/>
      <c r="AK25" s="317"/>
      <c r="AL25" s="319"/>
      <c r="AM25" s="323">
        <v>-0.99702536369943573</v>
      </c>
      <c r="AN25" s="298"/>
    </row>
    <row r="26" spans="1:40" s="382" customFormat="1" ht="12.75" customHeight="1" thickBot="1">
      <c r="A26" s="370" t="s">
        <v>384</v>
      </c>
      <c r="B26" s="371"/>
      <c r="C26" s="372">
        <v>0</v>
      </c>
      <c r="D26" s="373"/>
      <c r="E26" s="374"/>
      <c r="F26" s="403"/>
      <c r="G26" s="403"/>
      <c r="H26" s="376">
        <v>14.46737289271303</v>
      </c>
      <c r="I26" s="403">
        <v>14.46737289271303</v>
      </c>
      <c r="J26" s="405"/>
      <c r="K26" s="405"/>
      <c r="L26" s="376">
        <v>41.091467728150285</v>
      </c>
      <c r="M26" s="405"/>
      <c r="N26" s="405">
        <v>30.624231188283176</v>
      </c>
      <c r="O26" s="405"/>
      <c r="P26" s="405"/>
      <c r="Q26" s="405"/>
      <c r="R26" s="405">
        <v>0</v>
      </c>
      <c r="S26" s="405">
        <v>10.318705443987364</v>
      </c>
      <c r="T26" s="405">
        <v>0.1485310958797475</v>
      </c>
      <c r="U26" s="405"/>
      <c r="V26" s="403"/>
      <c r="W26" s="403"/>
      <c r="X26" s="403"/>
      <c r="Y26" s="405"/>
      <c r="Z26" s="376">
        <v>61.026448031999998</v>
      </c>
      <c r="AA26" s="377">
        <v>0</v>
      </c>
      <c r="AB26" s="378"/>
      <c r="AC26" s="405"/>
      <c r="AD26" s="405"/>
      <c r="AE26" s="405"/>
      <c r="AF26" s="405"/>
      <c r="AG26" s="405"/>
      <c r="AH26" s="407"/>
      <c r="AI26" s="403"/>
      <c r="AJ26" s="408"/>
      <c r="AK26" s="376">
        <v>270.35018850069127</v>
      </c>
      <c r="AL26" s="377"/>
      <c r="AM26" s="409">
        <v>386.93547715355459</v>
      </c>
      <c r="AN26" s="298"/>
    </row>
    <row r="27" spans="1:40" s="333" customFormat="1" ht="12.75" customHeight="1" thickBot="1">
      <c r="A27" s="413" t="s">
        <v>385</v>
      </c>
      <c r="B27" s="414"/>
      <c r="C27" s="415">
        <v>349.87503545909954</v>
      </c>
      <c r="D27" s="416">
        <v>270.47547013339226</v>
      </c>
      <c r="E27" s="417">
        <v>66.555377479999095</v>
      </c>
      <c r="F27" s="417">
        <v>0</v>
      </c>
      <c r="G27" s="417">
        <v>12.84418784570825</v>
      </c>
      <c r="H27" s="418">
        <v>186.75986748002413</v>
      </c>
      <c r="I27" s="416">
        <v>-26.403262519975812</v>
      </c>
      <c r="J27" s="417">
        <v>127.70399999999999</v>
      </c>
      <c r="K27" s="417">
        <v>85.459130000000016</v>
      </c>
      <c r="L27" s="418">
        <v>6362.9259058394846</v>
      </c>
      <c r="M27" s="417">
        <v>-4.5474735088646412E-13</v>
      </c>
      <c r="N27" s="417">
        <v>0</v>
      </c>
      <c r="O27" s="417">
        <v>1245.0496271801271</v>
      </c>
      <c r="P27" s="417">
        <v>802.16662349168541</v>
      </c>
      <c r="Q27" s="417">
        <v>596.36251051008003</v>
      </c>
      <c r="R27" s="417">
        <v>152.31891177103108</v>
      </c>
      <c r="S27" s="417">
        <v>137.42344136610495</v>
      </c>
      <c r="T27" s="417">
        <v>3068.4516817740919</v>
      </c>
      <c r="U27" s="417">
        <v>96.57367357864328</v>
      </c>
      <c r="V27" s="417">
        <v>-4.3438744370000002</v>
      </c>
      <c r="W27" s="417">
        <v>238.17835560471974</v>
      </c>
      <c r="X27" s="417">
        <v>0.97217500000000001</v>
      </c>
      <c r="Y27" s="417">
        <v>29.772779999999997</v>
      </c>
      <c r="Z27" s="418">
        <v>1643.7011212696341</v>
      </c>
      <c r="AA27" s="419">
        <v>308.06436720106444</v>
      </c>
      <c r="AB27" s="345">
        <v>0</v>
      </c>
      <c r="AC27" s="328">
        <v>0</v>
      </c>
      <c r="AD27" s="328">
        <v>173.87251333667359</v>
      </c>
      <c r="AE27" s="328">
        <v>0</v>
      </c>
      <c r="AF27" s="328">
        <v>8.7742230740163478</v>
      </c>
      <c r="AG27" s="328">
        <v>84.810419950812346</v>
      </c>
      <c r="AH27" s="330">
        <v>10.202722513494988</v>
      </c>
      <c r="AI27" s="420">
        <v>30.404488326067145</v>
      </c>
      <c r="AJ27" s="418">
        <v>25.484283790445378</v>
      </c>
      <c r="AK27" s="418">
        <v>2089.7803583115706</v>
      </c>
      <c r="AL27" s="419">
        <v>0</v>
      </c>
      <c r="AM27" s="421">
        <v>10966.590939351323</v>
      </c>
      <c r="AN27" s="298"/>
    </row>
    <row r="28" spans="1:40">
      <c r="L28" s="423"/>
    </row>
    <row r="29" spans="1:40" s="283" customFormat="1" ht="105.75" customHeight="1" thickBot="1">
      <c r="A29" s="273" t="s">
        <v>389</v>
      </c>
      <c r="B29" s="274" t="s">
        <v>324</v>
      </c>
      <c r="C29" s="275" t="s">
        <v>325</v>
      </c>
      <c r="D29" s="276" t="s">
        <v>326</v>
      </c>
      <c r="E29" s="277" t="s">
        <v>327</v>
      </c>
      <c r="F29" s="278" t="s">
        <v>328</v>
      </c>
      <c r="G29" s="278" t="s">
        <v>329</v>
      </c>
      <c r="H29" s="279" t="s">
        <v>330</v>
      </c>
      <c r="I29" s="276" t="s">
        <v>331</v>
      </c>
      <c r="J29" s="277" t="s">
        <v>332</v>
      </c>
      <c r="K29" s="277" t="s">
        <v>333</v>
      </c>
      <c r="L29" s="279" t="s">
        <v>334</v>
      </c>
      <c r="M29" s="276" t="s">
        <v>335</v>
      </c>
      <c r="N29" s="277" t="s">
        <v>336</v>
      </c>
      <c r="O29" s="277" t="s">
        <v>337</v>
      </c>
      <c r="P29" s="277" t="s">
        <v>338</v>
      </c>
      <c r="Q29" s="277" t="s">
        <v>339</v>
      </c>
      <c r="R29" s="277" t="s">
        <v>340</v>
      </c>
      <c r="S29" s="277" t="s">
        <v>341</v>
      </c>
      <c r="T29" s="277" t="s">
        <v>342</v>
      </c>
      <c r="U29" s="277" t="s">
        <v>343</v>
      </c>
      <c r="V29" s="278" t="s">
        <v>344</v>
      </c>
      <c r="W29" s="278" t="s">
        <v>345</v>
      </c>
      <c r="X29" s="278" t="s">
        <v>346</v>
      </c>
      <c r="Y29" s="277" t="s">
        <v>347</v>
      </c>
      <c r="Z29" s="279" t="s">
        <v>348</v>
      </c>
      <c r="AA29" s="280" t="s">
        <v>349</v>
      </c>
      <c r="AB29" s="281" t="s">
        <v>350</v>
      </c>
      <c r="AC29" s="277" t="s">
        <v>351</v>
      </c>
      <c r="AD29" s="277" t="s">
        <v>352</v>
      </c>
      <c r="AE29" s="277" t="s">
        <v>353</v>
      </c>
      <c r="AF29" s="277" t="s">
        <v>354</v>
      </c>
      <c r="AG29" s="277" t="s">
        <v>355</v>
      </c>
      <c r="AH29" s="277" t="s">
        <v>356</v>
      </c>
      <c r="AI29" s="278" t="s">
        <v>357</v>
      </c>
      <c r="AJ29" s="279" t="s">
        <v>358</v>
      </c>
      <c r="AK29" s="279" t="s">
        <v>359</v>
      </c>
      <c r="AL29" s="280" t="s">
        <v>360</v>
      </c>
      <c r="AM29" s="282" t="s">
        <v>361</v>
      </c>
    </row>
    <row r="30" spans="1:40" s="298" customFormat="1" ht="12.75" customHeight="1">
      <c r="A30" s="284" t="s">
        <v>362</v>
      </c>
      <c r="B30" s="285"/>
      <c r="C30" s="286">
        <v>0</v>
      </c>
      <c r="D30" s="287">
        <v>0</v>
      </c>
      <c r="E30" s="288"/>
      <c r="F30" s="289"/>
      <c r="G30" s="289"/>
      <c r="H30" s="437">
        <v>1291.5250271244345</v>
      </c>
      <c r="I30" s="291">
        <v>1163.8210271244345</v>
      </c>
      <c r="J30" s="292">
        <v>127.70399999999999</v>
      </c>
      <c r="K30" s="292"/>
      <c r="L30" s="290">
        <v>0</v>
      </c>
      <c r="M30" s="291"/>
      <c r="N30" s="293"/>
      <c r="O30" s="293"/>
      <c r="P30" s="293"/>
      <c r="Q30" s="293"/>
      <c r="R30" s="293"/>
      <c r="S30" s="293"/>
      <c r="T30" s="293"/>
      <c r="U30" s="293"/>
      <c r="V30" s="289"/>
      <c r="W30" s="289"/>
      <c r="X30" s="289"/>
      <c r="Y30" s="292"/>
      <c r="Z30" s="437">
        <v>144.49057940828402</v>
      </c>
      <c r="AA30" s="294">
        <v>788.45364191783005</v>
      </c>
      <c r="AB30" s="295">
        <v>51.556772735281996</v>
      </c>
      <c r="AC30" s="292">
        <v>390.57024527999988</v>
      </c>
      <c r="AD30" s="292">
        <v>231.99468362061299</v>
      </c>
      <c r="AE30" s="292">
        <v>36.754687451319768</v>
      </c>
      <c r="AF30" s="292">
        <v>11.443677581561426</v>
      </c>
      <c r="AG30" s="292">
        <v>21.566652586175998</v>
      </c>
      <c r="AH30" s="291">
        <v>11.338416494172282</v>
      </c>
      <c r="AI30" s="289">
        <v>33.2285061687056</v>
      </c>
      <c r="AJ30" s="296">
        <v>57.7445443207259</v>
      </c>
      <c r="AK30" s="296"/>
      <c r="AL30" s="294"/>
      <c r="AM30" s="297">
        <v>2282.2137927712743</v>
      </c>
    </row>
    <row r="31" spans="1:40" s="298" customFormat="1" ht="12.75" customHeight="1">
      <c r="A31" s="299" t="s">
        <v>363</v>
      </c>
      <c r="B31" s="300"/>
      <c r="C31" s="301">
        <v>1495.6519584700479</v>
      </c>
      <c r="D31" s="302">
        <v>1407.1792459806832</v>
      </c>
      <c r="E31" s="303">
        <v>66.669393419996794</v>
      </c>
      <c r="F31" s="304"/>
      <c r="G31" s="304">
        <v>21.803319069367976</v>
      </c>
      <c r="H31" s="305">
        <v>0</v>
      </c>
      <c r="I31" s="306"/>
      <c r="J31" s="307"/>
      <c r="K31" s="307"/>
      <c r="L31" s="305">
        <v>8202.9828435346735</v>
      </c>
      <c r="M31" s="306">
        <v>3224.7393668824002</v>
      </c>
      <c r="N31" s="307">
        <v>0</v>
      </c>
      <c r="O31" s="307">
        <v>835.80532284444439</v>
      </c>
      <c r="P31" s="307">
        <v>492.83680019392006</v>
      </c>
      <c r="Q31" s="307">
        <v>886.62171108431994</v>
      </c>
      <c r="R31" s="307">
        <v>181.42774736016949</v>
      </c>
      <c r="S31" s="307">
        <v>102.62516826266319</v>
      </c>
      <c r="T31" s="307">
        <v>2072.0867067570584</v>
      </c>
      <c r="U31" s="307">
        <v>112.17530045990912</v>
      </c>
      <c r="V31" s="304">
        <v>0</v>
      </c>
      <c r="W31" s="304">
        <v>255.6528130406756</v>
      </c>
      <c r="X31" s="304">
        <v>1.0655053795478999</v>
      </c>
      <c r="Y31" s="307">
        <v>37.946401269562998</v>
      </c>
      <c r="Z31" s="305">
        <v>3717.3683218661595</v>
      </c>
      <c r="AA31" s="308">
        <v>114.408490001616</v>
      </c>
      <c r="AB31" s="309"/>
      <c r="AC31" s="307"/>
      <c r="AD31" s="307">
        <v>35.751513688319996</v>
      </c>
      <c r="AE31" s="307"/>
      <c r="AF31" s="307"/>
      <c r="AG31" s="307">
        <v>78.656976313295999</v>
      </c>
      <c r="AH31" s="306"/>
      <c r="AI31" s="304"/>
      <c r="AJ31" s="310"/>
      <c r="AK31" s="310">
        <v>225.7640782</v>
      </c>
      <c r="AL31" s="308"/>
      <c r="AM31" s="311">
        <v>13756.175692072497</v>
      </c>
    </row>
    <row r="32" spans="1:40" s="298" customFormat="1" ht="12.75" customHeight="1">
      <c r="A32" s="299" t="s">
        <v>364</v>
      </c>
      <c r="B32" s="300"/>
      <c r="C32" s="301">
        <v>10.263011098368001</v>
      </c>
      <c r="D32" s="302">
        <v>0</v>
      </c>
      <c r="E32" s="312">
        <v>9.6257199599999996</v>
      </c>
      <c r="F32" s="304"/>
      <c r="G32" s="304">
        <v>0.637291138368</v>
      </c>
      <c r="H32" s="305">
        <v>8.5388249999999992</v>
      </c>
      <c r="I32" s="306"/>
      <c r="J32" s="307"/>
      <c r="K32" s="307">
        <v>8.5388249999999992</v>
      </c>
      <c r="L32" s="305">
        <v>1376.3449163381467</v>
      </c>
      <c r="M32" s="306">
        <v>227.26246140660001</v>
      </c>
      <c r="N32" s="307"/>
      <c r="O32" s="307">
        <v>176.67692224444443</v>
      </c>
      <c r="P32" s="307">
        <v>4.0942298924800005</v>
      </c>
      <c r="Q32" s="307">
        <v>0.41725173407999999</v>
      </c>
      <c r="R32" s="307">
        <v>900.69753438870055</v>
      </c>
      <c r="S32" s="307">
        <v>31.383906037754567</v>
      </c>
      <c r="T32" s="307">
        <v>0.34975486052409127</v>
      </c>
      <c r="U32" s="307">
        <v>8.3976696266481812E-2</v>
      </c>
      <c r="V32" s="304">
        <v>28.401526478591158</v>
      </c>
      <c r="W32" s="304">
        <v>6.8443905999999999E-2</v>
      </c>
      <c r="X32" s="304">
        <v>2.8511527999999998E-2</v>
      </c>
      <c r="Y32" s="307">
        <v>6.8803971647049993</v>
      </c>
      <c r="Z32" s="305">
        <v>0</v>
      </c>
      <c r="AA32" s="308">
        <v>5.0090687999999987E-3</v>
      </c>
      <c r="AB32" s="309"/>
      <c r="AC32" s="307"/>
      <c r="AD32" s="307">
        <v>5.0090687999999987E-3</v>
      </c>
      <c r="AE32" s="307"/>
      <c r="AF32" s="307"/>
      <c r="AG32" s="307">
        <v>0</v>
      </c>
      <c r="AH32" s="306"/>
      <c r="AI32" s="304"/>
      <c r="AJ32" s="310"/>
      <c r="AK32" s="310">
        <v>32.935514599999998</v>
      </c>
      <c r="AL32" s="308"/>
      <c r="AM32" s="311">
        <v>1428.0872761053149</v>
      </c>
    </row>
    <row r="33" spans="1:40" s="298" customFormat="1" ht="12.75" customHeight="1">
      <c r="A33" s="299" t="s">
        <v>365</v>
      </c>
      <c r="B33" s="300"/>
      <c r="C33" s="301">
        <v>0</v>
      </c>
      <c r="D33" s="302"/>
      <c r="E33" s="312"/>
      <c r="F33" s="304"/>
      <c r="G33" s="304"/>
      <c r="H33" s="305">
        <v>0</v>
      </c>
      <c r="I33" s="306"/>
      <c r="J33" s="307"/>
      <c r="K33" s="307"/>
      <c r="L33" s="305">
        <v>146.30974479571017</v>
      </c>
      <c r="M33" s="306"/>
      <c r="N33" s="307"/>
      <c r="O33" s="307"/>
      <c r="P33" s="307"/>
      <c r="Q33" s="307"/>
      <c r="R33" s="307">
        <v>18.117529486158194</v>
      </c>
      <c r="S33" s="307"/>
      <c r="T33" s="307">
        <v>128.19221530955198</v>
      </c>
      <c r="U33" s="307"/>
      <c r="V33" s="304"/>
      <c r="W33" s="304"/>
      <c r="X33" s="304"/>
      <c r="Y33" s="307"/>
      <c r="Z33" s="305"/>
      <c r="AA33" s="308">
        <v>0</v>
      </c>
      <c r="AB33" s="309"/>
      <c r="AC33" s="307"/>
      <c r="AD33" s="307"/>
      <c r="AE33" s="307"/>
      <c r="AF33" s="307"/>
      <c r="AG33" s="307"/>
      <c r="AH33" s="306"/>
      <c r="AI33" s="304"/>
      <c r="AJ33" s="310"/>
      <c r="AK33" s="310"/>
      <c r="AL33" s="308"/>
      <c r="AM33" s="311">
        <v>146.30974479571017</v>
      </c>
    </row>
    <row r="34" spans="1:40" s="298" customFormat="1" ht="12.75" customHeight="1" thickBot="1">
      <c r="A34" s="313" t="s">
        <v>366</v>
      </c>
      <c r="B34" s="314"/>
      <c r="C34" s="301">
        <v>-162.65533775963095</v>
      </c>
      <c r="D34" s="315">
        <v>-146.91938918054831</v>
      </c>
      <c r="E34" s="304">
        <v>-11.915282402253517</v>
      </c>
      <c r="F34" s="316"/>
      <c r="G34" s="316">
        <v>-3.8206661768291252</v>
      </c>
      <c r="H34" s="317">
        <v>-559.86079957754225</v>
      </c>
      <c r="I34" s="318">
        <v>-547.20118857754221</v>
      </c>
      <c r="J34" s="318">
        <v>0</v>
      </c>
      <c r="K34" s="318">
        <v>-12.659611000000002</v>
      </c>
      <c r="L34" s="317">
        <v>-92.54642091350243</v>
      </c>
      <c r="M34" s="306">
        <v>-97.146999999999991</v>
      </c>
      <c r="N34" s="307"/>
      <c r="O34" s="307">
        <v>-5.451136233333334</v>
      </c>
      <c r="P34" s="307">
        <v>19.943732856319997</v>
      </c>
      <c r="Q34" s="307">
        <v>-16.141776997440001</v>
      </c>
      <c r="R34" s="307">
        <v>-1.6827368912429379</v>
      </c>
      <c r="S34" s="307">
        <v>-2.3111387808355093</v>
      </c>
      <c r="T34" s="307">
        <v>-2.6529116023668635</v>
      </c>
      <c r="U34" s="307">
        <v>11.487319046860302</v>
      </c>
      <c r="V34" s="316">
        <v>1.4092276885359116</v>
      </c>
      <c r="W34" s="316">
        <v>0</v>
      </c>
      <c r="X34" s="316">
        <v>0</v>
      </c>
      <c r="Y34" s="318">
        <v>0</v>
      </c>
      <c r="Z34" s="317">
        <v>-20.745295479289958</v>
      </c>
      <c r="AA34" s="319">
        <v>-1.7541773264406</v>
      </c>
      <c r="AB34" s="320"/>
      <c r="AC34" s="321"/>
      <c r="AD34" s="321">
        <v>-0.95088547610460006</v>
      </c>
      <c r="AE34" s="321"/>
      <c r="AF34" s="321"/>
      <c r="AG34" s="321">
        <v>-0.80329185033599992</v>
      </c>
      <c r="AH34" s="318"/>
      <c r="AI34" s="316"/>
      <c r="AJ34" s="322"/>
      <c r="AK34" s="322"/>
      <c r="AL34" s="319"/>
      <c r="AM34" s="323">
        <v>-837.56203105640623</v>
      </c>
    </row>
    <row r="35" spans="1:40" s="333" customFormat="1" ht="12.75" customHeight="1">
      <c r="A35" s="324" t="s">
        <v>367</v>
      </c>
      <c r="B35" s="325"/>
      <c r="C35" s="326">
        <v>1322.7336096120489</v>
      </c>
      <c r="D35" s="327">
        <v>1260.2598568001349</v>
      </c>
      <c r="E35" s="328">
        <v>45.128391057743279</v>
      </c>
      <c r="F35" s="328">
        <v>0</v>
      </c>
      <c r="G35" s="328">
        <v>17.345361754170852</v>
      </c>
      <c r="H35" s="329">
        <v>723.12540254689213</v>
      </c>
      <c r="I35" s="327">
        <v>616.61983854689231</v>
      </c>
      <c r="J35" s="328">
        <v>127.70399999999999</v>
      </c>
      <c r="K35" s="328">
        <v>-21.198436000000001</v>
      </c>
      <c r="L35" s="329">
        <v>6587.7817614873147</v>
      </c>
      <c r="M35" s="327">
        <v>2900.3299054758004</v>
      </c>
      <c r="N35" s="328">
        <v>0</v>
      </c>
      <c r="O35" s="328">
        <v>653.67726436666658</v>
      </c>
      <c r="P35" s="328">
        <v>508.68630315776011</v>
      </c>
      <c r="Q35" s="328">
        <v>870.06268235279992</v>
      </c>
      <c r="R35" s="328">
        <v>-739.07005340593219</v>
      </c>
      <c r="S35" s="328">
        <v>68.930123444073118</v>
      </c>
      <c r="T35" s="328">
        <v>1940.8918249846154</v>
      </c>
      <c r="U35" s="328">
        <v>123.57864281050296</v>
      </c>
      <c r="V35" s="328">
        <v>-26.992298790055248</v>
      </c>
      <c r="W35" s="328">
        <v>255.5843691346756</v>
      </c>
      <c r="X35" s="328">
        <v>1.0369938515479</v>
      </c>
      <c r="Y35" s="328">
        <v>31.066004104857999</v>
      </c>
      <c r="Z35" s="329">
        <v>3841.1136057951535</v>
      </c>
      <c r="AA35" s="329">
        <v>901.10294552420544</v>
      </c>
      <c r="AB35" s="327">
        <v>51.556772735281996</v>
      </c>
      <c r="AC35" s="328">
        <v>390.57024527999988</v>
      </c>
      <c r="AD35" s="328">
        <v>266.79030276402841</v>
      </c>
      <c r="AE35" s="328">
        <v>36.754687451319768</v>
      </c>
      <c r="AF35" s="328">
        <v>11.443677581561426</v>
      </c>
      <c r="AG35" s="328">
        <v>99.420337049136009</v>
      </c>
      <c r="AH35" s="330">
        <v>11.338416494172282</v>
      </c>
      <c r="AI35" s="327">
        <v>33.2285061687056</v>
      </c>
      <c r="AJ35" s="329">
        <v>57.7445443207259</v>
      </c>
      <c r="AK35" s="329">
        <v>192.8285636</v>
      </c>
      <c r="AL35" s="331">
        <v>0</v>
      </c>
      <c r="AM35" s="332">
        <v>13626.43043288634</v>
      </c>
      <c r="AN35" s="298"/>
    </row>
    <row r="36" spans="1:40" s="333" customFormat="1" ht="12.75" customHeight="1" thickBot="1">
      <c r="A36" s="334" t="s">
        <v>368</v>
      </c>
      <c r="B36" s="335"/>
      <c r="C36" s="336">
        <v>1322.7336096120489</v>
      </c>
      <c r="D36" s="337">
        <v>1260.2598568001349</v>
      </c>
      <c r="E36" s="338">
        <v>45.128391057743279</v>
      </c>
      <c r="F36" s="339">
        <v>0</v>
      </c>
      <c r="G36" s="339">
        <v>17.345361754170852</v>
      </c>
      <c r="H36" s="340">
        <v>723.12540254689213</v>
      </c>
      <c r="I36" s="337">
        <v>616.61983854689231</v>
      </c>
      <c r="J36" s="338">
        <v>127.70399999999999</v>
      </c>
      <c r="K36" s="338">
        <v>-21.198436000000001</v>
      </c>
      <c r="L36" s="340">
        <v>6300.0943943962329</v>
      </c>
      <c r="M36" s="337">
        <v>2900.3299054758004</v>
      </c>
      <c r="N36" s="338">
        <v>0</v>
      </c>
      <c r="O36" s="338">
        <v>653.67726436666658</v>
      </c>
      <c r="P36" s="338">
        <v>508.68630315776011</v>
      </c>
      <c r="Q36" s="338">
        <v>870.06268235279992</v>
      </c>
      <c r="R36" s="338">
        <v>-739.07005340593219</v>
      </c>
      <c r="S36" s="338">
        <v>68.930123444073118</v>
      </c>
      <c r="T36" s="338">
        <v>1940.8918249846154</v>
      </c>
      <c r="U36" s="338">
        <v>123.57864281050296</v>
      </c>
      <c r="V36" s="339">
        <v>-26.992298790055248</v>
      </c>
      <c r="W36" s="339">
        <v>0</v>
      </c>
      <c r="X36" s="339">
        <v>0</v>
      </c>
      <c r="Y36" s="338">
        <v>0</v>
      </c>
      <c r="Z36" s="340">
        <v>3841.1136057951535</v>
      </c>
      <c r="AA36" s="341">
        <v>901.10294552420544</v>
      </c>
      <c r="AB36" s="337">
        <v>51.556772735281996</v>
      </c>
      <c r="AC36" s="338">
        <v>390.57024527999988</v>
      </c>
      <c r="AD36" s="338">
        <v>266.79030276402841</v>
      </c>
      <c r="AE36" s="338">
        <v>36.754687451319768</v>
      </c>
      <c r="AF36" s="338">
        <v>11.443677581561426</v>
      </c>
      <c r="AG36" s="338">
        <v>99.420337049136009</v>
      </c>
      <c r="AH36" s="342">
        <v>11.338416494172282</v>
      </c>
      <c r="AI36" s="337">
        <v>33.2285061687056</v>
      </c>
      <c r="AJ36" s="340">
        <v>57.7445443207259</v>
      </c>
      <c r="AK36" s="340">
        <v>192.8285636</v>
      </c>
      <c r="AL36" s="337">
        <v>0</v>
      </c>
      <c r="AM36" s="343">
        <v>13338.743065795259</v>
      </c>
      <c r="AN36" s="298"/>
    </row>
    <row r="37" spans="1:40" s="333" customFormat="1" ht="12.75" customHeight="1">
      <c r="A37" s="324" t="s">
        <v>369</v>
      </c>
      <c r="B37" s="325"/>
      <c r="C37" s="326">
        <v>970.32299165317386</v>
      </c>
      <c r="D37" s="330">
        <v>970.32299165317386</v>
      </c>
      <c r="E37" s="328">
        <v>0</v>
      </c>
      <c r="F37" s="344">
        <v>0</v>
      </c>
      <c r="G37" s="344">
        <v>0</v>
      </c>
      <c r="H37" s="329">
        <v>638.55291862312038</v>
      </c>
      <c r="I37" s="330">
        <v>638.55291862312038</v>
      </c>
      <c r="J37" s="328">
        <v>0</v>
      </c>
      <c r="K37" s="328">
        <v>0</v>
      </c>
      <c r="L37" s="329">
        <v>2945.5902206998644</v>
      </c>
      <c r="M37" s="328">
        <v>2902.1387999999997</v>
      </c>
      <c r="N37" s="328">
        <v>5.0546089151999993</v>
      </c>
      <c r="O37" s="328">
        <v>0</v>
      </c>
      <c r="P37" s="328">
        <v>0</v>
      </c>
      <c r="Q37" s="328">
        <v>0</v>
      </c>
      <c r="R37" s="328">
        <v>33.292608944288524</v>
      </c>
      <c r="S37" s="328">
        <v>0.61192773760319985</v>
      </c>
      <c r="T37" s="328">
        <v>4.4922751027731254</v>
      </c>
      <c r="U37" s="328">
        <v>0</v>
      </c>
      <c r="V37" s="344">
        <v>0</v>
      </c>
      <c r="W37" s="344">
        <v>0</v>
      </c>
      <c r="X37" s="344">
        <v>0</v>
      </c>
      <c r="Y37" s="328">
        <v>0</v>
      </c>
      <c r="Z37" s="329">
        <v>2153.9333794154181</v>
      </c>
      <c r="AA37" s="327">
        <v>118.219495395424</v>
      </c>
      <c r="AB37" s="345">
        <v>0</v>
      </c>
      <c r="AC37" s="328">
        <v>0</v>
      </c>
      <c r="AD37" s="328">
        <v>77.110661205077406</v>
      </c>
      <c r="AE37" s="328">
        <v>36.754687451319768</v>
      </c>
      <c r="AF37" s="328">
        <v>4.3541467390268371</v>
      </c>
      <c r="AG37" s="328">
        <v>0</v>
      </c>
      <c r="AH37" s="330">
        <v>0</v>
      </c>
      <c r="AI37" s="344">
        <v>0</v>
      </c>
      <c r="AJ37" s="329">
        <v>22.857128964614091</v>
      </c>
      <c r="AK37" s="329">
        <v>67.803114660000006</v>
      </c>
      <c r="AL37" s="327">
        <v>0</v>
      </c>
      <c r="AM37" s="346">
        <v>6917.2792494116147</v>
      </c>
      <c r="AN37" s="298"/>
    </row>
    <row r="38" spans="1:40" s="298" customFormat="1" ht="12.75" customHeight="1">
      <c r="A38" s="347" t="s">
        <v>370</v>
      </c>
      <c r="B38" s="348"/>
      <c r="C38" s="349">
        <v>970.32299165317386</v>
      </c>
      <c r="D38" s="350">
        <v>970.32299165317386</v>
      </c>
      <c r="E38" s="351"/>
      <c r="F38" s="352"/>
      <c r="G38" s="352"/>
      <c r="H38" s="353">
        <v>497.52552670669769</v>
      </c>
      <c r="I38" s="350">
        <v>497.52552670669769</v>
      </c>
      <c r="J38" s="351">
        <v>0</v>
      </c>
      <c r="K38" s="351"/>
      <c r="L38" s="353">
        <v>37.784884047061652</v>
      </c>
      <c r="M38" s="351"/>
      <c r="N38" s="351"/>
      <c r="O38" s="351"/>
      <c r="P38" s="351"/>
      <c r="Q38" s="351"/>
      <c r="R38" s="351">
        <v>33.292608944288524</v>
      </c>
      <c r="S38" s="351"/>
      <c r="T38" s="351">
        <v>4.4922751027731254</v>
      </c>
      <c r="U38" s="351"/>
      <c r="V38" s="352"/>
      <c r="W38" s="352"/>
      <c r="X38" s="352"/>
      <c r="Y38" s="351"/>
      <c r="Z38" s="353">
        <v>1829.9457145389074</v>
      </c>
      <c r="AA38" s="354">
        <v>109.74668205542056</v>
      </c>
      <c r="AB38" s="355"/>
      <c r="AC38" s="351"/>
      <c r="AD38" s="351">
        <v>72.991994604100796</v>
      </c>
      <c r="AE38" s="351">
        <v>36.754687451319768</v>
      </c>
      <c r="AF38" s="351"/>
      <c r="AG38" s="351"/>
      <c r="AH38" s="350"/>
      <c r="AI38" s="352"/>
      <c r="AJ38" s="356">
        <v>22.857128964614091</v>
      </c>
      <c r="AK38" s="353"/>
      <c r="AL38" s="354"/>
      <c r="AM38" s="357">
        <v>3468.1829279658755</v>
      </c>
    </row>
    <row r="39" spans="1:40" s="298" customFormat="1" ht="12.75" customHeight="1">
      <c r="A39" s="299" t="s">
        <v>371</v>
      </c>
      <c r="B39" s="300"/>
      <c r="C39" s="301">
        <v>0</v>
      </c>
      <c r="D39" s="306">
        <v>0</v>
      </c>
      <c r="E39" s="307"/>
      <c r="F39" s="304"/>
      <c r="G39" s="304"/>
      <c r="H39" s="305">
        <v>9.4132356226773783</v>
      </c>
      <c r="I39" s="306">
        <v>9.4132356226773783</v>
      </c>
      <c r="J39" s="307"/>
      <c r="K39" s="307"/>
      <c r="L39" s="305">
        <v>5.6665366528031988</v>
      </c>
      <c r="M39" s="307"/>
      <c r="N39" s="358">
        <v>5.0546089151999993</v>
      </c>
      <c r="O39" s="307"/>
      <c r="P39" s="307"/>
      <c r="Q39" s="307"/>
      <c r="R39" s="307">
        <v>0</v>
      </c>
      <c r="S39" s="307">
        <v>0.61192773760319985</v>
      </c>
      <c r="T39" s="307">
        <v>0</v>
      </c>
      <c r="U39" s="307"/>
      <c r="V39" s="304"/>
      <c r="W39" s="304"/>
      <c r="X39" s="304"/>
      <c r="Y39" s="307"/>
      <c r="Z39" s="305">
        <v>268.07429530517408</v>
      </c>
      <c r="AA39" s="308">
        <v>8.4728133400034409</v>
      </c>
      <c r="AB39" s="309"/>
      <c r="AC39" s="307"/>
      <c r="AD39" s="307">
        <v>4.1186666009766029</v>
      </c>
      <c r="AE39" s="307"/>
      <c r="AF39" s="307">
        <v>4.3541467390268371</v>
      </c>
      <c r="AG39" s="307"/>
      <c r="AH39" s="306"/>
      <c r="AI39" s="304"/>
      <c r="AJ39" s="310"/>
      <c r="AK39" s="310"/>
      <c r="AL39" s="308"/>
      <c r="AM39" s="311">
        <v>291.6268809206581</v>
      </c>
    </row>
    <row r="40" spans="1:40" s="298" customFormat="1" ht="12.75" customHeight="1">
      <c r="A40" s="299" t="s">
        <v>372</v>
      </c>
      <c r="B40" s="300"/>
      <c r="C40" s="301"/>
      <c r="D40" s="306"/>
      <c r="E40" s="307"/>
      <c r="F40" s="304"/>
      <c r="G40" s="304"/>
      <c r="H40" s="305"/>
      <c r="I40" s="306"/>
      <c r="J40" s="307"/>
      <c r="K40" s="307"/>
      <c r="L40" s="305"/>
      <c r="M40" s="307"/>
      <c r="N40" s="358"/>
      <c r="O40" s="307"/>
      <c r="P40" s="307"/>
      <c r="Q40" s="307"/>
      <c r="R40" s="307"/>
      <c r="S40" s="307"/>
      <c r="T40" s="307"/>
      <c r="U40" s="307"/>
      <c r="V40" s="304"/>
      <c r="W40" s="304"/>
      <c r="X40" s="304"/>
      <c r="Y40" s="307"/>
      <c r="Z40" s="305"/>
      <c r="AA40" s="308"/>
      <c r="AB40" s="309"/>
      <c r="AC40" s="307"/>
      <c r="AD40" s="307"/>
      <c r="AE40" s="307"/>
      <c r="AF40" s="307"/>
      <c r="AG40" s="307"/>
      <c r="AH40" s="306"/>
      <c r="AI40" s="304"/>
      <c r="AJ40" s="310"/>
      <c r="AK40" s="310">
        <v>50.326280660000002</v>
      </c>
      <c r="AL40" s="308"/>
      <c r="AM40" s="311">
        <v>50.326280660000002</v>
      </c>
    </row>
    <row r="41" spans="1:40" s="298" customFormat="1" ht="12.75" customHeight="1">
      <c r="A41" s="299" t="s">
        <v>373</v>
      </c>
      <c r="B41" s="300"/>
      <c r="C41" s="301">
        <v>0</v>
      </c>
      <c r="D41" s="306"/>
      <c r="E41" s="304"/>
      <c r="F41" s="304"/>
      <c r="G41" s="304"/>
      <c r="H41" s="305">
        <v>131.61415629374525</v>
      </c>
      <c r="I41" s="306">
        <v>131.61415629374525</v>
      </c>
      <c r="J41" s="307"/>
      <c r="K41" s="307"/>
      <c r="L41" s="305">
        <v>0</v>
      </c>
      <c r="M41" s="307"/>
      <c r="N41" s="307"/>
      <c r="O41" s="307"/>
      <c r="P41" s="307"/>
      <c r="Q41" s="307"/>
      <c r="R41" s="307"/>
      <c r="S41" s="307"/>
      <c r="T41" s="307"/>
      <c r="U41" s="307"/>
      <c r="V41" s="304"/>
      <c r="W41" s="304"/>
      <c r="X41" s="304"/>
      <c r="Y41" s="307"/>
      <c r="Z41" s="305"/>
      <c r="AA41" s="308">
        <v>0</v>
      </c>
      <c r="AB41" s="309"/>
      <c r="AC41" s="307"/>
      <c r="AD41" s="307"/>
      <c r="AE41" s="307"/>
      <c r="AF41" s="307"/>
      <c r="AG41" s="307"/>
      <c r="AH41" s="306"/>
      <c r="AI41" s="304"/>
      <c r="AJ41" s="310"/>
      <c r="AK41" s="310"/>
      <c r="AL41" s="308"/>
      <c r="AM41" s="311">
        <v>131.61415629374525</v>
      </c>
    </row>
    <row r="42" spans="1:40" s="298" customFormat="1" ht="12.75" customHeight="1">
      <c r="A42" s="359" t="s">
        <v>374</v>
      </c>
      <c r="B42" s="360"/>
      <c r="C42" s="361">
        <v>0</v>
      </c>
      <c r="D42" s="362"/>
      <c r="E42" s="363"/>
      <c r="F42" s="364"/>
      <c r="G42" s="364"/>
      <c r="H42" s="365">
        <v>0</v>
      </c>
      <c r="I42" s="362"/>
      <c r="J42" s="363"/>
      <c r="K42" s="363"/>
      <c r="L42" s="365">
        <v>2902.1387999999997</v>
      </c>
      <c r="M42" s="363">
        <v>2902.1387999999997</v>
      </c>
      <c r="N42" s="363"/>
      <c r="O42" s="363"/>
      <c r="P42" s="363"/>
      <c r="Q42" s="363"/>
      <c r="R42" s="363"/>
      <c r="S42" s="363"/>
      <c r="T42" s="363"/>
      <c r="U42" s="363"/>
      <c r="V42" s="364"/>
      <c r="W42" s="364"/>
      <c r="X42" s="364"/>
      <c r="Y42" s="363"/>
      <c r="Z42" s="365">
        <v>55.913369571336688</v>
      </c>
      <c r="AA42" s="366">
        <v>0</v>
      </c>
      <c r="AB42" s="367"/>
      <c r="AC42" s="363"/>
      <c r="AD42" s="363"/>
      <c r="AE42" s="363"/>
      <c r="AF42" s="363"/>
      <c r="AG42" s="363"/>
      <c r="AH42" s="362"/>
      <c r="AI42" s="364"/>
      <c r="AJ42" s="368"/>
      <c r="AK42" s="368">
        <v>17.476834</v>
      </c>
      <c r="AL42" s="366"/>
      <c r="AM42" s="369">
        <v>2975.5290035713365</v>
      </c>
    </row>
    <row r="43" spans="1:40" s="333" customFormat="1" ht="12.75" customHeight="1">
      <c r="A43" s="370" t="s">
        <v>375</v>
      </c>
      <c r="B43" s="371"/>
      <c r="C43" s="372">
        <v>0</v>
      </c>
      <c r="D43" s="373">
        <v>0</v>
      </c>
      <c r="E43" s="374">
        <v>0</v>
      </c>
      <c r="F43" s="375">
        <v>0</v>
      </c>
      <c r="G43" s="375">
        <v>0</v>
      </c>
      <c r="H43" s="376">
        <v>106.10514499999999</v>
      </c>
      <c r="I43" s="373">
        <v>0</v>
      </c>
      <c r="J43" s="374">
        <v>0</v>
      </c>
      <c r="K43" s="374">
        <v>106.10514499999999</v>
      </c>
      <c r="L43" s="376">
        <v>2940.4566443049412</v>
      </c>
      <c r="M43" s="374">
        <v>0</v>
      </c>
      <c r="N43" s="374">
        <v>69.086897826126389</v>
      </c>
      <c r="O43" s="374">
        <v>562.92173059764002</v>
      </c>
      <c r="P43" s="374">
        <v>111.32215516240002</v>
      </c>
      <c r="Q43" s="374">
        <v>0</v>
      </c>
      <c r="R43" s="374">
        <v>916.87017170280012</v>
      </c>
      <c r="S43" s="374">
        <v>70.984914459900011</v>
      </c>
      <c r="T43" s="374">
        <v>1179.2461476955775</v>
      </c>
      <c r="U43" s="374">
        <v>0</v>
      </c>
      <c r="V43" s="375">
        <v>30.024626860497236</v>
      </c>
      <c r="W43" s="375">
        <v>0</v>
      </c>
      <c r="X43" s="375">
        <v>0</v>
      </c>
      <c r="Y43" s="374">
        <v>0</v>
      </c>
      <c r="Z43" s="376">
        <v>0</v>
      </c>
      <c r="AA43" s="377">
        <v>41.354392922611957</v>
      </c>
      <c r="AB43" s="378">
        <v>0</v>
      </c>
      <c r="AC43" s="374">
        <v>0</v>
      </c>
      <c r="AD43" s="374">
        <v>25.3266389940555</v>
      </c>
      <c r="AE43" s="379">
        <v>13.557483702156457</v>
      </c>
      <c r="AF43" s="379">
        <v>2.4702702263999994</v>
      </c>
      <c r="AG43" s="379">
        <v>0</v>
      </c>
      <c r="AH43" s="373">
        <v>0</v>
      </c>
      <c r="AI43" s="375">
        <v>0</v>
      </c>
      <c r="AJ43" s="376">
        <v>5.2130909864396546</v>
      </c>
      <c r="AK43" s="376">
        <v>1806.0231215105837</v>
      </c>
      <c r="AL43" s="377">
        <v>0</v>
      </c>
      <c r="AM43" s="380">
        <v>4899.1523947245769</v>
      </c>
      <c r="AN43" s="298"/>
    </row>
    <row r="44" spans="1:40" s="382" customFormat="1" ht="12.75" customHeight="1">
      <c r="A44" s="347" t="s">
        <v>370</v>
      </c>
      <c r="B44" s="348"/>
      <c r="C44" s="349">
        <v>0</v>
      </c>
      <c r="D44" s="350"/>
      <c r="E44" s="351"/>
      <c r="F44" s="352"/>
      <c r="G44" s="352"/>
      <c r="H44" s="353">
        <v>0</v>
      </c>
      <c r="I44" s="350"/>
      <c r="J44" s="351"/>
      <c r="K44" s="351"/>
      <c r="L44" s="353">
        <v>0</v>
      </c>
      <c r="M44" s="351"/>
      <c r="N44" s="351"/>
      <c r="O44" s="351"/>
      <c r="P44" s="351"/>
      <c r="Q44" s="351"/>
      <c r="R44" s="351"/>
      <c r="S44" s="351"/>
      <c r="T44" s="351"/>
      <c r="U44" s="351"/>
      <c r="V44" s="352"/>
      <c r="W44" s="352"/>
      <c r="X44" s="352"/>
      <c r="Y44" s="351"/>
      <c r="Z44" s="353"/>
      <c r="AA44" s="354">
        <v>37.555917712211958</v>
      </c>
      <c r="AB44" s="355"/>
      <c r="AC44" s="351"/>
      <c r="AD44" s="351">
        <v>23.998434010055501</v>
      </c>
      <c r="AE44" s="358">
        <v>13.557483702156457</v>
      </c>
      <c r="AF44" s="358"/>
      <c r="AG44" s="358"/>
      <c r="AH44" s="350"/>
      <c r="AI44" s="352"/>
      <c r="AJ44" s="356">
        <v>5.2130909864396546</v>
      </c>
      <c r="AK44" s="356">
        <v>1599.4864474058443</v>
      </c>
      <c r="AL44" s="354"/>
      <c r="AM44" s="381">
        <v>1599.4864474058443</v>
      </c>
      <c r="AN44" s="298"/>
    </row>
    <row r="45" spans="1:40" s="382" customFormat="1" ht="12.75" customHeight="1">
      <c r="A45" s="299" t="s">
        <v>376</v>
      </c>
      <c r="B45" s="300"/>
      <c r="C45" s="301">
        <v>0</v>
      </c>
      <c r="D45" s="306"/>
      <c r="E45" s="307"/>
      <c r="F45" s="304"/>
      <c r="G45" s="304"/>
      <c r="H45" s="305">
        <v>0</v>
      </c>
      <c r="I45" s="306"/>
      <c r="J45" s="307"/>
      <c r="K45" s="307"/>
      <c r="L45" s="305">
        <v>0</v>
      </c>
      <c r="M45" s="307"/>
      <c r="N45" s="307"/>
      <c r="O45" s="307"/>
      <c r="P45" s="307"/>
      <c r="Q45" s="307"/>
      <c r="R45" s="307"/>
      <c r="S45" s="307"/>
      <c r="T45" s="307"/>
      <c r="U45" s="307"/>
      <c r="V45" s="304"/>
      <c r="W45" s="304"/>
      <c r="X45" s="304"/>
      <c r="Y45" s="307"/>
      <c r="Z45" s="305"/>
      <c r="AA45" s="308">
        <v>3.7984752103999995</v>
      </c>
      <c r="AB45" s="309"/>
      <c r="AC45" s="307"/>
      <c r="AD45" s="307">
        <v>1.3282049839999999</v>
      </c>
      <c r="AE45" s="307"/>
      <c r="AF45" s="307">
        <v>2.4702702263999994</v>
      </c>
      <c r="AG45" s="307"/>
      <c r="AH45" s="306"/>
      <c r="AI45" s="304"/>
      <c r="AJ45" s="310"/>
      <c r="AK45" s="383">
        <v>176.89008524765129</v>
      </c>
      <c r="AL45" s="308"/>
      <c r="AM45" s="311">
        <v>176.89008524765129</v>
      </c>
      <c r="AN45" s="298"/>
    </row>
    <row r="46" spans="1:40" s="382" customFormat="1" ht="12.75" customHeight="1">
      <c r="A46" s="299" t="s">
        <v>377</v>
      </c>
      <c r="B46" s="300"/>
      <c r="C46" s="301"/>
      <c r="D46" s="306"/>
      <c r="E46" s="307"/>
      <c r="F46" s="304"/>
      <c r="G46" s="304"/>
      <c r="H46" s="305"/>
      <c r="I46" s="306"/>
      <c r="J46" s="307"/>
      <c r="K46" s="307"/>
      <c r="L46" s="305"/>
      <c r="M46" s="307"/>
      <c r="N46" s="307"/>
      <c r="O46" s="307"/>
      <c r="P46" s="307"/>
      <c r="Q46" s="307"/>
      <c r="R46" s="307"/>
      <c r="S46" s="307"/>
      <c r="T46" s="307"/>
      <c r="U46" s="307"/>
      <c r="V46" s="304"/>
      <c r="W46" s="304"/>
      <c r="X46" s="304"/>
      <c r="Y46" s="307"/>
      <c r="Z46" s="305"/>
      <c r="AA46" s="308">
        <v>0</v>
      </c>
      <c r="AB46" s="309"/>
      <c r="AC46" s="307"/>
      <c r="AD46" s="307"/>
      <c r="AE46" s="307"/>
      <c r="AF46" s="307"/>
      <c r="AG46" s="307"/>
      <c r="AH46" s="306"/>
      <c r="AI46" s="304"/>
      <c r="AJ46" s="310"/>
      <c r="AK46" s="310"/>
      <c r="AL46" s="308"/>
      <c r="AM46" s="311">
        <v>0</v>
      </c>
      <c r="AN46" s="298"/>
    </row>
    <row r="47" spans="1:40" s="382" customFormat="1" ht="12.75" customHeight="1">
      <c r="A47" s="299" t="s">
        <v>378</v>
      </c>
      <c r="B47" s="300"/>
      <c r="C47" s="301"/>
      <c r="D47" s="306"/>
      <c r="E47" s="307"/>
      <c r="F47" s="304"/>
      <c r="G47" s="304"/>
      <c r="H47" s="305"/>
      <c r="I47" s="306"/>
      <c r="J47" s="307"/>
      <c r="K47" s="307"/>
      <c r="L47" s="305"/>
      <c r="M47" s="307"/>
      <c r="N47" s="307"/>
      <c r="O47" s="307"/>
      <c r="P47" s="307"/>
      <c r="Q47" s="307"/>
      <c r="R47" s="307"/>
      <c r="S47" s="307"/>
      <c r="T47" s="307"/>
      <c r="U47" s="307"/>
      <c r="V47" s="304"/>
      <c r="W47" s="304"/>
      <c r="X47" s="304"/>
      <c r="Y47" s="307"/>
      <c r="Z47" s="305"/>
      <c r="AA47" s="308"/>
      <c r="AB47" s="309"/>
      <c r="AC47" s="307"/>
      <c r="AD47" s="307"/>
      <c r="AE47" s="307"/>
      <c r="AF47" s="307"/>
      <c r="AG47" s="307"/>
      <c r="AH47" s="306"/>
      <c r="AI47" s="304"/>
      <c r="AJ47" s="310"/>
      <c r="AK47" s="310">
        <v>29.646588857087998</v>
      </c>
      <c r="AL47" s="308"/>
      <c r="AM47" s="311">
        <v>29.646588857087998</v>
      </c>
      <c r="AN47" s="298"/>
    </row>
    <row r="48" spans="1:40" s="382" customFormat="1" ht="12.75" customHeight="1">
      <c r="A48" s="299" t="s">
        <v>373</v>
      </c>
      <c r="B48" s="300"/>
      <c r="C48" s="301"/>
      <c r="E48" s="307"/>
      <c r="F48" s="304"/>
      <c r="G48" s="304"/>
      <c r="H48" s="305">
        <v>106.10514499999999</v>
      </c>
      <c r="I48" s="306"/>
      <c r="J48" s="307"/>
      <c r="K48" s="307">
        <v>106.10514499999999</v>
      </c>
      <c r="L48" s="305">
        <v>0</v>
      </c>
      <c r="M48" s="307"/>
      <c r="N48" s="307"/>
      <c r="O48" s="307"/>
      <c r="P48" s="307"/>
      <c r="Q48" s="307"/>
      <c r="R48" s="307"/>
      <c r="S48" s="307"/>
      <c r="T48" s="307"/>
      <c r="U48" s="307"/>
      <c r="V48" s="304"/>
      <c r="W48" s="304"/>
      <c r="X48" s="304"/>
      <c r="Y48" s="307"/>
      <c r="Z48" s="305"/>
      <c r="AA48" s="308">
        <v>0</v>
      </c>
      <c r="AB48" s="309"/>
      <c r="AC48" s="307"/>
      <c r="AD48" s="307"/>
      <c r="AE48" s="307"/>
      <c r="AF48" s="307"/>
      <c r="AG48" s="307"/>
      <c r="AH48" s="306"/>
      <c r="AI48" s="304"/>
      <c r="AJ48" s="310"/>
      <c r="AK48" s="310"/>
      <c r="AL48" s="308"/>
      <c r="AM48" s="311">
        <v>106.10514499999999</v>
      </c>
      <c r="AN48" s="298"/>
    </row>
    <row r="49" spans="1:41" s="382" customFormat="1" ht="12.75" customHeight="1">
      <c r="A49" s="438" t="s">
        <v>379</v>
      </c>
      <c r="B49" s="439"/>
      <c r="C49" s="440"/>
      <c r="D49" s="441"/>
      <c r="E49" s="442"/>
      <c r="F49" s="443"/>
      <c r="G49" s="443"/>
      <c r="H49" s="444">
        <v>0</v>
      </c>
      <c r="I49" s="441"/>
      <c r="J49" s="442"/>
      <c r="K49" s="442"/>
      <c r="L49" s="444">
        <v>2940.4566443049412</v>
      </c>
      <c r="M49" s="442"/>
      <c r="N49" s="442">
        <v>69.086897826126389</v>
      </c>
      <c r="O49" s="442">
        <v>562.92173059764002</v>
      </c>
      <c r="P49" s="442">
        <v>111.32215516240002</v>
      </c>
      <c r="Q49" s="442">
        <v>0</v>
      </c>
      <c r="R49" s="442">
        <v>916.87017170280012</v>
      </c>
      <c r="S49" s="442">
        <v>70.984914459900011</v>
      </c>
      <c r="T49" s="442">
        <v>1179.2461476955775</v>
      </c>
      <c r="U49" s="442"/>
      <c r="V49" s="443">
        <v>30.024626860497236</v>
      </c>
      <c r="W49" s="443"/>
      <c r="X49" s="443"/>
      <c r="Y49" s="442"/>
      <c r="Z49" s="444"/>
      <c r="AA49" s="445">
        <v>0</v>
      </c>
      <c r="AB49" s="446"/>
      <c r="AC49" s="442"/>
      <c r="AD49" s="442"/>
      <c r="AE49" s="442"/>
      <c r="AF49" s="442"/>
      <c r="AG49" s="442"/>
      <c r="AH49" s="441"/>
      <c r="AI49" s="443"/>
      <c r="AJ49" s="447"/>
      <c r="AK49" s="447"/>
      <c r="AL49" s="445"/>
      <c r="AM49" s="448">
        <v>2940.4566443049412</v>
      </c>
      <c r="AN49" s="298"/>
    </row>
    <row r="50" spans="1:41" s="382" customFormat="1" ht="12.75" customHeight="1">
      <c r="A50" s="384" t="s">
        <v>380</v>
      </c>
      <c r="B50" s="385"/>
      <c r="C50" s="386">
        <v>23.921544282453681</v>
      </c>
      <c r="D50" s="387">
        <v>-14.006230000000002</v>
      </c>
      <c r="E50" s="388">
        <v>37.927774282453683</v>
      </c>
      <c r="F50" s="389">
        <v>0</v>
      </c>
      <c r="G50" s="389">
        <v>0</v>
      </c>
      <c r="H50" s="390">
        <v>0</v>
      </c>
      <c r="I50" s="387">
        <v>0</v>
      </c>
      <c r="J50" s="388">
        <v>0</v>
      </c>
      <c r="K50" s="388">
        <v>0</v>
      </c>
      <c r="L50" s="390">
        <v>-25.844452321811737</v>
      </c>
      <c r="M50" s="388">
        <v>0</v>
      </c>
      <c r="N50" s="388">
        <v>0</v>
      </c>
      <c r="O50" s="388">
        <v>0.27860952222222218</v>
      </c>
      <c r="P50" s="388">
        <v>218.03413355360001</v>
      </c>
      <c r="Q50" s="388">
        <v>-217.84516094495999</v>
      </c>
      <c r="R50" s="388">
        <v>1.7216905209039548</v>
      </c>
      <c r="S50" s="388">
        <v>0</v>
      </c>
      <c r="T50" s="388">
        <v>-4.1121806911242516</v>
      </c>
      <c r="U50" s="388">
        <v>-23.921544282453681</v>
      </c>
      <c r="V50" s="389">
        <v>0</v>
      </c>
      <c r="W50" s="389">
        <v>0</v>
      </c>
      <c r="X50" s="389">
        <v>0</v>
      </c>
      <c r="Y50" s="388">
        <v>0</v>
      </c>
      <c r="Z50" s="390">
        <v>0</v>
      </c>
      <c r="AA50" s="391">
        <v>-442.18716101860986</v>
      </c>
      <c r="AB50" s="392">
        <v>-51.556772735281996</v>
      </c>
      <c r="AC50" s="388">
        <v>-390.57024527999988</v>
      </c>
      <c r="AD50" s="388">
        <v>0</v>
      </c>
      <c r="AE50" s="393">
        <v>0</v>
      </c>
      <c r="AF50" s="393">
        <v>0</v>
      </c>
      <c r="AG50" s="393">
        <v>0</v>
      </c>
      <c r="AH50" s="387">
        <v>-6.014300332800001E-2</v>
      </c>
      <c r="AI50" s="389">
        <v>0</v>
      </c>
      <c r="AJ50" s="394">
        <v>0</v>
      </c>
      <c r="AK50" s="390">
        <v>442.18716101860986</v>
      </c>
      <c r="AL50" s="391">
        <v>0</v>
      </c>
      <c r="AM50" s="395">
        <v>-1.922908039358056</v>
      </c>
      <c r="AN50" s="298"/>
    </row>
    <row r="51" spans="1:41" s="382" customFormat="1" ht="12.75" customHeight="1">
      <c r="A51" s="347" t="s">
        <v>381</v>
      </c>
      <c r="B51" s="348"/>
      <c r="C51" s="396"/>
      <c r="D51" s="397"/>
      <c r="E51" s="398"/>
      <c r="F51" s="352"/>
      <c r="G51" s="352"/>
      <c r="H51" s="353"/>
      <c r="I51" s="399"/>
      <c r="J51" s="351"/>
      <c r="K51" s="351"/>
      <c r="L51" s="353"/>
      <c r="M51" s="351"/>
      <c r="N51" s="351"/>
      <c r="O51" s="351"/>
      <c r="P51" s="351"/>
      <c r="Q51" s="351"/>
      <c r="R51" s="351"/>
      <c r="S51" s="351"/>
      <c r="T51" s="351"/>
      <c r="U51" s="351"/>
      <c r="V51" s="352"/>
      <c r="W51" s="352"/>
      <c r="X51" s="352"/>
      <c r="Y51" s="351"/>
      <c r="Z51" s="353"/>
      <c r="AA51" s="354">
        <v>-442.18716101860986</v>
      </c>
      <c r="AB51" s="355">
        <v>-51.556772735281996</v>
      </c>
      <c r="AC51" s="351">
        <v>-390.57024527999988</v>
      </c>
      <c r="AD51" s="351"/>
      <c r="AE51" s="358"/>
      <c r="AF51" s="358"/>
      <c r="AG51" s="358"/>
      <c r="AH51" s="350">
        <v>-6.014300332800001E-2</v>
      </c>
      <c r="AI51" s="352"/>
      <c r="AJ51" s="356"/>
      <c r="AK51" s="353">
        <v>442.18716101860986</v>
      </c>
      <c r="AL51" s="354"/>
      <c r="AM51" s="381">
        <v>0</v>
      </c>
      <c r="AN51" s="298"/>
    </row>
    <row r="52" spans="1:41" s="382" customFormat="1" ht="12.75" customHeight="1">
      <c r="A52" s="400" t="s">
        <v>382</v>
      </c>
      <c r="B52" s="371"/>
      <c r="C52" s="401"/>
      <c r="D52" s="402"/>
      <c r="E52" s="374"/>
      <c r="F52" s="403"/>
      <c r="G52" s="403"/>
      <c r="H52" s="376"/>
      <c r="I52" s="404"/>
      <c r="J52" s="405"/>
      <c r="K52" s="405"/>
      <c r="L52" s="376"/>
      <c r="M52" s="405"/>
      <c r="N52" s="405"/>
      <c r="O52" s="405"/>
      <c r="P52" s="405"/>
      <c r="Q52" s="405"/>
      <c r="R52" s="405"/>
      <c r="S52" s="405"/>
      <c r="T52" s="405"/>
      <c r="U52" s="405"/>
      <c r="V52" s="403"/>
      <c r="W52" s="403"/>
      <c r="X52" s="403"/>
      <c r="Y52" s="405"/>
      <c r="Z52" s="376"/>
      <c r="AA52" s="377"/>
      <c r="AB52" s="406"/>
      <c r="AC52" s="405"/>
      <c r="AD52" s="405"/>
      <c r="AE52" s="405"/>
      <c r="AF52" s="405"/>
      <c r="AG52" s="405"/>
      <c r="AH52" s="407"/>
      <c r="AI52" s="403"/>
      <c r="AJ52" s="408"/>
      <c r="AK52" s="376"/>
      <c r="AL52" s="377"/>
      <c r="AM52" s="409">
        <v>0</v>
      </c>
      <c r="AN52" s="298"/>
    </row>
    <row r="53" spans="1:41" s="382" customFormat="1" ht="12.75" customHeight="1" thickBot="1">
      <c r="A53" s="313" t="s">
        <v>383</v>
      </c>
      <c r="B53" s="314"/>
      <c r="C53" s="410">
        <v>23.921544282453681</v>
      </c>
      <c r="D53" s="411">
        <v>-14.006230000000002</v>
      </c>
      <c r="E53" s="321">
        <v>37.927774282453683</v>
      </c>
      <c r="F53" s="316"/>
      <c r="G53" s="316"/>
      <c r="H53" s="317"/>
      <c r="I53" s="412"/>
      <c r="J53" s="321"/>
      <c r="K53" s="321"/>
      <c r="L53" s="317">
        <v>-25.844452321811737</v>
      </c>
      <c r="M53" s="321"/>
      <c r="N53" s="321"/>
      <c r="O53" s="321">
        <v>0.27860952222222218</v>
      </c>
      <c r="P53" s="321">
        <v>218.03413355360001</v>
      </c>
      <c r="Q53" s="321">
        <v>-217.84516094495999</v>
      </c>
      <c r="R53" s="321">
        <v>1.7216905209039548</v>
      </c>
      <c r="S53" s="321"/>
      <c r="T53" s="321">
        <v>-4.1121806911242516</v>
      </c>
      <c r="U53" s="316">
        <v>-23.921544282453681</v>
      </c>
      <c r="V53" s="316"/>
      <c r="W53" s="316"/>
      <c r="X53" s="316"/>
      <c r="Y53" s="321"/>
      <c r="Z53" s="317"/>
      <c r="AA53" s="317">
        <v>0</v>
      </c>
      <c r="AB53" s="320"/>
      <c r="AC53" s="321"/>
      <c r="AD53" s="321"/>
      <c r="AE53" s="321"/>
      <c r="AF53" s="321"/>
      <c r="AG53" s="321"/>
      <c r="AH53" s="318"/>
      <c r="AI53" s="316"/>
      <c r="AJ53" s="322"/>
      <c r="AK53" s="317"/>
      <c r="AL53" s="319"/>
      <c r="AM53" s="323">
        <v>-1.922908039358056</v>
      </c>
      <c r="AN53" s="298"/>
    </row>
    <row r="54" spans="1:41" s="382" customFormat="1" ht="12.75" customHeight="1" thickBot="1">
      <c r="A54" s="370" t="s">
        <v>384</v>
      </c>
      <c r="B54" s="371"/>
      <c r="C54" s="372">
        <v>0</v>
      </c>
      <c r="D54" s="373"/>
      <c r="E54" s="374"/>
      <c r="F54" s="403"/>
      <c r="G54" s="403"/>
      <c r="H54" s="376">
        <v>16.322798391725023</v>
      </c>
      <c r="I54" s="403">
        <v>16.322798391725023</v>
      </c>
      <c r="J54" s="405"/>
      <c r="K54" s="405"/>
      <c r="L54" s="376">
        <v>64.17224747266998</v>
      </c>
      <c r="M54" s="405"/>
      <c r="N54" s="405">
        <v>64.032288910926383</v>
      </c>
      <c r="O54" s="405"/>
      <c r="P54" s="405"/>
      <c r="Q54" s="405"/>
      <c r="R54" s="405">
        <v>0</v>
      </c>
      <c r="S54" s="405">
        <v>0</v>
      </c>
      <c r="T54" s="405">
        <v>0.13995856174359694</v>
      </c>
      <c r="U54" s="405"/>
      <c r="V54" s="403"/>
      <c r="W54" s="403"/>
      <c r="X54" s="403"/>
      <c r="Y54" s="405"/>
      <c r="Z54" s="376">
        <v>64.533120959999991</v>
      </c>
      <c r="AA54" s="377">
        <v>0</v>
      </c>
      <c r="AB54" s="378"/>
      <c r="AC54" s="405"/>
      <c r="AD54" s="405"/>
      <c r="AE54" s="405"/>
      <c r="AF54" s="405"/>
      <c r="AG54" s="405"/>
      <c r="AH54" s="407"/>
      <c r="AI54" s="403"/>
      <c r="AJ54" s="408"/>
      <c r="AK54" s="376">
        <v>263.25545657720949</v>
      </c>
      <c r="AL54" s="377"/>
      <c r="AM54" s="409">
        <v>408.28362340160447</v>
      </c>
      <c r="AN54" s="298"/>
    </row>
    <row r="55" spans="1:41" s="333" customFormat="1" ht="12.75" customHeight="1" thickBot="1">
      <c r="A55" s="413" t="s">
        <v>385</v>
      </c>
      <c r="B55" s="414"/>
      <c r="C55" s="415">
        <v>376.33216224132872</v>
      </c>
      <c r="D55" s="416">
        <v>275.93063514696104</v>
      </c>
      <c r="E55" s="417">
        <v>83.056165340196969</v>
      </c>
      <c r="F55" s="417">
        <v>0</v>
      </c>
      <c r="G55" s="417">
        <v>17.345361754170852</v>
      </c>
      <c r="H55" s="418">
        <v>174.35483053204672</v>
      </c>
      <c r="I55" s="416">
        <v>-38.255878467953089</v>
      </c>
      <c r="J55" s="417">
        <v>127.70399999999999</v>
      </c>
      <c r="K55" s="417">
        <v>84.906708999999992</v>
      </c>
      <c r="L55" s="418">
        <v>6492.6314852979103</v>
      </c>
      <c r="M55" s="417">
        <v>-1.8088945241993315</v>
      </c>
      <c r="N55" s="417">
        <v>0</v>
      </c>
      <c r="O55" s="417">
        <v>1216.877604486529</v>
      </c>
      <c r="P55" s="417">
        <v>838.0425918737601</v>
      </c>
      <c r="Q55" s="417">
        <v>652.21752140783997</v>
      </c>
      <c r="R55" s="417">
        <v>146.22919987348337</v>
      </c>
      <c r="S55" s="417">
        <v>139.30311016636995</v>
      </c>
      <c r="T55" s="417">
        <v>3111.393558324552</v>
      </c>
      <c r="U55" s="417">
        <v>99.657098528049275</v>
      </c>
      <c r="V55" s="417">
        <v>3.0323280704419879</v>
      </c>
      <c r="W55" s="417">
        <v>255.5843691346756</v>
      </c>
      <c r="X55" s="417">
        <v>1.0369938515479</v>
      </c>
      <c r="Y55" s="417">
        <v>31.066004104857999</v>
      </c>
      <c r="Z55" s="418">
        <v>1622.6471054197355</v>
      </c>
      <c r="AA55" s="419">
        <v>340.69628911017156</v>
      </c>
      <c r="AB55" s="345">
        <v>0</v>
      </c>
      <c r="AC55" s="328">
        <v>0</v>
      </c>
      <c r="AD55" s="328">
        <v>189.679641558951</v>
      </c>
      <c r="AE55" s="328">
        <v>0</v>
      </c>
      <c r="AF55" s="328">
        <v>7.0895308425345887</v>
      </c>
      <c r="AG55" s="328">
        <v>99.420337049136009</v>
      </c>
      <c r="AH55" s="330">
        <v>11.278273490844283</v>
      </c>
      <c r="AI55" s="420">
        <v>33.2285061687056</v>
      </c>
      <c r="AJ55" s="418">
        <v>34.887415356111809</v>
      </c>
      <c r="AK55" s="418">
        <v>2109.9802748919842</v>
      </c>
      <c r="AL55" s="419">
        <v>0</v>
      </c>
      <c r="AM55" s="421">
        <v>11151.52956284929</v>
      </c>
      <c r="AN55" s="298"/>
    </row>
    <row r="57" spans="1:41" s="430" customFormat="1" ht="105.75" customHeight="1" thickBot="1">
      <c r="A57" s="273" t="s">
        <v>390</v>
      </c>
      <c r="B57" s="274" t="s">
        <v>324</v>
      </c>
      <c r="C57" s="275" t="s">
        <v>325</v>
      </c>
      <c r="D57" s="276" t="s">
        <v>326</v>
      </c>
      <c r="E57" s="277" t="s">
        <v>327</v>
      </c>
      <c r="F57" s="278" t="s">
        <v>328</v>
      </c>
      <c r="G57" s="278" t="s">
        <v>329</v>
      </c>
      <c r="H57" s="279" t="s">
        <v>330</v>
      </c>
      <c r="I57" s="276" t="s">
        <v>331</v>
      </c>
      <c r="J57" s="277" t="s">
        <v>332</v>
      </c>
      <c r="K57" s="277" t="s">
        <v>333</v>
      </c>
      <c r="L57" s="279" t="s">
        <v>334</v>
      </c>
      <c r="M57" s="276" t="s">
        <v>335</v>
      </c>
      <c r="N57" s="277" t="s">
        <v>336</v>
      </c>
      <c r="O57" s="277" t="s">
        <v>337</v>
      </c>
      <c r="P57" s="277" t="s">
        <v>338</v>
      </c>
      <c r="Q57" s="277" t="s">
        <v>339</v>
      </c>
      <c r="R57" s="277" t="s">
        <v>340</v>
      </c>
      <c r="S57" s="277" t="s">
        <v>341</v>
      </c>
      <c r="T57" s="277" t="s">
        <v>342</v>
      </c>
      <c r="U57" s="277" t="s">
        <v>343</v>
      </c>
      <c r="V57" s="278" t="s">
        <v>344</v>
      </c>
      <c r="W57" s="278" t="s">
        <v>345</v>
      </c>
      <c r="X57" s="278" t="s">
        <v>346</v>
      </c>
      <c r="Y57" s="277" t="s">
        <v>347</v>
      </c>
      <c r="Z57" s="279" t="s">
        <v>348</v>
      </c>
      <c r="AA57" s="280" t="s">
        <v>349</v>
      </c>
      <c r="AB57" s="281" t="s">
        <v>350</v>
      </c>
      <c r="AC57" s="277" t="s">
        <v>351</v>
      </c>
      <c r="AD57" s="277" t="s">
        <v>352</v>
      </c>
      <c r="AE57" s="277" t="s">
        <v>353</v>
      </c>
      <c r="AF57" s="277" t="s">
        <v>354</v>
      </c>
      <c r="AG57" s="277" t="s">
        <v>355</v>
      </c>
      <c r="AH57" s="277" t="s">
        <v>356</v>
      </c>
      <c r="AI57" s="278" t="s">
        <v>357</v>
      </c>
      <c r="AJ57" s="279" t="s">
        <v>358</v>
      </c>
      <c r="AK57" s="279" t="s">
        <v>359</v>
      </c>
      <c r="AL57" s="280" t="s">
        <v>360</v>
      </c>
      <c r="AM57" s="282" t="s">
        <v>361</v>
      </c>
    </row>
    <row r="58" spans="1:41" s="431" customFormat="1" ht="12.75" customHeight="1">
      <c r="A58" s="284" t="s">
        <v>362</v>
      </c>
      <c r="B58" s="285"/>
      <c r="C58" s="286">
        <v>0</v>
      </c>
      <c r="D58" s="287">
        <v>0</v>
      </c>
      <c r="E58" s="288"/>
      <c r="F58" s="289"/>
      <c r="G58" s="289"/>
      <c r="H58" s="437">
        <v>971.14274567964389</v>
      </c>
      <c r="I58" s="291">
        <v>843.43874567964394</v>
      </c>
      <c r="J58" s="292">
        <v>127.70399999999999</v>
      </c>
      <c r="K58" s="292"/>
      <c r="L58" s="290">
        <v>0</v>
      </c>
      <c r="M58" s="291"/>
      <c r="N58" s="293"/>
      <c r="O58" s="293"/>
      <c r="P58" s="293"/>
      <c r="Q58" s="293"/>
      <c r="R58" s="293"/>
      <c r="S58" s="293"/>
      <c r="T58" s="293"/>
      <c r="U58" s="293"/>
      <c r="V58" s="289"/>
      <c r="W58" s="289"/>
      <c r="X58" s="289"/>
      <c r="Y58" s="292"/>
      <c r="Z58" s="437">
        <v>122.69591100591715</v>
      </c>
      <c r="AA58" s="294">
        <v>891.20919458719175</v>
      </c>
      <c r="AB58" s="295">
        <v>60.944232425259983</v>
      </c>
      <c r="AC58" s="292">
        <v>442.04525606199996</v>
      </c>
      <c r="AD58" s="292">
        <v>261.9590208627132</v>
      </c>
      <c r="AE58" s="292">
        <v>39.064855679693935</v>
      </c>
      <c r="AF58" s="292">
        <v>13.156909078968509</v>
      </c>
      <c r="AG58" s="292">
        <v>24.016782050043428</v>
      </c>
      <c r="AH58" s="291">
        <v>12.27628805199466</v>
      </c>
      <c r="AI58" s="289">
        <v>37.745850376518071</v>
      </c>
      <c r="AJ58" s="296">
        <v>63.007176048088219</v>
      </c>
      <c r="AK58" s="296"/>
      <c r="AL58" s="294"/>
      <c r="AM58" s="297">
        <v>2048.055027320841</v>
      </c>
      <c r="AO58" s="432"/>
    </row>
    <row r="59" spans="1:41" s="431" customFormat="1" ht="12.75" customHeight="1">
      <c r="A59" s="299" t="s">
        <v>363</v>
      </c>
      <c r="B59" s="300"/>
      <c r="C59" s="301">
        <v>1225.8431692696049</v>
      </c>
      <c r="D59" s="302">
        <v>1157.5765642983513</v>
      </c>
      <c r="E59" s="303">
        <v>55.066384486617437</v>
      </c>
      <c r="F59" s="304"/>
      <c r="G59" s="304">
        <v>13.200220484636274</v>
      </c>
      <c r="H59" s="305">
        <v>0</v>
      </c>
      <c r="I59" s="306"/>
      <c r="J59" s="307"/>
      <c r="K59" s="307"/>
      <c r="L59" s="305">
        <v>7912.2798944530996</v>
      </c>
      <c r="M59" s="306">
        <v>2883.7382777414</v>
      </c>
      <c r="N59" s="307">
        <v>0</v>
      </c>
      <c r="O59" s="307">
        <v>891.43655555555551</v>
      </c>
      <c r="P59" s="307">
        <v>387.34027384416004</v>
      </c>
      <c r="Q59" s="307">
        <v>946.98439095647996</v>
      </c>
      <c r="R59" s="307">
        <v>132.87560317994348</v>
      </c>
      <c r="S59" s="307">
        <v>112.84764997613578</v>
      </c>
      <c r="T59" s="307">
        <v>2188.7852787144548</v>
      </c>
      <c r="U59" s="307">
        <v>158.86535873534964</v>
      </c>
      <c r="V59" s="304">
        <v>0</v>
      </c>
      <c r="W59" s="304">
        <v>169.29450897544444</v>
      </c>
      <c r="X59" s="304">
        <v>1.5290799393029</v>
      </c>
      <c r="Y59" s="307">
        <v>38.582916834873004</v>
      </c>
      <c r="Z59" s="305">
        <v>3590.214279152266</v>
      </c>
      <c r="AA59" s="308">
        <v>132.700126932096</v>
      </c>
      <c r="AB59" s="309"/>
      <c r="AC59" s="307"/>
      <c r="AD59" s="307">
        <v>41.967772176479997</v>
      </c>
      <c r="AE59" s="307"/>
      <c r="AF59" s="307"/>
      <c r="AG59" s="307">
        <v>90.732354755616001</v>
      </c>
      <c r="AH59" s="306"/>
      <c r="AI59" s="304"/>
      <c r="AJ59" s="310"/>
      <c r="AK59" s="310">
        <v>245.35926419999998</v>
      </c>
      <c r="AL59" s="308"/>
      <c r="AM59" s="311">
        <v>13106.396734007067</v>
      </c>
      <c r="AO59" s="432"/>
    </row>
    <row r="60" spans="1:41" s="431" customFormat="1" ht="12.75" customHeight="1">
      <c r="A60" s="299" t="s">
        <v>364</v>
      </c>
      <c r="B60" s="300"/>
      <c r="C60" s="301">
        <v>9.9309903525919996</v>
      </c>
      <c r="D60" s="302">
        <v>0</v>
      </c>
      <c r="E60" s="312">
        <v>9.5338335139999995</v>
      </c>
      <c r="F60" s="304"/>
      <c r="G60" s="304">
        <v>0.39715683859200002</v>
      </c>
      <c r="H60" s="305">
        <v>1.9952719999999999</v>
      </c>
      <c r="I60" s="306"/>
      <c r="J60" s="307"/>
      <c r="K60" s="307">
        <v>1.9952719999999999</v>
      </c>
      <c r="L60" s="305">
        <v>1405.7776234077326</v>
      </c>
      <c r="M60" s="306">
        <v>124.41407781859999</v>
      </c>
      <c r="N60" s="307"/>
      <c r="O60" s="307">
        <v>276.34183507777772</v>
      </c>
      <c r="P60" s="307">
        <v>8.6579830646400016</v>
      </c>
      <c r="Q60" s="307">
        <v>6.4434995519999996E-2</v>
      </c>
      <c r="R60" s="307">
        <v>918.40118144378539</v>
      </c>
      <c r="S60" s="307">
        <v>37.20029509347259</v>
      </c>
      <c r="T60" s="307">
        <v>17.640119851901943</v>
      </c>
      <c r="U60" s="307">
        <v>9.1588901016641966E-2</v>
      </c>
      <c r="V60" s="304">
        <v>16.613553302486185</v>
      </c>
      <c r="W60" s="304">
        <v>0.17039957215895998</v>
      </c>
      <c r="X60" s="304">
        <v>2.3690591E-2</v>
      </c>
      <c r="Y60" s="307">
        <v>6.1584636953730003</v>
      </c>
      <c r="Z60" s="305">
        <v>0</v>
      </c>
      <c r="AA60" s="308">
        <v>1.5653339999999998E-3</v>
      </c>
      <c r="AB60" s="309"/>
      <c r="AC60" s="307"/>
      <c r="AD60" s="307">
        <v>1.5653339999999998E-3</v>
      </c>
      <c r="AE60" s="307"/>
      <c r="AF60" s="307"/>
      <c r="AG60" s="307">
        <v>0</v>
      </c>
      <c r="AH60" s="306"/>
      <c r="AI60" s="304"/>
      <c r="AJ60" s="310"/>
      <c r="AK60" s="310">
        <v>60.540362200000011</v>
      </c>
      <c r="AL60" s="308"/>
      <c r="AM60" s="311">
        <v>1478.2458132943245</v>
      </c>
      <c r="AO60" s="432"/>
    </row>
    <row r="61" spans="1:41" s="431" customFormat="1" ht="12.75" customHeight="1">
      <c r="A61" s="299" t="s">
        <v>365</v>
      </c>
      <c r="B61" s="300"/>
      <c r="C61" s="301">
        <v>0</v>
      </c>
      <c r="D61" s="302"/>
      <c r="E61" s="312"/>
      <c r="F61" s="304"/>
      <c r="G61" s="304"/>
      <c r="H61" s="305">
        <v>0</v>
      </c>
      <c r="I61" s="306"/>
      <c r="J61" s="307"/>
      <c r="K61" s="307"/>
      <c r="L61" s="305">
        <v>134.05953536548682</v>
      </c>
      <c r="M61" s="306"/>
      <c r="N61" s="307"/>
      <c r="O61" s="307"/>
      <c r="P61" s="307"/>
      <c r="Q61" s="307"/>
      <c r="R61" s="307">
        <v>20.133664301412431</v>
      </c>
      <c r="S61" s="307"/>
      <c r="T61" s="307">
        <v>113.9258710640744</v>
      </c>
      <c r="U61" s="307"/>
      <c r="V61" s="304"/>
      <c r="W61" s="304"/>
      <c r="X61" s="304"/>
      <c r="Y61" s="307"/>
      <c r="Z61" s="305"/>
      <c r="AA61" s="308">
        <v>0</v>
      </c>
      <c r="AB61" s="309"/>
      <c r="AC61" s="307"/>
      <c r="AD61" s="307"/>
      <c r="AE61" s="307"/>
      <c r="AF61" s="307"/>
      <c r="AG61" s="307"/>
      <c r="AH61" s="306"/>
      <c r="AI61" s="304"/>
      <c r="AJ61" s="310"/>
      <c r="AK61" s="310"/>
      <c r="AL61" s="308"/>
      <c r="AM61" s="311">
        <v>134.05953536548682</v>
      </c>
      <c r="AO61" s="432"/>
    </row>
    <row r="62" spans="1:41" s="431" customFormat="1" ht="12.75" customHeight="1" thickBot="1">
      <c r="A62" s="313" t="s">
        <v>366</v>
      </c>
      <c r="B62" s="314"/>
      <c r="C62" s="301">
        <v>46.443891028749562</v>
      </c>
      <c r="D62" s="315">
        <v>47.493969900499962</v>
      </c>
      <c r="E62" s="304">
        <v>-2.3593049323999997</v>
      </c>
      <c r="F62" s="316"/>
      <c r="G62" s="316">
        <v>1.3092260606496005</v>
      </c>
      <c r="H62" s="317">
        <v>-200.8413226573646</v>
      </c>
      <c r="I62" s="318">
        <v>-192.28256265736459</v>
      </c>
      <c r="J62" s="318">
        <v>0</v>
      </c>
      <c r="K62" s="318">
        <v>-8.5587599999999995</v>
      </c>
      <c r="L62" s="317">
        <v>80.059226296346793</v>
      </c>
      <c r="M62" s="306">
        <v>51.856040886999999</v>
      </c>
      <c r="N62" s="307"/>
      <c r="O62" s="307">
        <v>-6.7759102444444439</v>
      </c>
      <c r="P62" s="307">
        <v>-5.7916068246400005</v>
      </c>
      <c r="Q62" s="307">
        <v>23.475342856560001</v>
      </c>
      <c r="R62" s="307">
        <v>29.408110551977398</v>
      </c>
      <c r="S62" s="307">
        <v>-0.807728250548303</v>
      </c>
      <c r="T62" s="307">
        <v>8.6283702167371104</v>
      </c>
      <c r="U62" s="307">
        <v>-19.949102733311534</v>
      </c>
      <c r="V62" s="316">
        <v>1.5709837016574586E-2</v>
      </c>
      <c r="W62" s="316">
        <v>0</v>
      </c>
      <c r="X62" s="316">
        <v>0</v>
      </c>
      <c r="Y62" s="318">
        <v>0</v>
      </c>
      <c r="Z62" s="317">
        <v>7.9913784142011899</v>
      </c>
      <c r="AA62" s="319">
        <v>-2.5655011456439998</v>
      </c>
      <c r="AB62" s="320"/>
      <c r="AC62" s="321"/>
      <c r="AD62" s="321">
        <v>-2.3756719499999555E-2</v>
      </c>
      <c r="AE62" s="321"/>
      <c r="AF62" s="321"/>
      <c r="AG62" s="321">
        <v>-2.5417444261440001</v>
      </c>
      <c r="AH62" s="318"/>
      <c r="AI62" s="316"/>
      <c r="AJ62" s="322"/>
      <c r="AK62" s="322"/>
      <c r="AL62" s="319"/>
      <c r="AM62" s="323">
        <v>-68.912328063711058</v>
      </c>
      <c r="AO62" s="432"/>
    </row>
    <row r="63" spans="1:41" s="433" customFormat="1" ht="12.75" customHeight="1">
      <c r="A63" s="324" t="s">
        <v>367</v>
      </c>
      <c r="B63" s="325"/>
      <c r="C63" s="326">
        <v>1262.3560699457623</v>
      </c>
      <c r="D63" s="327">
        <v>1205.0705341988512</v>
      </c>
      <c r="E63" s="328">
        <v>43.173246040217435</v>
      </c>
      <c r="F63" s="328">
        <v>0</v>
      </c>
      <c r="G63" s="328">
        <v>14.112289706693874</v>
      </c>
      <c r="H63" s="329">
        <v>768.30615102227932</v>
      </c>
      <c r="I63" s="327">
        <v>651.15618302227938</v>
      </c>
      <c r="J63" s="328">
        <v>127.70399999999999</v>
      </c>
      <c r="K63" s="328">
        <v>-10.554031999999999</v>
      </c>
      <c r="L63" s="329">
        <v>6452.5019619762261</v>
      </c>
      <c r="M63" s="327">
        <v>2811.1802408097997</v>
      </c>
      <c r="N63" s="328">
        <v>0</v>
      </c>
      <c r="O63" s="328">
        <v>608.31881023333347</v>
      </c>
      <c r="P63" s="328">
        <v>372.89068395488005</v>
      </c>
      <c r="Q63" s="328">
        <v>970.39529881752003</v>
      </c>
      <c r="R63" s="328">
        <v>-776.2511320132769</v>
      </c>
      <c r="S63" s="328">
        <v>74.839626632114886</v>
      </c>
      <c r="T63" s="328">
        <v>2065.8476580152155</v>
      </c>
      <c r="U63" s="328">
        <v>138.82466710102148</v>
      </c>
      <c r="V63" s="328">
        <v>-16.597843465469609</v>
      </c>
      <c r="W63" s="328">
        <v>169.12410940328547</v>
      </c>
      <c r="X63" s="328">
        <v>1.5053893483028999</v>
      </c>
      <c r="Y63" s="328">
        <v>32.424453139500002</v>
      </c>
      <c r="Z63" s="329">
        <v>3720.9015685723843</v>
      </c>
      <c r="AA63" s="329">
        <v>1021.3422550396436</v>
      </c>
      <c r="AB63" s="327">
        <v>60.944232425259983</v>
      </c>
      <c r="AC63" s="328">
        <v>442.04525606199996</v>
      </c>
      <c r="AD63" s="328">
        <v>303.90147098569315</v>
      </c>
      <c r="AE63" s="328">
        <v>39.064855679693935</v>
      </c>
      <c r="AF63" s="328">
        <v>13.156909078968509</v>
      </c>
      <c r="AG63" s="328">
        <v>112.20739237951543</v>
      </c>
      <c r="AH63" s="330">
        <v>12.27628805199466</v>
      </c>
      <c r="AI63" s="327">
        <v>37.745850376518071</v>
      </c>
      <c r="AJ63" s="329">
        <v>63.007176048088219</v>
      </c>
      <c r="AK63" s="329">
        <v>184.81890199999998</v>
      </c>
      <c r="AL63" s="331">
        <v>0</v>
      </c>
      <c r="AM63" s="332">
        <v>13473.234084604384</v>
      </c>
      <c r="AN63" s="431"/>
      <c r="AO63" s="432"/>
    </row>
    <row r="64" spans="1:41" s="433" customFormat="1" ht="12.75" customHeight="1" thickBot="1">
      <c r="A64" s="334" t="s">
        <v>368</v>
      </c>
      <c r="B64" s="335"/>
      <c r="C64" s="336">
        <v>1262.3560699457623</v>
      </c>
      <c r="D64" s="337">
        <v>1205.0705341988512</v>
      </c>
      <c r="E64" s="338">
        <v>43.173246040217435</v>
      </c>
      <c r="F64" s="339">
        <v>0</v>
      </c>
      <c r="G64" s="339">
        <v>14.112289706693874</v>
      </c>
      <c r="H64" s="340">
        <v>768.30615102227932</v>
      </c>
      <c r="I64" s="337">
        <v>651.15618302227938</v>
      </c>
      <c r="J64" s="338">
        <v>127.70399999999999</v>
      </c>
      <c r="K64" s="338">
        <v>-10.554031999999999</v>
      </c>
      <c r="L64" s="340">
        <v>6249.4480100851379</v>
      </c>
      <c r="M64" s="337">
        <v>2811.1802408097997</v>
      </c>
      <c r="N64" s="338">
        <v>0</v>
      </c>
      <c r="O64" s="338">
        <v>608.31881023333347</v>
      </c>
      <c r="P64" s="338">
        <v>372.89068395488005</v>
      </c>
      <c r="Q64" s="338">
        <v>970.39529881752003</v>
      </c>
      <c r="R64" s="338">
        <v>-776.2511320132769</v>
      </c>
      <c r="S64" s="338">
        <v>74.839626632114886</v>
      </c>
      <c r="T64" s="338">
        <v>2065.8476580152155</v>
      </c>
      <c r="U64" s="338">
        <v>138.82466710102148</v>
      </c>
      <c r="V64" s="339">
        <v>-16.597843465469609</v>
      </c>
      <c r="W64" s="339">
        <v>0</v>
      </c>
      <c r="X64" s="339">
        <v>0</v>
      </c>
      <c r="Y64" s="338">
        <v>0</v>
      </c>
      <c r="Z64" s="340">
        <v>3720.9015685723843</v>
      </c>
      <c r="AA64" s="341">
        <v>1021.3422550396436</v>
      </c>
      <c r="AB64" s="337">
        <v>60.944232425259983</v>
      </c>
      <c r="AC64" s="338">
        <v>442.04525606199996</v>
      </c>
      <c r="AD64" s="338">
        <v>303.90147098569315</v>
      </c>
      <c r="AE64" s="338">
        <v>39.064855679693935</v>
      </c>
      <c r="AF64" s="338">
        <v>13.156909078968509</v>
      </c>
      <c r="AG64" s="338">
        <v>112.20739237951543</v>
      </c>
      <c r="AH64" s="342">
        <v>12.27628805199466</v>
      </c>
      <c r="AI64" s="337">
        <v>37.745850376518071</v>
      </c>
      <c r="AJ64" s="340">
        <v>63.007176048088219</v>
      </c>
      <c r="AK64" s="340">
        <v>184.81890199999998</v>
      </c>
      <c r="AL64" s="337">
        <v>0</v>
      </c>
      <c r="AM64" s="343">
        <v>13270.180132713296</v>
      </c>
      <c r="AN64" s="431"/>
      <c r="AO64" s="432"/>
    </row>
    <row r="65" spans="1:41" s="433" customFormat="1" ht="12.75" customHeight="1">
      <c r="A65" s="324" t="s">
        <v>369</v>
      </c>
      <c r="B65" s="325"/>
      <c r="C65" s="326">
        <v>942.05859365846607</v>
      </c>
      <c r="D65" s="330">
        <v>942.05859365846607</v>
      </c>
      <c r="E65" s="328">
        <v>0</v>
      </c>
      <c r="F65" s="344">
        <v>0</v>
      </c>
      <c r="G65" s="344">
        <v>0</v>
      </c>
      <c r="H65" s="329">
        <v>668.28429134655153</v>
      </c>
      <c r="I65" s="330">
        <v>668.28429134655153</v>
      </c>
      <c r="J65" s="328">
        <v>0</v>
      </c>
      <c r="K65" s="328">
        <v>0</v>
      </c>
      <c r="L65" s="329">
        <v>2874.4663680916492</v>
      </c>
      <c r="M65" s="328">
        <v>2814.1951999999997</v>
      </c>
      <c r="N65" s="328">
        <v>4.8226428745602208</v>
      </c>
      <c r="O65" s="328">
        <v>0</v>
      </c>
      <c r="P65" s="328">
        <v>0</v>
      </c>
      <c r="Q65" s="328">
        <v>0</v>
      </c>
      <c r="R65" s="328">
        <v>47.397657075727196</v>
      </c>
      <c r="S65" s="328">
        <v>0.51942510359999994</v>
      </c>
      <c r="T65" s="328">
        <v>7.5314430377622141</v>
      </c>
      <c r="U65" s="328">
        <v>0</v>
      </c>
      <c r="V65" s="344">
        <v>0</v>
      </c>
      <c r="W65" s="344">
        <v>0</v>
      </c>
      <c r="X65" s="344">
        <v>0</v>
      </c>
      <c r="Y65" s="328">
        <v>0</v>
      </c>
      <c r="Z65" s="329">
        <v>2017.4680540151119</v>
      </c>
      <c r="AA65" s="327">
        <v>127.78629473629765</v>
      </c>
      <c r="AB65" s="345">
        <v>0</v>
      </c>
      <c r="AC65" s="328">
        <v>0</v>
      </c>
      <c r="AD65" s="328">
        <v>83.713349268023094</v>
      </c>
      <c r="AE65" s="328">
        <v>39.064855679693935</v>
      </c>
      <c r="AF65" s="328">
        <v>5.0080897885806186</v>
      </c>
      <c r="AG65" s="328">
        <v>0</v>
      </c>
      <c r="AH65" s="330">
        <v>0</v>
      </c>
      <c r="AI65" s="344">
        <v>0</v>
      </c>
      <c r="AJ65" s="329">
        <v>24.518096548679999</v>
      </c>
      <c r="AK65" s="329">
        <v>58.226871555999992</v>
      </c>
      <c r="AL65" s="327">
        <v>0</v>
      </c>
      <c r="AM65" s="346">
        <v>6712.8085699527564</v>
      </c>
      <c r="AN65" s="431"/>
      <c r="AO65" s="432"/>
    </row>
    <row r="66" spans="1:41" s="431" customFormat="1" ht="12.75" customHeight="1">
      <c r="A66" s="347" t="s">
        <v>370</v>
      </c>
      <c r="B66" s="348"/>
      <c r="C66" s="349">
        <v>942.05859365846607</v>
      </c>
      <c r="D66" s="350">
        <v>942.05859365846607</v>
      </c>
      <c r="E66" s="351"/>
      <c r="F66" s="352"/>
      <c r="G66" s="352"/>
      <c r="H66" s="353">
        <v>541.83907492037906</v>
      </c>
      <c r="I66" s="350">
        <v>541.83907492037906</v>
      </c>
      <c r="J66" s="351">
        <v>0</v>
      </c>
      <c r="K66" s="351"/>
      <c r="L66" s="353">
        <v>54.929100113489412</v>
      </c>
      <c r="M66" s="351"/>
      <c r="N66" s="351"/>
      <c r="O66" s="351"/>
      <c r="P66" s="351"/>
      <c r="Q66" s="351"/>
      <c r="R66" s="351">
        <v>47.397657075727196</v>
      </c>
      <c r="S66" s="351"/>
      <c r="T66" s="351">
        <v>7.5314430377622141</v>
      </c>
      <c r="U66" s="351"/>
      <c r="V66" s="352"/>
      <c r="W66" s="352"/>
      <c r="X66" s="352"/>
      <c r="Y66" s="351"/>
      <c r="Z66" s="353">
        <v>1714.4540102949693</v>
      </c>
      <c r="AA66" s="354">
        <v>119.60923239064275</v>
      </c>
      <c r="AB66" s="355"/>
      <c r="AC66" s="351"/>
      <c r="AD66" s="351">
        <v>80.544376710948811</v>
      </c>
      <c r="AE66" s="351">
        <v>39.064855679693935</v>
      </c>
      <c r="AF66" s="351"/>
      <c r="AG66" s="351"/>
      <c r="AH66" s="350"/>
      <c r="AI66" s="352"/>
      <c r="AJ66" s="356">
        <v>24.518096548679999</v>
      </c>
      <c r="AK66" s="353"/>
      <c r="AL66" s="354"/>
      <c r="AM66" s="357">
        <v>3397.4081079266271</v>
      </c>
    </row>
    <row r="67" spans="1:41" s="431" customFormat="1" ht="12.75" customHeight="1">
      <c r="A67" s="299" t="s">
        <v>371</v>
      </c>
      <c r="B67" s="300"/>
      <c r="C67" s="301">
        <v>0</v>
      </c>
      <c r="D67" s="306">
        <v>0</v>
      </c>
      <c r="E67" s="307"/>
      <c r="F67" s="304"/>
      <c r="G67" s="304"/>
      <c r="H67" s="305">
        <v>7.9103891629398939</v>
      </c>
      <c r="I67" s="306">
        <v>7.9103891629398939</v>
      </c>
      <c r="J67" s="307"/>
      <c r="K67" s="307"/>
      <c r="L67" s="305">
        <v>5.3420679781602205</v>
      </c>
      <c r="M67" s="307"/>
      <c r="N67" s="358">
        <v>4.8226428745602208</v>
      </c>
      <c r="O67" s="307"/>
      <c r="P67" s="307"/>
      <c r="Q67" s="307"/>
      <c r="R67" s="307">
        <v>0</v>
      </c>
      <c r="S67" s="307">
        <v>0.51942510359999994</v>
      </c>
      <c r="T67" s="307">
        <v>0</v>
      </c>
      <c r="U67" s="307"/>
      <c r="V67" s="304"/>
      <c r="W67" s="304"/>
      <c r="X67" s="304"/>
      <c r="Y67" s="307"/>
      <c r="Z67" s="305">
        <v>258.45618601805808</v>
      </c>
      <c r="AA67" s="308">
        <v>8.1770623456549032</v>
      </c>
      <c r="AB67" s="309"/>
      <c r="AC67" s="307"/>
      <c r="AD67" s="307">
        <v>3.1689725570742846</v>
      </c>
      <c r="AE67" s="307"/>
      <c r="AF67" s="307">
        <v>5.0080897885806186</v>
      </c>
      <c r="AG67" s="307"/>
      <c r="AH67" s="306"/>
      <c r="AI67" s="304"/>
      <c r="AJ67" s="310"/>
      <c r="AK67" s="310"/>
      <c r="AL67" s="308"/>
      <c r="AM67" s="311">
        <v>279.88570550481313</v>
      </c>
    </row>
    <row r="68" spans="1:41" s="431" customFormat="1" ht="12.75" customHeight="1">
      <c r="A68" s="299" t="s">
        <v>372</v>
      </c>
      <c r="B68" s="300"/>
      <c r="C68" s="301"/>
      <c r="D68" s="306"/>
      <c r="E68" s="307"/>
      <c r="F68" s="304"/>
      <c r="G68" s="304"/>
      <c r="H68" s="305"/>
      <c r="I68" s="306"/>
      <c r="J68" s="307"/>
      <c r="K68" s="307"/>
      <c r="L68" s="305"/>
      <c r="M68" s="307"/>
      <c r="N68" s="358"/>
      <c r="O68" s="307"/>
      <c r="P68" s="307"/>
      <c r="Q68" s="307"/>
      <c r="R68" s="307"/>
      <c r="S68" s="307"/>
      <c r="T68" s="307"/>
      <c r="U68" s="307"/>
      <c r="V68" s="304"/>
      <c r="W68" s="304"/>
      <c r="X68" s="304"/>
      <c r="Y68" s="307"/>
      <c r="Z68" s="305"/>
      <c r="AA68" s="308"/>
      <c r="AB68" s="309"/>
      <c r="AC68" s="307"/>
      <c r="AD68" s="307"/>
      <c r="AE68" s="307"/>
      <c r="AF68" s="307"/>
      <c r="AG68" s="307"/>
      <c r="AH68" s="306"/>
      <c r="AI68" s="304"/>
      <c r="AJ68" s="310"/>
      <c r="AK68" s="310">
        <v>43.062676799999991</v>
      </c>
      <c r="AL68" s="308"/>
      <c r="AM68" s="311">
        <v>43.062676799999991</v>
      </c>
    </row>
    <row r="69" spans="1:41" s="431" customFormat="1" ht="12.75" customHeight="1">
      <c r="A69" s="299" t="s">
        <v>373</v>
      </c>
      <c r="B69" s="300"/>
      <c r="C69" s="301">
        <v>0</v>
      </c>
      <c r="D69" s="306"/>
      <c r="E69" s="304"/>
      <c r="F69" s="304"/>
      <c r="G69" s="304"/>
      <c r="H69" s="305">
        <v>118.5348272632326</v>
      </c>
      <c r="I69" s="306">
        <v>118.5348272632326</v>
      </c>
      <c r="J69" s="307"/>
      <c r="K69" s="307"/>
      <c r="L69" s="305">
        <v>0</v>
      </c>
      <c r="M69" s="307"/>
      <c r="N69" s="307"/>
      <c r="O69" s="307"/>
      <c r="P69" s="307"/>
      <c r="Q69" s="307"/>
      <c r="R69" s="307"/>
      <c r="S69" s="307"/>
      <c r="T69" s="307"/>
      <c r="U69" s="307"/>
      <c r="V69" s="304"/>
      <c r="W69" s="304"/>
      <c r="X69" s="304"/>
      <c r="Y69" s="307"/>
      <c r="Z69" s="305"/>
      <c r="AA69" s="308">
        <v>0</v>
      </c>
      <c r="AB69" s="309"/>
      <c r="AC69" s="307"/>
      <c r="AD69" s="307"/>
      <c r="AE69" s="307"/>
      <c r="AF69" s="307"/>
      <c r="AG69" s="307"/>
      <c r="AH69" s="306"/>
      <c r="AI69" s="304"/>
      <c r="AJ69" s="310"/>
      <c r="AK69" s="310"/>
      <c r="AL69" s="308"/>
      <c r="AM69" s="311">
        <v>118.5348272632326</v>
      </c>
    </row>
    <row r="70" spans="1:41" s="431" customFormat="1" ht="12.75" customHeight="1">
      <c r="A70" s="359" t="s">
        <v>374</v>
      </c>
      <c r="B70" s="360"/>
      <c r="C70" s="361">
        <v>0</v>
      </c>
      <c r="D70" s="362"/>
      <c r="E70" s="363"/>
      <c r="F70" s="364"/>
      <c r="G70" s="364"/>
      <c r="H70" s="365">
        <v>0</v>
      </c>
      <c r="I70" s="362"/>
      <c r="J70" s="363"/>
      <c r="K70" s="363"/>
      <c r="L70" s="365">
        <v>2814.1951999999997</v>
      </c>
      <c r="M70" s="363">
        <v>2814.1951999999997</v>
      </c>
      <c r="N70" s="363"/>
      <c r="O70" s="363"/>
      <c r="P70" s="363"/>
      <c r="Q70" s="363"/>
      <c r="R70" s="363"/>
      <c r="S70" s="363"/>
      <c r="T70" s="363"/>
      <c r="U70" s="363"/>
      <c r="V70" s="364"/>
      <c r="W70" s="364"/>
      <c r="X70" s="364"/>
      <c r="Y70" s="363"/>
      <c r="Z70" s="365">
        <v>44.557857702084455</v>
      </c>
      <c r="AA70" s="366">
        <v>0</v>
      </c>
      <c r="AB70" s="367"/>
      <c r="AC70" s="363"/>
      <c r="AD70" s="363"/>
      <c r="AE70" s="363"/>
      <c r="AF70" s="363"/>
      <c r="AG70" s="363"/>
      <c r="AH70" s="362"/>
      <c r="AI70" s="364"/>
      <c r="AJ70" s="368"/>
      <c r="AK70" s="368">
        <v>15.164194755999999</v>
      </c>
      <c r="AL70" s="366"/>
      <c r="AM70" s="369">
        <v>2873.9172524580845</v>
      </c>
    </row>
    <row r="71" spans="1:41" s="433" customFormat="1" ht="12.75" customHeight="1">
      <c r="A71" s="370" t="s">
        <v>375</v>
      </c>
      <c r="B71" s="371"/>
      <c r="C71" s="372">
        <v>0</v>
      </c>
      <c r="D71" s="373">
        <v>0</v>
      </c>
      <c r="E71" s="374">
        <v>0</v>
      </c>
      <c r="F71" s="375">
        <v>0</v>
      </c>
      <c r="G71" s="375">
        <v>0</v>
      </c>
      <c r="H71" s="376">
        <v>91.775424000000001</v>
      </c>
      <c r="I71" s="373">
        <v>0</v>
      </c>
      <c r="J71" s="374">
        <v>0</v>
      </c>
      <c r="K71" s="374">
        <v>91.775424000000001</v>
      </c>
      <c r="L71" s="376">
        <v>2871.4458206664322</v>
      </c>
      <c r="M71" s="374">
        <v>0</v>
      </c>
      <c r="N71" s="374">
        <v>74.22189472710744</v>
      </c>
      <c r="O71" s="374">
        <v>523.95213249999995</v>
      </c>
      <c r="P71" s="374">
        <v>144.39412638560003</v>
      </c>
      <c r="Q71" s="374">
        <v>0</v>
      </c>
      <c r="R71" s="374">
        <v>918.2172360666666</v>
      </c>
      <c r="S71" s="374">
        <v>67.173742993054844</v>
      </c>
      <c r="T71" s="374">
        <v>1122.5326375181742</v>
      </c>
      <c r="U71" s="374">
        <v>0</v>
      </c>
      <c r="V71" s="375">
        <v>20.95405047582873</v>
      </c>
      <c r="W71" s="375">
        <v>0</v>
      </c>
      <c r="X71" s="375">
        <v>0</v>
      </c>
      <c r="Y71" s="374">
        <v>0</v>
      </c>
      <c r="Z71" s="376">
        <v>0</v>
      </c>
      <c r="AA71" s="377">
        <v>46.109140714763754</v>
      </c>
      <c r="AB71" s="378">
        <v>0</v>
      </c>
      <c r="AC71" s="374">
        <v>0</v>
      </c>
      <c r="AD71" s="374">
        <v>28.42125554889202</v>
      </c>
      <c r="AE71" s="379">
        <v>14.574428081771728</v>
      </c>
      <c r="AF71" s="379">
        <v>3.1134570841000002</v>
      </c>
      <c r="AG71" s="379">
        <v>0</v>
      </c>
      <c r="AH71" s="373">
        <v>0</v>
      </c>
      <c r="AI71" s="375">
        <v>0</v>
      </c>
      <c r="AJ71" s="376">
        <v>5.6163703005691383</v>
      </c>
      <c r="AK71" s="376">
        <v>1759.9304281704051</v>
      </c>
      <c r="AL71" s="377">
        <v>0</v>
      </c>
      <c r="AM71" s="380">
        <v>4774.8771838521698</v>
      </c>
      <c r="AN71" s="431"/>
      <c r="AO71" s="432"/>
    </row>
    <row r="72" spans="1:41" s="434" customFormat="1" ht="12.75" customHeight="1">
      <c r="A72" s="347" t="s">
        <v>370</v>
      </c>
      <c r="B72" s="348"/>
      <c r="C72" s="349">
        <v>0</v>
      </c>
      <c r="D72" s="350"/>
      <c r="E72" s="351"/>
      <c r="F72" s="352"/>
      <c r="G72" s="352"/>
      <c r="H72" s="353">
        <v>0</v>
      </c>
      <c r="I72" s="350"/>
      <c r="J72" s="351"/>
      <c r="K72" s="351"/>
      <c r="L72" s="353">
        <v>0</v>
      </c>
      <c r="M72" s="351"/>
      <c r="N72" s="351"/>
      <c r="O72" s="351"/>
      <c r="P72" s="351"/>
      <c r="Q72" s="351"/>
      <c r="R72" s="351"/>
      <c r="S72" s="351"/>
      <c r="T72" s="351"/>
      <c r="U72" s="351"/>
      <c r="V72" s="352"/>
      <c r="W72" s="352"/>
      <c r="X72" s="352"/>
      <c r="Y72" s="351"/>
      <c r="Z72" s="353"/>
      <c r="AA72" s="354">
        <v>41.74517637866375</v>
      </c>
      <c r="AB72" s="355"/>
      <c r="AC72" s="351"/>
      <c r="AD72" s="351">
        <v>27.170748296892022</v>
      </c>
      <c r="AE72" s="358">
        <v>14.574428081771728</v>
      </c>
      <c r="AF72" s="358"/>
      <c r="AG72" s="358"/>
      <c r="AH72" s="350"/>
      <c r="AI72" s="352"/>
      <c r="AJ72" s="356">
        <v>5.6163703005691383</v>
      </c>
      <c r="AK72" s="356">
        <v>1557.7618530170109</v>
      </c>
      <c r="AL72" s="354"/>
      <c r="AM72" s="381">
        <v>1557.7618530170109</v>
      </c>
      <c r="AN72" s="431"/>
    </row>
    <row r="73" spans="1:41" s="434" customFormat="1" ht="12.75" customHeight="1">
      <c r="A73" s="299" t="s">
        <v>376</v>
      </c>
      <c r="B73" s="300"/>
      <c r="C73" s="301">
        <v>0</v>
      </c>
      <c r="D73" s="306"/>
      <c r="E73" s="307"/>
      <c r="F73" s="304"/>
      <c r="G73" s="304"/>
      <c r="H73" s="305">
        <v>0</v>
      </c>
      <c r="I73" s="306"/>
      <c r="J73" s="307"/>
      <c r="K73" s="307"/>
      <c r="L73" s="305">
        <v>0</v>
      </c>
      <c r="M73" s="307"/>
      <c r="N73" s="307"/>
      <c r="O73" s="307"/>
      <c r="P73" s="307"/>
      <c r="Q73" s="307"/>
      <c r="R73" s="307"/>
      <c r="S73" s="307"/>
      <c r="T73" s="307"/>
      <c r="U73" s="307"/>
      <c r="V73" s="304"/>
      <c r="W73" s="304"/>
      <c r="X73" s="304"/>
      <c r="Y73" s="307"/>
      <c r="Z73" s="305"/>
      <c r="AA73" s="308">
        <v>4.3639643361000005</v>
      </c>
      <c r="AB73" s="309"/>
      <c r="AC73" s="307"/>
      <c r="AD73" s="307">
        <v>1.250507252</v>
      </c>
      <c r="AE73" s="307"/>
      <c r="AF73" s="307">
        <v>3.1134570841000002</v>
      </c>
      <c r="AG73" s="307"/>
      <c r="AH73" s="306"/>
      <c r="AI73" s="304"/>
      <c r="AJ73" s="310"/>
      <c r="AK73" s="383">
        <v>178.16793204555418</v>
      </c>
      <c r="AL73" s="308"/>
      <c r="AM73" s="311">
        <v>178.16793204555418</v>
      </c>
      <c r="AN73" s="431"/>
    </row>
    <row r="74" spans="1:41" s="434" customFormat="1" ht="12.75" customHeight="1">
      <c r="A74" s="299" t="s">
        <v>377</v>
      </c>
      <c r="B74" s="300"/>
      <c r="C74" s="301"/>
      <c r="D74" s="306"/>
      <c r="E74" s="307"/>
      <c r="F74" s="304"/>
      <c r="G74" s="304"/>
      <c r="H74" s="305"/>
      <c r="I74" s="306"/>
      <c r="J74" s="307"/>
      <c r="K74" s="307"/>
      <c r="L74" s="305"/>
      <c r="M74" s="307"/>
      <c r="N74" s="307"/>
      <c r="O74" s="307"/>
      <c r="P74" s="307"/>
      <c r="Q74" s="307"/>
      <c r="R74" s="307"/>
      <c r="S74" s="307"/>
      <c r="T74" s="307"/>
      <c r="U74" s="307"/>
      <c r="V74" s="304"/>
      <c r="W74" s="304"/>
      <c r="X74" s="304"/>
      <c r="Y74" s="307"/>
      <c r="Z74" s="305"/>
      <c r="AA74" s="308">
        <v>0</v>
      </c>
      <c r="AB74" s="309"/>
      <c r="AC74" s="307"/>
      <c r="AD74" s="307"/>
      <c r="AE74" s="307"/>
      <c r="AF74" s="307"/>
      <c r="AG74" s="307"/>
      <c r="AH74" s="306"/>
      <c r="AI74" s="304"/>
      <c r="AJ74" s="310"/>
      <c r="AK74" s="310"/>
      <c r="AL74" s="308"/>
      <c r="AM74" s="311">
        <v>0</v>
      </c>
      <c r="AN74" s="431"/>
    </row>
    <row r="75" spans="1:41" s="434" customFormat="1" ht="12.75" customHeight="1">
      <c r="A75" s="299" t="s">
        <v>378</v>
      </c>
      <c r="B75" s="300"/>
      <c r="C75" s="301"/>
      <c r="D75" s="306"/>
      <c r="E75" s="307"/>
      <c r="F75" s="304"/>
      <c r="G75" s="304"/>
      <c r="H75" s="305"/>
      <c r="I75" s="306"/>
      <c r="J75" s="307"/>
      <c r="K75" s="307"/>
      <c r="L75" s="305"/>
      <c r="M75" s="307"/>
      <c r="N75" s="307"/>
      <c r="O75" s="307"/>
      <c r="P75" s="307"/>
      <c r="Q75" s="307"/>
      <c r="R75" s="307"/>
      <c r="S75" s="307"/>
      <c r="T75" s="307"/>
      <c r="U75" s="307"/>
      <c r="V75" s="304"/>
      <c r="W75" s="304"/>
      <c r="X75" s="304"/>
      <c r="Y75" s="307"/>
      <c r="Z75" s="305"/>
      <c r="AA75" s="308"/>
      <c r="AB75" s="309"/>
      <c r="AC75" s="307"/>
      <c r="AD75" s="307"/>
      <c r="AE75" s="307"/>
      <c r="AF75" s="307"/>
      <c r="AG75" s="307"/>
      <c r="AH75" s="306"/>
      <c r="AI75" s="304"/>
      <c r="AJ75" s="310"/>
      <c r="AK75" s="310">
        <v>24.000643107840006</v>
      </c>
      <c r="AL75" s="308"/>
      <c r="AM75" s="311">
        <v>24.000643107840006</v>
      </c>
      <c r="AN75" s="431"/>
    </row>
    <row r="76" spans="1:41" s="434" customFormat="1" ht="12.75" customHeight="1">
      <c r="A76" s="299" t="s">
        <v>373</v>
      </c>
      <c r="B76" s="300"/>
      <c r="C76" s="301"/>
      <c r="E76" s="307"/>
      <c r="F76" s="304"/>
      <c r="G76" s="304"/>
      <c r="H76" s="305">
        <v>91.775424000000001</v>
      </c>
      <c r="I76" s="306"/>
      <c r="J76" s="307"/>
      <c r="K76" s="307">
        <v>91.775424000000001</v>
      </c>
      <c r="L76" s="305">
        <v>0</v>
      </c>
      <c r="M76" s="307"/>
      <c r="N76" s="307"/>
      <c r="O76" s="307"/>
      <c r="P76" s="307"/>
      <c r="Q76" s="307"/>
      <c r="R76" s="307"/>
      <c r="S76" s="307"/>
      <c r="T76" s="307"/>
      <c r="U76" s="307"/>
      <c r="V76" s="304"/>
      <c r="W76" s="304"/>
      <c r="X76" s="304"/>
      <c r="Y76" s="307"/>
      <c r="Z76" s="305"/>
      <c r="AA76" s="308">
        <v>0</v>
      </c>
      <c r="AB76" s="309"/>
      <c r="AC76" s="307"/>
      <c r="AD76" s="307"/>
      <c r="AE76" s="307"/>
      <c r="AF76" s="307"/>
      <c r="AG76" s="307"/>
      <c r="AH76" s="306"/>
      <c r="AI76" s="304"/>
      <c r="AJ76" s="310"/>
      <c r="AK76" s="310"/>
      <c r="AL76" s="308"/>
      <c r="AM76" s="311">
        <v>91.775424000000001</v>
      </c>
      <c r="AN76" s="431"/>
    </row>
    <row r="77" spans="1:41" s="434" customFormat="1" ht="12.75" customHeight="1">
      <c r="A77" s="438" t="s">
        <v>379</v>
      </c>
      <c r="B77" s="439"/>
      <c r="C77" s="440"/>
      <c r="D77" s="441"/>
      <c r="E77" s="442"/>
      <c r="F77" s="443"/>
      <c r="G77" s="443"/>
      <c r="H77" s="444">
        <v>0</v>
      </c>
      <c r="I77" s="441"/>
      <c r="J77" s="442"/>
      <c r="K77" s="442"/>
      <c r="L77" s="444">
        <v>2871.4458206664322</v>
      </c>
      <c r="M77" s="442"/>
      <c r="N77" s="442">
        <v>74.22189472710744</v>
      </c>
      <c r="O77" s="442">
        <v>523.95213249999995</v>
      </c>
      <c r="P77" s="442">
        <v>144.39412638560003</v>
      </c>
      <c r="Q77" s="442">
        <v>0</v>
      </c>
      <c r="R77" s="442">
        <v>918.2172360666666</v>
      </c>
      <c r="S77" s="442">
        <v>67.173742993054844</v>
      </c>
      <c r="T77" s="442">
        <v>1122.5326375181742</v>
      </c>
      <c r="U77" s="442"/>
      <c r="V77" s="443">
        <v>20.95405047582873</v>
      </c>
      <c r="W77" s="443"/>
      <c r="X77" s="443"/>
      <c r="Y77" s="442"/>
      <c r="Z77" s="444"/>
      <c r="AA77" s="445">
        <v>0</v>
      </c>
      <c r="AB77" s="446"/>
      <c r="AC77" s="442"/>
      <c r="AD77" s="442"/>
      <c r="AE77" s="442"/>
      <c r="AF77" s="442"/>
      <c r="AG77" s="442"/>
      <c r="AH77" s="441"/>
      <c r="AI77" s="443"/>
      <c r="AJ77" s="447"/>
      <c r="AK77" s="447"/>
      <c r="AL77" s="445"/>
      <c r="AM77" s="448">
        <v>2871.4458206664322</v>
      </c>
      <c r="AN77" s="431"/>
    </row>
    <row r="78" spans="1:41" s="434" customFormat="1" ht="12.75" customHeight="1">
      <c r="A78" s="384" t="s">
        <v>380</v>
      </c>
      <c r="B78" s="385"/>
      <c r="C78" s="386">
        <v>17.236365325401415</v>
      </c>
      <c r="D78" s="387">
        <v>-11.541075000000001</v>
      </c>
      <c r="E78" s="388">
        <v>28.777440325401415</v>
      </c>
      <c r="F78" s="389">
        <v>0</v>
      </c>
      <c r="G78" s="389">
        <v>0</v>
      </c>
      <c r="H78" s="390">
        <v>0</v>
      </c>
      <c r="I78" s="387">
        <v>0</v>
      </c>
      <c r="J78" s="388">
        <v>0</v>
      </c>
      <c r="K78" s="388">
        <v>0</v>
      </c>
      <c r="L78" s="390">
        <v>-19.289998189989539</v>
      </c>
      <c r="M78" s="388">
        <v>0</v>
      </c>
      <c r="N78" s="388">
        <v>0</v>
      </c>
      <c r="O78" s="388">
        <v>-0.10381462222222221</v>
      </c>
      <c r="P78" s="388">
        <v>204.55238023584002</v>
      </c>
      <c r="Q78" s="388">
        <v>-204.14611135823998</v>
      </c>
      <c r="R78" s="388">
        <v>1.4972557378531075</v>
      </c>
      <c r="S78" s="388">
        <v>0</v>
      </c>
      <c r="T78" s="388">
        <v>-3.8533428578190581</v>
      </c>
      <c r="U78" s="388">
        <v>-17.236365325401412</v>
      </c>
      <c r="V78" s="389">
        <v>0</v>
      </c>
      <c r="W78" s="389">
        <v>0</v>
      </c>
      <c r="X78" s="389">
        <v>0</v>
      </c>
      <c r="Y78" s="388">
        <v>0</v>
      </c>
      <c r="Z78" s="390">
        <v>0</v>
      </c>
      <c r="AA78" s="391">
        <v>-503.07084831419115</v>
      </c>
      <c r="AB78" s="392">
        <v>-60.944232425259983</v>
      </c>
      <c r="AC78" s="388">
        <v>-442.04525606199996</v>
      </c>
      <c r="AD78" s="388">
        <v>0</v>
      </c>
      <c r="AE78" s="393">
        <v>0</v>
      </c>
      <c r="AF78" s="393">
        <v>0</v>
      </c>
      <c r="AG78" s="393">
        <v>0</v>
      </c>
      <c r="AH78" s="387">
        <v>-8.1359826931200002E-2</v>
      </c>
      <c r="AI78" s="389">
        <v>0</v>
      </c>
      <c r="AJ78" s="394">
        <v>0</v>
      </c>
      <c r="AK78" s="390">
        <v>503.07084831419115</v>
      </c>
      <c r="AL78" s="391">
        <v>0</v>
      </c>
      <c r="AM78" s="395">
        <v>-2.0536328645881241</v>
      </c>
      <c r="AN78" s="431"/>
      <c r="AO78" s="432"/>
    </row>
    <row r="79" spans="1:41" s="434" customFormat="1" ht="12.75" customHeight="1">
      <c r="A79" s="347" t="s">
        <v>381</v>
      </c>
      <c r="B79" s="348"/>
      <c r="C79" s="396"/>
      <c r="D79" s="397"/>
      <c r="E79" s="398"/>
      <c r="F79" s="352"/>
      <c r="G79" s="352"/>
      <c r="H79" s="353"/>
      <c r="I79" s="399"/>
      <c r="J79" s="351"/>
      <c r="K79" s="351"/>
      <c r="L79" s="353"/>
      <c r="M79" s="351"/>
      <c r="N79" s="351"/>
      <c r="O79" s="351"/>
      <c r="P79" s="351"/>
      <c r="Q79" s="351"/>
      <c r="R79" s="351"/>
      <c r="S79" s="351"/>
      <c r="T79" s="351"/>
      <c r="U79" s="351"/>
      <c r="V79" s="352"/>
      <c r="W79" s="352"/>
      <c r="X79" s="352"/>
      <c r="Y79" s="351"/>
      <c r="Z79" s="353"/>
      <c r="AA79" s="354">
        <v>-503.07084831419115</v>
      </c>
      <c r="AB79" s="355">
        <v>-60.944232425259983</v>
      </c>
      <c r="AC79" s="351">
        <v>-442.04525606199996</v>
      </c>
      <c r="AD79" s="351"/>
      <c r="AE79" s="358"/>
      <c r="AF79" s="358"/>
      <c r="AG79" s="358"/>
      <c r="AH79" s="350">
        <v>-8.1359826931200002E-2</v>
      </c>
      <c r="AI79" s="352"/>
      <c r="AJ79" s="356"/>
      <c r="AK79" s="353">
        <v>503.07084831419115</v>
      </c>
      <c r="AL79" s="354"/>
      <c r="AM79" s="381">
        <v>0</v>
      </c>
      <c r="AN79" s="431"/>
    </row>
    <row r="80" spans="1:41" s="434" customFormat="1" ht="12.75" customHeight="1">
      <c r="A80" s="400" t="s">
        <v>382</v>
      </c>
      <c r="B80" s="371"/>
      <c r="C80" s="401"/>
      <c r="D80" s="402"/>
      <c r="E80" s="374"/>
      <c r="F80" s="403"/>
      <c r="G80" s="403"/>
      <c r="H80" s="376"/>
      <c r="I80" s="404"/>
      <c r="J80" s="405"/>
      <c r="K80" s="405"/>
      <c r="L80" s="376"/>
      <c r="M80" s="405"/>
      <c r="N80" s="405"/>
      <c r="O80" s="405"/>
      <c r="P80" s="405"/>
      <c r="Q80" s="405"/>
      <c r="R80" s="405"/>
      <c r="S80" s="405"/>
      <c r="T80" s="405"/>
      <c r="U80" s="405"/>
      <c r="V80" s="403"/>
      <c r="W80" s="403"/>
      <c r="X80" s="403"/>
      <c r="Y80" s="405"/>
      <c r="Z80" s="376"/>
      <c r="AA80" s="377"/>
      <c r="AB80" s="406"/>
      <c r="AC80" s="405"/>
      <c r="AD80" s="405"/>
      <c r="AE80" s="405"/>
      <c r="AF80" s="405"/>
      <c r="AG80" s="405"/>
      <c r="AH80" s="407"/>
      <c r="AI80" s="403"/>
      <c r="AJ80" s="408"/>
      <c r="AK80" s="376"/>
      <c r="AL80" s="377"/>
      <c r="AM80" s="409">
        <v>0</v>
      </c>
      <c r="AN80" s="431"/>
    </row>
    <row r="81" spans="1:41" s="434" customFormat="1" ht="12.75" customHeight="1" thickBot="1">
      <c r="A81" s="313" t="s">
        <v>383</v>
      </c>
      <c r="B81" s="314"/>
      <c r="C81" s="410">
        <v>17.236365325401415</v>
      </c>
      <c r="D81" s="411">
        <v>-11.541075000000001</v>
      </c>
      <c r="E81" s="321">
        <v>28.777440325401415</v>
      </c>
      <c r="F81" s="316"/>
      <c r="G81" s="316"/>
      <c r="H81" s="317"/>
      <c r="I81" s="412"/>
      <c r="J81" s="321"/>
      <c r="K81" s="321"/>
      <c r="L81" s="317">
        <v>-19.289998189989539</v>
      </c>
      <c r="M81" s="321"/>
      <c r="N81" s="321"/>
      <c r="O81" s="321">
        <v>-0.10381462222222221</v>
      </c>
      <c r="P81" s="321">
        <v>204.55238023584002</v>
      </c>
      <c r="Q81" s="321">
        <v>-204.14611135823998</v>
      </c>
      <c r="R81" s="321">
        <v>1.4972557378531075</v>
      </c>
      <c r="S81" s="321"/>
      <c r="T81" s="321">
        <v>-3.8533428578190581</v>
      </c>
      <c r="U81" s="316">
        <v>-17.236365325401412</v>
      </c>
      <c r="V81" s="316"/>
      <c r="W81" s="316"/>
      <c r="X81" s="316"/>
      <c r="Y81" s="321"/>
      <c r="Z81" s="317"/>
      <c r="AA81" s="317">
        <v>0</v>
      </c>
      <c r="AB81" s="320"/>
      <c r="AC81" s="321"/>
      <c r="AD81" s="321"/>
      <c r="AE81" s="321"/>
      <c r="AF81" s="321"/>
      <c r="AG81" s="321"/>
      <c r="AH81" s="318"/>
      <c r="AI81" s="316"/>
      <c r="AJ81" s="322"/>
      <c r="AK81" s="317"/>
      <c r="AL81" s="319"/>
      <c r="AM81" s="323">
        <v>-2.0536328645881241</v>
      </c>
      <c r="AN81" s="431"/>
    </row>
    <row r="82" spans="1:41" s="434" customFormat="1" ht="12.75" customHeight="1" thickBot="1">
      <c r="A82" s="370" t="s">
        <v>384</v>
      </c>
      <c r="B82" s="371"/>
      <c r="C82" s="372">
        <v>0</v>
      </c>
      <c r="D82" s="373"/>
      <c r="E82" s="374"/>
      <c r="F82" s="403"/>
      <c r="G82" s="403"/>
      <c r="H82" s="376">
        <v>13.034293271425252</v>
      </c>
      <c r="I82" s="403">
        <v>13.034293271425252</v>
      </c>
      <c r="J82" s="405"/>
      <c r="K82" s="405"/>
      <c r="L82" s="376">
        <v>70.70367153247237</v>
      </c>
      <c r="M82" s="405"/>
      <c r="N82" s="405">
        <v>69.399251852547224</v>
      </c>
      <c r="O82" s="405"/>
      <c r="P82" s="405"/>
      <c r="Q82" s="405"/>
      <c r="R82" s="405">
        <v>0</v>
      </c>
      <c r="S82" s="405">
        <v>4.1693256233877908E-3</v>
      </c>
      <c r="T82" s="405">
        <v>1.3002503543017518</v>
      </c>
      <c r="U82" s="405"/>
      <c r="V82" s="403"/>
      <c r="W82" s="403"/>
      <c r="X82" s="403"/>
      <c r="Y82" s="405"/>
      <c r="Z82" s="376">
        <v>63.79750643224147</v>
      </c>
      <c r="AA82" s="377">
        <v>0</v>
      </c>
      <c r="AB82" s="378"/>
      <c r="AC82" s="405"/>
      <c r="AD82" s="405"/>
      <c r="AE82" s="405"/>
      <c r="AF82" s="405"/>
      <c r="AG82" s="405"/>
      <c r="AH82" s="407"/>
      <c r="AI82" s="403"/>
      <c r="AJ82" s="408"/>
      <c r="AK82" s="376">
        <v>262.19016108209235</v>
      </c>
      <c r="AL82" s="377"/>
      <c r="AM82" s="409">
        <v>409.72563231823142</v>
      </c>
      <c r="AN82" s="431"/>
      <c r="AO82" s="432"/>
    </row>
    <row r="83" spans="1:41" s="433" customFormat="1" ht="12.75" customHeight="1" thickBot="1">
      <c r="A83" s="413" t="s">
        <v>385</v>
      </c>
      <c r="B83" s="414"/>
      <c r="C83" s="415">
        <v>337.5338416126977</v>
      </c>
      <c r="D83" s="416">
        <v>251.47086554038512</v>
      </c>
      <c r="E83" s="417">
        <v>71.95068636561885</v>
      </c>
      <c r="F83" s="417">
        <v>0</v>
      </c>
      <c r="G83" s="417">
        <v>14.112289706693874</v>
      </c>
      <c r="H83" s="418">
        <v>178.76299040430254</v>
      </c>
      <c r="I83" s="416">
        <v>-30.1624015956974</v>
      </c>
      <c r="J83" s="417">
        <v>127.70399999999999</v>
      </c>
      <c r="K83" s="417">
        <v>81.221392000000009</v>
      </c>
      <c r="L83" s="418">
        <v>6359.4877448285479</v>
      </c>
      <c r="M83" s="417">
        <v>-3.0149591901999884</v>
      </c>
      <c r="N83" s="417">
        <v>0</v>
      </c>
      <c r="O83" s="417">
        <v>1132.1671281111112</v>
      </c>
      <c r="P83" s="417">
        <v>721.83719057632015</v>
      </c>
      <c r="Q83" s="417">
        <v>766.24918745928005</v>
      </c>
      <c r="R83" s="417">
        <v>96.06570271551557</v>
      </c>
      <c r="S83" s="417">
        <v>141.48977519594635</v>
      </c>
      <c r="T83" s="417">
        <v>3175.6952592835069</v>
      </c>
      <c r="U83" s="417">
        <v>121.58830177562007</v>
      </c>
      <c r="V83" s="417">
        <v>4.3562070103591211</v>
      </c>
      <c r="W83" s="417">
        <v>169.12410940328547</v>
      </c>
      <c r="X83" s="417">
        <v>1.5053893483028999</v>
      </c>
      <c r="Y83" s="417">
        <v>32.424453139500002</v>
      </c>
      <c r="Z83" s="418">
        <v>1639.6360081250309</v>
      </c>
      <c r="AA83" s="419">
        <v>390.4851119891548</v>
      </c>
      <c r="AB83" s="345">
        <v>0</v>
      </c>
      <c r="AC83" s="328">
        <v>0</v>
      </c>
      <c r="AD83" s="328">
        <v>220.18812171767007</v>
      </c>
      <c r="AE83" s="328">
        <v>0</v>
      </c>
      <c r="AF83" s="328">
        <v>8.1488192903878911</v>
      </c>
      <c r="AG83" s="328">
        <v>112.20739237951543</v>
      </c>
      <c r="AH83" s="330">
        <v>12.19492822506346</v>
      </c>
      <c r="AI83" s="420">
        <v>37.745850376518071</v>
      </c>
      <c r="AJ83" s="418">
        <v>38.48907949940822</v>
      </c>
      <c r="AK83" s="418">
        <v>2127.4031458465038</v>
      </c>
      <c r="AL83" s="419">
        <v>0</v>
      </c>
      <c r="AM83" s="421">
        <v>11071.797922305646</v>
      </c>
      <c r="AN83" s="431"/>
      <c r="AO83" s="432"/>
    </row>
    <row r="85" spans="1:41" ht="80.5" thickBot="1">
      <c r="A85" s="273" t="s">
        <v>446</v>
      </c>
      <c r="B85" s="274" t="s">
        <v>324</v>
      </c>
      <c r="C85" s="275" t="s">
        <v>325</v>
      </c>
      <c r="D85" s="276" t="s">
        <v>326</v>
      </c>
      <c r="E85" s="277" t="s">
        <v>327</v>
      </c>
      <c r="F85" s="278" t="s">
        <v>328</v>
      </c>
      <c r="G85" s="278" t="s">
        <v>329</v>
      </c>
      <c r="H85" s="279" t="s">
        <v>330</v>
      </c>
      <c r="I85" s="276" t="s">
        <v>331</v>
      </c>
      <c r="J85" s="277" t="s">
        <v>332</v>
      </c>
      <c r="K85" s="277" t="s">
        <v>333</v>
      </c>
      <c r="L85" s="279" t="s">
        <v>334</v>
      </c>
      <c r="M85" s="276" t="s">
        <v>335</v>
      </c>
      <c r="N85" s="277" t="s">
        <v>336</v>
      </c>
      <c r="O85" s="277" t="s">
        <v>337</v>
      </c>
      <c r="P85" s="277" t="s">
        <v>338</v>
      </c>
      <c r="Q85" s="277" t="s">
        <v>339</v>
      </c>
      <c r="R85" s="277" t="s">
        <v>340</v>
      </c>
      <c r="S85" s="277" t="s">
        <v>341</v>
      </c>
      <c r="T85" s="277" t="s">
        <v>342</v>
      </c>
      <c r="U85" s="277" t="s">
        <v>343</v>
      </c>
      <c r="V85" s="278" t="s">
        <v>344</v>
      </c>
      <c r="W85" s="278" t="s">
        <v>345</v>
      </c>
      <c r="X85" s="278" t="s">
        <v>346</v>
      </c>
      <c r="Y85" s="277" t="s">
        <v>347</v>
      </c>
      <c r="Z85" s="279" t="s">
        <v>348</v>
      </c>
      <c r="AA85" s="280" t="s">
        <v>349</v>
      </c>
      <c r="AB85" s="281" t="s">
        <v>350</v>
      </c>
      <c r="AC85" s="277" t="s">
        <v>351</v>
      </c>
      <c r="AD85" s="277" t="s">
        <v>352</v>
      </c>
      <c r="AE85" s="277" t="s">
        <v>353</v>
      </c>
      <c r="AF85" s="277" t="s">
        <v>354</v>
      </c>
      <c r="AG85" s="277" t="s">
        <v>355</v>
      </c>
      <c r="AH85" s="277" t="s">
        <v>356</v>
      </c>
      <c r="AI85" s="278" t="s">
        <v>357</v>
      </c>
      <c r="AJ85" s="279" t="s">
        <v>358</v>
      </c>
      <c r="AK85" s="279" t="s">
        <v>359</v>
      </c>
      <c r="AL85" s="280" t="s">
        <v>360</v>
      </c>
      <c r="AM85" s="282" t="s">
        <v>361</v>
      </c>
    </row>
    <row r="86" spans="1:41">
      <c r="A86" s="284" t="s">
        <v>362</v>
      </c>
      <c r="B86" s="285"/>
      <c r="C86" s="286">
        <v>0</v>
      </c>
      <c r="D86" s="287">
        <v>0</v>
      </c>
      <c r="E86" s="288"/>
      <c r="F86" s="289"/>
      <c r="G86" s="289"/>
      <c r="H86" s="290">
        <v>761.70763590773026</v>
      </c>
      <c r="I86" s="291">
        <v>634.00363590773031</v>
      </c>
      <c r="J86" s="292">
        <v>127.70399999999999</v>
      </c>
      <c r="K86" s="292"/>
      <c r="L86" s="290">
        <v>0</v>
      </c>
      <c r="M86" s="291"/>
      <c r="N86" s="293"/>
      <c r="O86" s="293"/>
      <c r="P86" s="293"/>
      <c r="Q86" s="293"/>
      <c r="R86" s="293"/>
      <c r="S86" s="293"/>
      <c r="T86" s="293"/>
      <c r="U86" s="293"/>
      <c r="V86" s="289"/>
      <c r="W86" s="289"/>
      <c r="X86" s="289"/>
      <c r="Y86" s="292"/>
      <c r="Z86" s="290">
        <v>107.45580499386362</v>
      </c>
      <c r="AA86" s="294">
        <v>1025.6192332066662</v>
      </c>
      <c r="AB86" s="295">
        <v>69.358155996860006</v>
      </c>
      <c r="AC86" s="292">
        <v>565.277794202</v>
      </c>
      <c r="AD86" s="292">
        <v>254.00082678560469</v>
      </c>
      <c r="AE86" s="292">
        <v>41.011254769021484</v>
      </c>
      <c r="AF86" s="292">
        <v>13.60554532380441</v>
      </c>
      <c r="AG86" s="292">
        <v>24.078432909586283</v>
      </c>
      <c r="AH86" s="291">
        <v>13.136807353841927</v>
      </c>
      <c r="AI86" s="289">
        <v>45.150415865947451</v>
      </c>
      <c r="AJ86" s="296">
        <v>62.006582672407923</v>
      </c>
      <c r="AK86" s="296"/>
      <c r="AL86" s="294"/>
      <c r="AM86" s="297">
        <v>1956.7892567806678</v>
      </c>
    </row>
    <row r="87" spans="1:41">
      <c r="A87" s="299" t="s">
        <v>363</v>
      </c>
      <c r="B87" s="300"/>
      <c r="C87" s="301">
        <v>1480.8561810077201</v>
      </c>
      <c r="D87" s="302">
        <v>1419.3245167438956</v>
      </c>
      <c r="E87" s="303">
        <v>48.638129791947776</v>
      </c>
      <c r="F87" s="304"/>
      <c r="G87" s="304">
        <v>12.893534471876839</v>
      </c>
      <c r="H87" s="305">
        <v>0</v>
      </c>
      <c r="I87" s="306"/>
      <c r="J87" s="307"/>
      <c r="K87" s="307"/>
      <c r="L87" s="305">
        <v>9105.9898844214713</v>
      </c>
      <c r="M87" s="306">
        <v>3725.1582678477998</v>
      </c>
      <c r="N87" s="307">
        <v>0</v>
      </c>
      <c r="O87" s="307">
        <v>847.66482598888888</v>
      </c>
      <c r="P87" s="307">
        <v>446.09681081056004</v>
      </c>
      <c r="Q87" s="307">
        <v>1215.53298794088</v>
      </c>
      <c r="R87" s="307">
        <v>118.23049259237288</v>
      </c>
      <c r="S87" s="307">
        <v>120.28455064966059</v>
      </c>
      <c r="T87" s="307">
        <v>2267.71850562705</v>
      </c>
      <c r="U87" s="307">
        <v>148.76918240020279</v>
      </c>
      <c r="V87" s="304">
        <v>0</v>
      </c>
      <c r="W87" s="304">
        <v>174.06439741855056</v>
      </c>
      <c r="X87" s="304">
        <v>1.4416431455041887</v>
      </c>
      <c r="Y87" s="307">
        <v>41.028219999999997</v>
      </c>
      <c r="Z87" s="305">
        <v>3628.7520365355981</v>
      </c>
      <c r="AA87" s="308">
        <v>124.32951742525199</v>
      </c>
      <c r="AB87" s="309"/>
      <c r="AC87" s="307"/>
      <c r="AD87" s="477">
        <v>27.322662714563993</v>
      </c>
      <c r="AE87" s="307"/>
      <c r="AF87" s="307"/>
      <c r="AG87" s="477">
        <v>97.006854710688003</v>
      </c>
      <c r="AH87" s="306"/>
      <c r="AI87" s="304"/>
      <c r="AJ87" s="310"/>
      <c r="AK87" s="310">
        <v>150.66980699999999</v>
      </c>
      <c r="AL87" s="308"/>
      <c r="AM87" s="311">
        <v>14490.597426390043</v>
      </c>
    </row>
    <row r="88" spans="1:41">
      <c r="A88" s="299" t="s">
        <v>364</v>
      </c>
      <c r="B88" s="300"/>
      <c r="C88" s="301">
        <v>11.4325550038792</v>
      </c>
      <c r="D88" s="302">
        <v>0</v>
      </c>
      <c r="E88" s="312">
        <v>10.291667649999999</v>
      </c>
      <c r="F88" s="304"/>
      <c r="G88" s="304">
        <v>1.1408873538792002</v>
      </c>
      <c r="H88" s="305">
        <v>6.9838950000000004</v>
      </c>
      <c r="I88" s="306"/>
      <c r="J88" s="307"/>
      <c r="K88" s="307">
        <v>6.9838950000000004</v>
      </c>
      <c r="L88" s="305">
        <v>1777.4210655236768</v>
      </c>
      <c r="M88" s="306">
        <v>0</v>
      </c>
      <c r="N88" s="307"/>
      <c r="O88" s="307">
        <v>414.29421579999996</v>
      </c>
      <c r="P88" s="307">
        <v>18.861340039360002</v>
      </c>
      <c r="Q88" s="307">
        <v>84.796615891200005</v>
      </c>
      <c r="R88" s="307">
        <v>1147.0051231689265</v>
      </c>
      <c r="S88" s="307">
        <v>16.342021913054833</v>
      </c>
      <c r="T88" s="307">
        <v>60.418044008114961</v>
      </c>
      <c r="U88" s="307">
        <v>0.439036343074581</v>
      </c>
      <c r="V88" s="304">
        <v>26.2553830269337</v>
      </c>
      <c r="W88" s="304">
        <v>1.1139046488</v>
      </c>
      <c r="X88" s="304">
        <v>3.9475559999999996E-3</v>
      </c>
      <c r="Y88" s="307">
        <v>7.8914331282124301</v>
      </c>
      <c r="Z88" s="305">
        <v>0</v>
      </c>
      <c r="AA88" s="308">
        <v>0.20694933359999998</v>
      </c>
      <c r="AB88" s="309"/>
      <c r="AC88" s="307"/>
      <c r="AD88" s="307">
        <v>0.20694933359999998</v>
      </c>
      <c r="AE88" s="307"/>
      <c r="AF88" s="307"/>
      <c r="AG88" s="307">
        <v>0</v>
      </c>
      <c r="AH88" s="306"/>
      <c r="AI88" s="304"/>
      <c r="AJ88" s="310"/>
      <c r="AK88" s="310">
        <v>92.759986999999981</v>
      </c>
      <c r="AL88" s="308"/>
      <c r="AM88" s="311">
        <v>1888.8044518611559</v>
      </c>
    </row>
    <row r="89" spans="1:41">
      <c r="A89" s="299" t="s">
        <v>365</v>
      </c>
      <c r="B89" s="300"/>
      <c r="C89" s="301">
        <v>0</v>
      </c>
      <c r="D89" s="302"/>
      <c r="E89" s="312"/>
      <c r="F89" s="304"/>
      <c r="G89" s="304"/>
      <c r="H89" s="305">
        <v>0</v>
      </c>
      <c r="I89" s="306"/>
      <c r="J89" s="307"/>
      <c r="K89" s="307"/>
      <c r="L89" s="305">
        <v>159.60393936750791</v>
      </c>
      <c r="M89" s="306"/>
      <c r="N89" s="307"/>
      <c r="O89" s="307"/>
      <c r="P89" s="307"/>
      <c r="Q89" s="307"/>
      <c r="R89" s="307">
        <v>13.614509187288135</v>
      </c>
      <c r="S89" s="307"/>
      <c r="T89" s="307">
        <v>145.98943018021978</v>
      </c>
      <c r="U89" s="307"/>
      <c r="V89" s="304"/>
      <c r="W89" s="304"/>
      <c r="X89" s="304"/>
      <c r="Y89" s="307"/>
      <c r="Z89" s="305"/>
      <c r="AA89" s="308">
        <v>0</v>
      </c>
      <c r="AB89" s="309"/>
      <c r="AC89" s="307"/>
      <c r="AD89" s="307"/>
      <c r="AE89" s="307"/>
      <c r="AF89" s="307"/>
      <c r="AG89" s="307"/>
      <c r="AH89" s="306"/>
      <c r="AI89" s="304"/>
      <c r="AJ89" s="310"/>
      <c r="AK89" s="310"/>
      <c r="AL89" s="308"/>
      <c r="AM89" s="311">
        <v>159.60393936750791</v>
      </c>
    </row>
    <row r="90" spans="1:41" ht="13.5" thickBot="1">
      <c r="A90" s="313" t="s">
        <v>366</v>
      </c>
      <c r="B90" s="314"/>
      <c r="C90" s="301">
        <v>-43.353999663869153</v>
      </c>
      <c r="D90" s="315">
        <v>-49.87240463484995</v>
      </c>
      <c r="E90" s="304">
        <v>6.1992574654499997</v>
      </c>
      <c r="F90" s="316"/>
      <c r="G90" s="316">
        <v>0.31914750553080012</v>
      </c>
      <c r="H90" s="317">
        <v>4.6751440926291323</v>
      </c>
      <c r="I90" s="318">
        <v>-9.4069399073708695</v>
      </c>
      <c r="J90" s="318">
        <v>0</v>
      </c>
      <c r="K90" s="318">
        <v>14.082084000000002</v>
      </c>
      <c r="L90" s="317">
        <v>-303.07898124682441</v>
      </c>
      <c r="M90" s="306">
        <v>-310.50166782419996</v>
      </c>
      <c r="N90" s="307"/>
      <c r="O90" s="307">
        <v>9.5819328000000006</v>
      </c>
      <c r="P90" s="307">
        <v>-7.0956714192000003</v>
      </c>
      <c r="Q90" s="307">
        <v>9.0425080329600007</v>
      </c>
      <c r="R90" s="307">
        <v>5.9342024158192102</v>
      </c>
      <c r="S90" s="307">
        <v>-0.46439142845953013</v>
      </c>
      <c r="T90" s="307">
        <v>-4.8885123185122588</v>
      </c>
      <c r="U90" s="307">
        <v>-2.6442048429390725</v>
      </c>
      <c r="V90" s="316">
        <v>-2.0431766622928174</v>
      </c>
      <c r="W90" s="316">
        <v>0</v>
      </c>
      <c r="X90" s="316">
        <v>0</v>
      </c>
      <c r="Y90" s="318">
        <v>0</v>
      </c>
      <c r="Z90" s="317">
        <v>24.350353264387156</v>
      </c>
      <c r="AA90" s="319">
        <v>0.72127593063599993</v>
      </c>
      <c r="AB90" s="320"/>
      <c r="AC90" s="321"/>
      <c r="AD90" s="321">
        <v>-0.57397924299600001</v>
      </c>
      <c r="AE90" s="321"/>
      <c r="AF90" s="321"/>
      <c r="AG90" s="321">
        <v>1.2952551736319999</v>
      </c>
      <c r="AH90" s="318"/>
      <c r="AI90" s="316"/>
      <c r="AJ90" s="322"/>
      <c r="AK90" s="322"/>
      <c r="AL90" s="319"/>
      <c r="AM90" s="323">
        <v>-316.6862076230413</v>
      </c>
    </row>
    <row r="91" spans="1:41">
      <c r="A91" s="324" t="s">
        <v>367</v>
      </c>
      <c r="B91" s="325"/>
      <c r="C91" s="326">
        <v>1426.0696263399718</v>
      </c>
      <c r="D91" s="327">
        <v>1369.4521121090456</v>
      </c>
      <c r="E91" s="328">
        <v>44.545719607397771</v>
      </c>
      <c r="F91" s="328">
        <v>0</v>
      </c>
      <c r="G91" s="328">
        <v>12.071794623528438</v>
      </c>
      <c r="H91" s="329">
        <v>759.39888500035943</v>
      </c>
      <c r="I91" s="327">
        <v>624.59669600035943</v>
      </c>
      <c r="J91" s="328">
        <v>127.70399999999999</v>
      </c>
      <c r="K91" s="328">
        <v>7.0981890000000014</v>
      </c>
      <c r="L91" s="329">
        <v>6865.8858982834618</v>
      </c>
      <c r="M91" s="327">
        <v>3414.6566000235998</v>
      </c>
      <c r="N91" s="328">
        <v>0</v>
      </c>
      <c r="O91" s="328">
        <v>442.95254298888892</v>
      </c>
      <c r="P91" s="328">
        <v>420.13979935200001</v>
      </c>
      <c r="Q91" s="328">
        <v>1139.7788800826402</v>
      </c>
      <c r="R91" s="328">
        <v>-1036.4549373480224</v>
      </c>
      <c r="S91" s="328">
        <v>103.47813730814622</v>
      </c>
      <c r="T91" s="328">
        <v>2056.4225191202031</v>
      </c>
      <c r="U91" s="328">
        <v>145.68594121418914</v>
      </c>
      <c r="V91" s="328">
        <v>-28.298559689226519</v>
      </c>
      <c r="W91" s="328">
        <v>172.95049276975055</v>
      </c>
      <c r="X91" s="328">
        <v>1.4376955895041887</v>
      </c>
      <c r="Y91" s="328">
        <v>33.136786871787564</v>
      </c>
      <c r="Z91" s="329">
        <v>3760.558194793849</v>
      </c>
      <c r="AA91" s="329">
        <v>1150.4630772289543</v>
      </c>
      <c r="AB91" s="327">
        <v>69.358155996860006</v>
      </c>
      <c r="AC91" s="328">
        <v>565.277794202</v>
      </c>
      <c r="AD91" s="328">
        <v>280.54256092357269</v>
      </c>
      <c r="AE91" s="328">
        <v>41.011254769021484</v>
      </c>
      <c r="AF91" s="328">
        <v>13.60554532380441</v>
      </c>
      <c r="AG91" s="328">
        <v>122.38054279390629</v>
      </c>
      <c r="AH91" s="330">
        <v>13.136807353841927</v>
      </c>
      <c r="AI91" s="327">
        <v>45.150415865947451</v>
      </c>
      <c r="AJ91" s="329">
        <v>62.006582672407923</v>
      </c>
      <c r="AK91" s="329">
        <v>57.909820000000011</v>
      </c>
      <c r="AL91" s="331">
        <v>0</v>
      </c>
      <c r="AM91" s="332">
        <v>14082.292084319004</v>
      </c>
    </row>
    <row r="92" spans="1:41" ht="13.5" thickBot="1">
      <c r="A92" s="334" t="s">
        <v>368</v>
      </c>
      <c r="B92" s="335"/>
      <c r="C92" s="336">
        <v>1426.0696263399718</v>
      </c>
      <c r="D92" s="337">
        <v>1369.4521121090456</v>
      </c>
      <c r="E92" s="338">
        <v>44.545719607397771</v>
      </c>
      <c r="F92" s="339">
        <v>0</v>
      </c>
      <c r="G92" s="339">
        <v>12.071794623528438</v>
      </c>
      <c r="H92" s="340">
        <v>759.39888500035943</v>
      </c>
      <c r="I92" s="337">
        <v>624.59669600035943</v>
      </c>
      <c r="J92" s="338">
        <v>127.70399999999999</v>
      </c>
      <c r="K92" s="338">
        <v>7.0981890000000014</v>
      </c>
      <c r="L92" s="340">
        <v>6658.3609230524198</v>
      </c>
      <c r="M92" s="337">
        <v>3414.6566000235998</v>
      </c>
      <c r="N92" s="338">
        <v>0</v>
      </c>
      <c r="O92" s="338">
        <v>442.95254298888892</v>
      </c>
      <c r="P92" s="338">
        <v>420.13979935200001</v>
      </c>
      <c r="Q92" s="338">
        <v>1139.7788800826402</v>
      </c>
      <c r="R92" s="338">
        <v>-1036.4549373480224</v>
      </c>
      <c r="S92" s="338">
        <v>103.47813730814622</v>
      </c>
      <c r="T92" s="338">
        <v>2056.4225191202031</v>
      </c>
      <c r="U92" s="338">
        <v>145.68594121418914</v>
      </c>
      <c r="V92" s="339">
        <v>-28.298559689226519</v>
      </c>
      <c r="W92" s="339">
        <v>0</v>
      </c>
      <c r="X92" s="339">
        <v>0</v>
      </c>
      <c r="Y92" s="338">
        <v>0</v>
      </c>
      <c r="Z92" s="340">
        <v>3760.558194793849</v>
      </c>
      <c r="AA92" s="341">
        <v>1150.4630772289543</v>
      </c>
      <c r="AB92" s="337">
        <v>69.358155996860006</v>
      </c>
      <c r="AC92" s="338">
        <v>565.277794202</v>
      </c>
      <c r="AD92" s="338">
        <v>280.54256092357269</v>
      </c>
      <c r="AE92" s="338">
        <v>41.011254769021484</v>
      </c>
      <c r="AF92" s="338">
        <v>13.60554532380441</v>
      </c>
      <c r="AG92" s="338">
        <v>122.38054279390629</v>
      </c>
      <c r="AH92" s="342">
        <v>13.136807353841927</v>
      </c>
      <c r="AI92" s="337">
        <v>45.150415865947451</v>
      </c>
      <c r="AJ92" s="340">
        <v>62.006582672407923</v>
      </c>
      <c r="AK92" s="340">
        <v>57.909820000000011</v>
      </c>
      <c r="AL92" s="337">
        <v>0</v>
      </c>
      <c r="AM92" s="343">
        <v>13874.767109087963</v>
      </c>
    </row>
    <row r="93" spans="1:41">
      <c r="A93" s="324" t="s">
        <v>369</v>
      </c>
      <c r="B93" s="325"/>
      <c r="C93" s="326">
        <v>1126.9085590705945</v>
      </c>
      <c r="D93" s="330">
        <v>1126.9085590705945</v>
      </c>
      <c r="E93" s="328">
        <v>0</v>
      </c>
      <c r="F93" s="344">
        <v>0</v>
      </c>
      <c r="G93" s="344">
        <v>0</v>
      </c>
      <c r="H93" s="329">
        <v>638.63601856628566</v>
      </c>
      <c r="I93" s="330">
        <v>638.63601856628566</v>
      </c>
      <c r="J93" s="328">
        <v>0</v>
      </c>
      <c r="K93" s="328">
        <v>0</v>
      </c>
      <c r="L93" s="329">
        <v>3526.1878097885847</v>
      </c>
      <c r="M93" s="328">
        <v>3414.6566000236003</v>
      </c>
      <c r="N93" s="328">
        <v>33.845876697599998</v>
      </c>
      <c r="O93" s="328">
        <v>0</v>
      </c>
      <c r="P93" s="328">
        <v>0</v>
      </c>
      <c r="Q93" s="328">
        <v>0</v>
      </c>
      <c r="R93" s="328">
        <v>58.029340981354551</v>
      </c>
      <c r="S93" s="328">
        <v>0.63707342085838004</v>
      </c>
      <c r="T93" s="328">
        <v>19.018918665171498</v>
      </c>
      <c r="U93" s="328">
        <v>0</v>
      </c>
      <c r="V93" s="344">
        <v>0</v>
      </c>
      <c r="W93" s="344">
        <v>0</v>
      </c>
      <c r="X93" s="344">
        <v>0</v>
      </c>
      <c r="Y93" s="328">
        <v>0</v>
      </c>
      <c r="Z93" s="329">
        <v>1942.6269931474885</v>
      </c>
      <c r="AA93" s="327">
        <v>114.6656156818615</v>
      </c>
      <c r="AB93" s="345">
        <v>0</v>
      </c>
      <c r="AC93" s="328">
        <v>0</v>
      </c>
      <c r="AD93" s="328">
        <v>68.888388612060652</v>
      </c>
      <c r="AE93" s="328">
        <v>41.011254769021484</v>
      </c>
      <c r="AF93" s="328">
        <v>4.7659723007793584</v>
      </c>
      <c r="AG93" s="328">
        <v>0</v>
      </c>
      <c r="AH93" s="330">
        <v>0</v>
      </c>
      <c r="AI93" s="344">
        <v>0</v>
      </c>
      <c r="AJ93" s="329">
        <v>24.810363388691997</v>
      </c>
      <c r="AK93" s="329">
        <v>56.421942600000001</v>
      </c>
      <c r="AL93" s="327">
        <v>0</v>
      </c>
      <c r="AM93" s="346">
        <v>7430.2573022435081</v>
      </c>
    </row>
    <row r="94" spans="1:41">
      <c r="A94" s="347" t="s">
        <v>370</v>
      </c>
      <c r="B94" s="348"/>
      <c r="C94" s="349">
        <v>1126.9085590705945</v>
      </c>
      <c r="D94" s="350">
        <v>1126.9085590705945</v>
      </c>
      <c r="E94" s="351"/>
      <c r="F94" s="352"/>
      <c r="G94" s="352"/>
      <c r="H94" s="353">
        <v>547.20073970697877</v>
      </c>
      <c r="I94" s="350">
        <v>547.20073970697877</v>
      </c>
      <c r="J94" s="351">
        <v>0</v>
      </c>
      <c r="K94" s="351"/>
      <c r="L94" s="353">
        <v>77.048259646526049</v>
      </c>
      <c r="M94" s="351"/>
      <c r="N94" s="351"/>
      <c r="O94" s="351"/>
      <c r="P94" s="351"/>
      <c r="Q94" s="351"/>
      <c r="R94" s="351">
        <v>58.029340981354551</v>
      </c>
      <c r="S94" s="351"/>
      <c r="T94" s="351">
        <v>19.018918665171498</v>
      </c>
      <c r="U94" s="351"/>
      <c r="V94" s="352"/>
      <c r="W94" s="352"/>
      <c r="X94" s="352"/>
      <c r="Y94" s="351"/>
      <c r="Z94" s="353">
        <v>1619.9789481399689</v>
      </c>
      <c r="AA94" s="354">
        <v>107.16488439457504</v>
      </c>
      <c r="AB94" s="355"/>
      <c r="AC94" s="351"/>
      <c r="AD94" s="351">
        <v>66.153629625553549</v>
      </c>
      <c r="AE94" s="351">
        <v>41.011254769021484</v>
      </c>
      <c r="AF94" s="351"/>
      <c r="AG94" s="351"/>
      <c r="AH94" s="350"/>
      <c r="AI94" s="352"/>
      <c r="AJ94" s="356">
        <v>24.810363388691997</v>
      </c>
      <c r="AK94" s="353"/>
      <c r="AL94" s="354"/>
      <c r="AM94" s="357">
        <v>3503.1117543473356</v>
      </c>
    </row>
    <row r="95" spans="1:41">
      <c r="A95" s="299" t="s">
        <v>371</v>
      </c>
      <c r="B95" s="300"/>
      <c r="C95" s="301">
        <v>0</v>
      </c>
      <c r="D95" s="306">
        <v>0</v>
      </c>
      <c r="E95" s="307"/>
      <c r="F95" s="304"/>
      <c r="G95" s="304"/>
      <c r="H95" s="305">
        <v>6.8342998573008806</v>
      </c>
      <c r="I95" s="306">
        <v>6.8342998573008806</v>
      </c>
      <c r="J95" s="307"/>
      <c r="K95" s="307"/>
      <c r="L95" s="305">
        <v>34.482950118458376</v>
      </c>
      <c r="M95" s="307"/>
      <c r="N95" s="358">
        <v>33.845876697599998</v>
      </c>
      <c r="O95" s="307"/>
      <c r="P95" s="307"/>
      <c r="Q95" s="307"/>
      <c r="R95" s="307">
        <v>0</v>
      </c>
      <c r="S95" s="307">
        <v>0.63707342085838004</v>
      </c>
      <c r="T95" s="307">
        <v>0</v>
      </c>
      <c r="U95" s="307"/>
      <c r="V95" s="304"/>
      <c r="W95" s="304"/>
      <c r="X95" s="304"/>
      <c r="Y95" s="307"/>
      <c r="Z95" s="305">
        <v>279.3462141168477</v>
      </c>
      <c r="AA95" s="308">
        <v>7.5007312872864587</v>
      </c>
      <c r="AB95" s="309"/>
      <c r="AC95" s="307"/>
      <c r="AD95" s="307">
        <v>2.7347589865071003</v>
      </c>
      <c r="AE95" s="307"/>
      <c r="AF95" s="307">
        <v>4.7659723007793584</v>
      </c>
      <c r="AG95" s="307"/>
      <c r="AH95" s="306"/>
      <c r="AI95" s="304"/>
      <c r="AJ95" s="310"/>
      <c r="AK95" s="310"/>
      <c r="AL95" s="308"/>
      <c r="AM95" s="311">
        <v>328.16419537989339</v>
      </c>
    </row>
    <row r="96" spans="1:41">
      <c r="A96" s="299" t="s">
        <v>372</v>
      </c>
      <c r="B96" s="300"/>
      <c r="C96" s="301"/>
      <c r="D96" s="306"/>
      <c r="E96" s="307"/>
      <c r="F96" s="304"/>
      <c r="G96" s="304"/>
      <c r="H96" s="305"/>
      <c r="I96" s="306"/>
      <c r="J96" s="307"/>
      <c r="K96" s="307"/>
      <c r="L96" s="305"/>
      <c r="M96" s="307"/>
      <c r="N96" s="358"/>
      <c r="O96" s="307"/>
      <c r="P96" s="307"/>
      <c r="Q96" s="307"/>
      <c r="R96" s="307"/>
      <c r="S96" s="307"/>
      <c r="T96" s="307"/>
      <c r="U96" s="307"/>
      <c r="V96" s="304"/>
      <c r="W96" s="304"/>
      <c r="X96" s="304"/>
      <c r="Y96" s="307"/>
      <c r="Z96" s="305"/>
      <c r="AA96" s="308"/>
      <c r="AB96" s="309"/>
      <c r="AC96" s="307"/>
      <c r="AD96" s="307"/>
      <c r="AE96" s="307"/>
      <c r="AF96" s="307"/>
      <c r="AG96" s="307"/>
      <c r="AH96" s="306"/>
      <c r="AI96" s="304"/>
      <c r="AJ96" s="310"/>
      <c r="AK96" s="310">
        <v>45.609850600000001</v>
      </c>
      <c r="AL96" s="308"/>
      <c r="AM96" s="311">
        <v>45.609850600000001</v>
      </c>
    </row>
    <row r="97" spans="1:39">
      <c r="A97" s="299" t="s">
        <v>373</v>
      </c>
      <c r="B97" s="300"/>
      <c r="C97" s="301">
        <v>0</v>
      </c>
      <c r="D97" s="306"/>
      <c r="E97" s="304"/>
      <c r="F97" s="304"/>
      <c r="G97" s="304"/>
      <c r="H97" s="305">
        <v>84.600979002006028</v>
      </c>
      <c r="I97" s="306">
        <v>84.600979002006028</v>
      </c>
      <c r="J97" s="307"/>
      <c r="K97" s="307"/>
      <c r="L97" s="305">
        <v>0</v>
      </c>
      <c r="M97" s="307"/>
      <c r="N97" s="307"/>
      <c r="O97" s="307"/>
      <c r="P97" s="307"/>
      <c r="Q97" s="307"/>
      <c r="R97" s="307"/>
      <c r="S97" s="307"/>
      <c r="T97" s="307"/>
      <c r="U97" s="307"/>
      <c r="V97" s="304"/>
      <c r="W97" s="304"/>
      <c r="X97" s="304"/>
      <c r="Y97" s="307"/>
      <c r="Z97" s="305"/>
      <c r="AA97" s="308">
        <v>0</v>
      </c>
      <c r="AB97" s="309"/>
      <c r="AC97" s="307"/>
      <c r="AD97" s="307"/>
      <c r="AE97" s="307"/>
      <c r="AF97" s="307"/>
      <c r="AG97" s="307"/>
      <c r="AH97" s="306"/>
      <c r="AI97" s="304"/>
      <c r="AJ97" s="310"/>
      <c r="AK97" s="310"/>
      <c r="AL97" s="308"/>
      <c r="AM97" s="311">
        <v>84.600979002006028</v>
      </c>
    </row>
    <row r="98" spans="1:39">
      <c r="A98" s="359" t="s">
        <v>374</v>
      </c>
      <c r="B98" s="360"/>
      <c r="C98" s="361">
        <v>0</v>
      </c>
      <c r="D98" s="362"/>
      <c r="E98" s="363"/>
      <c r="F98" s="364"/>
      <c r="G98" s="364"/>
      <c r="H98" s="365">
        <v>0</v>
      </c>
      <c r="I98" s="362"/>
      <c r="J98" s="363"/>
      <c r="K98" s="363"/>
      <c r="L98" s="365">
        <v>3414.6566000236003</v>
      </c>
      <c r="M98" s="363">
        <v>3414.6566000236003</v>
      </c>
      <c r="N98" s="363"/>
      <c r="O98" s="363"/>
      <c r="P98" s="363"/>
      <c r="Q98" s="363"/>
      <c r="R98" s="363"/>
      <c r="S98" s="363"/>
      <c r="T98" s="363"/>
      <c r="U98" s="363"/>
      <c r="V98" s="364"/>
      <c r="W98" s="364"/>
      <c r="X98" s="364"/>
      <c r="Y98" s="363"/>
      <c r="Z98" s="365">
        <v>43.301830890671894</v>
      </c>
      <c r="AA98" s="366">
        <v>0</v>
      </c>
      <c r="AB98" s="367"/>
      <c r="AC98" s="363"/>
      <c r="AD98" s="363"/>
      <c r="AE98" s="363"/>
      <c r="AF98" s="363"/>
      <c r="AG98" s="363"/>
      <c r="AH98" s="362"/>
      <c r="AI98" s="364"/>
      <c r="AJ98" s="368"/>
      <c r="AK98" s="368">
        <v>10.812091999999998</v>
      </c>
      <c r="AL98" s="366"/>
      <c r="AM98" s="369">
        <v>3468.7705229142721</v>
      </c>
    </row>
    <row r="99" spans="1:39">
      <c r="A99" s="370" t="s">
        <v>375</v>
      </c>
      <c r="B99" s="371"/>
      <c r="C99" s="372">
        <v>0</v>
      </c>
      <c r="D99" s="373">
        <v>0</v>
      </c>
      <c r="E99" s="374">
        <v>0</v>
      </c>
      <c r="F99" s="375">
        <v>0</v>
      </c>
      <c r="G99" s="375">
        <v>0</v>
      </c>
      <c r="H99" s="376">
        <v>65.371295000000003</v>
      </c>
      <c r="I99" s="373">
        <v>0</v>
      </c>
      <c r="J99" s="374">
        <v>0</v>
      </c>
      <c r="K99" s="374">
        <v>65.371295000000003</v>
      </c>
      <c r="L99" s="376">
        <v>3481.1652697032605</v>
      </c>
      <c r="M99" s="374">
        <v>0</v>
      </c>
      <c r="N99" s="374">
        <v>107.04912334314866</v>
      </c>
      <c r="O99" s="374">
        <v>644.09577492222229</v>
      </c>
      <c r="P99" s="374">
        <v>150.16423359391999</v>
      </c>
      <c r="Q99" s="374">
        <v>0</v>
      </c>
      <c r="R99" s="374">
        <v>1142.2272972220337</v>
      </c>
      <c r="S99" s="374">
        <v>52.699478191436029</v>
      </c>
      <c r="T99" s="374">
        <v>1354.6896696142012</v>
      </c>
      <c r="U99" s="374">
        <v>0</v>
      </c>
      <c r="V99" s="375">
        <v>30.239692816298341</v>
      </c>
      <c r="W99" s="375">
        <v>0</v>
      </c>
      <c r="X99" s="375">
        <v>0</v>
      </c>
      <c r="Y99" s="374">
        <v>0</v>
      </c>
      <c r="Z99" s="376">
        <v>0</v>
      </c>
      <c r="AA99" s="377">
        <v>40.949412345446866</v>
      </c>
      <c r="AB99" s="378">
        <v>0</v>
      </c>
      <c r="AC99" s="374">
        <v>0</v>
      </c>
      <c r="AD99" s="374">
        <v>23.623149604516094</v>
      </c>
      <c r="AE99" s="379">
        <v>14.779618982261171</v>
      </c>
      <c r="AF99" s="379">
        <v>2.5466437586696009</v>
      </c>
      <c r="AG99" s="379">
        <v>0</v>
      </c>
      <c r="AH99" s="373">
        <v>0</v>
      </c>
      <c r="AI99" s="375">
        <v>0</v>
      </c>
      <c r="AJ99" s="376">
        <v>6.3692817396053689</v>
      </c>
      <c r="AK99" s="376">
        <v>1806.2084570024481</v>
      </c>
      <c r="AL99" s="377">
        <v>0</v>
      </c>
      <c r="AM99" s="380">
        <v>5400.0637157907604</v>
      </c>
    </row>
    <row r="100" spans="1:39">
      <c r="A100" s="347" t="s">
        <v>370</v>
      </c>
      <c r="B100" s="348"/>
      <c r="C100" s="349">
        <v>0</v>
      </c>
      <c r="D100" s="350"/>
      <c r="E100" s="351"/>
      <c r="F100" s="352"/>
      <c r="G100" s="352"/>
      <c r="H100" s="353">
        <v>0</v>
      </c>
      <c r="I100" s="350"/>
      <c r="J100" s="351"/>
      <c r="K100" s="351"/>
      <c r="L100" s="353">
        <v>0</v>
      </c>
      <c r="M100" s="351"/>
      <c r="N100" s="351"/>
      <c r="O100" s="351"/>
      <c r="P100" s="351"/>
      <c r="Q100" s="351"/>
      <c r="R100" s="351"/>
      <c r="S100" s="351"/>
      <c r="T100" s="351"/>
      <c r="U100" s="351"/>
      <c r="V100" s="352"/>
      <c r="W100" s="352"/>
      <c r="X100" s="352"/>
      <c r="Y100" s="351"/>
      <c r="Z100" s="353"/>
      <c r="AA100" s="354">
        <v>37.236727266777265</v>
      </c>
      <c r="AB100" s="355"/>
      <c r="AC100" s="351"/>
      <c r="AD100" s="351">
        <v>22.457108284516092</v>
      </c>
      <c r="AE100" s="358">
        <v>14.779618982261171</v>
      </c>
      <c r="AF100" s="358"/>
      <c r="AG100" s="358"/>
      <c r="AH100" s="350"/>
      <c r="AI100" s="352"/>
      <c r="AJ100" s="356">
        <v>6.3692817396053689</v>
      </c>
      <c r="AK100" s="356">
        <v>1596.0576633487287</v>
      </c>
      <c r="AL100" s="354"/>
      <c r="AM100" s="381">
        <v>1596.0576633487287</v>
      </c>
    </row>
    <row r="101" spans="1:39">
      <c r="A101" s="299" t="s">
        <v>376</v>
      </c>
      <c r="B101" s="300"/>
      <c r="C101" s="301">
        <v>0</v>
      </c>
      <c r="D101" s="306"/>
      <c r="E101" s="307"/>
      <c r="F101" s="304"/>
      <c r="G101" s="304"/>
      <c r="H101" s="305">
        <v>0</v>
      </c>
      <c r="I101" s="306"/>
      <c r="J101" s="307"/>
      <c r="K101" s="307"/>
      <c r="L101" s="305">
        <v>0</v>
      </c>
      <c r="M101" s="307"/>
      <c r="N101" s="307"/>
      <c r="O101" s="307"/>
      <c r="P101" s="307"/>
      <c r="Q101" s="307"/>
      <c r="R101" s="307"/>
      <c r="S101" s="307"/>
      <c r="T101" s="307"/>
      <c r="U101" s="307"/>
      <c r="V101" s="304"/>
      <c r="W101" s="304"/>
      <c r="X101" s="304"/>
      <c r="Y101" s="307"/>
      <c r="Z101" s="305"/>
      <c r="AA101" s="308">
        <v>3.7126850786696011</v>
      </c>
      <c r="AB101" s="309"/>
      <c r="AC101" s="307"/>
      <c r="AD101" s="307">
        <v>1.1660413199999999</v>
      </c>
      <c r="AE101" s="307"/>
      <c r="AF101" s="307">
        <v>2.5466437586696009</v>
      </c>
      <c r="AG101" s="307"/>
      <c r="AH101" s="306"/>
      <c r="AI101" s="304"/>
      <c r="AJ101" s="310"/>
      <c r="AK101" s="383">
        <v>185.37352568827944</v>
      </c>
      <c r="AL101" s="308"/>
      <c r="AM101" s="311">
        <v>185.37352568827944</v>
      </c>
    </row>
    <row r="102" spans="1:39">
      <c r="A102" s="299" t="s">
        <v>377</v>
      </c>
      <c r="B102" s="300"/>
      <c r="C102" s="301"/>
      <c r="D102" s="306"/>
      <c r="E102" s="307"/>
      <c r="F102" s="304"/>
      <c r="G102" s="304"/>
      <c r="H102" s="305"/>
      <c r="I102" s="306"/>
      <c r="J102" s="307"/>
      <c r="K102" s="307"/>
      <c r="L102" s="305"/>
      <c r="M102" s="307"/>
      <c r="N102" s="307"/>
      <c r="O102" s="307"/>
      <c r="P102" s="307"/>
      <c r="Q102" s="307"/>
      <c r="R102" s="307"/>
      <c r="S102" s="307"/>
      <c r="T102" s="307"/>
      <c r="U102" s="307"/>
      <c r="V102" s="304"/>
      <c r="W102" s="304"/>
      <c r="X102" s="304"/>
      <c r="Y102" s="307"/>
      <c r="Z102" s="305"/>
      <c r="AA102" s="308">
        <v>0</v>
      </c>
      <c r="AB102" s="309"/>
      <c r="AC102" s="307"/>
      <c r="AD102" s="307"/>
      <c r="AE102" s="307"/>
      <c r="AF102" s="307"/>
      <c r="AG102" s="307"/>
      <c r="AH102" s="306"/>
      <c r="AI102" s="304"/>
      <c r="AJ102" s="310"/>
      <c r="AK102" s="310"/>
      <c r="AL102" s="308"/>
      <c r="AM102" s="311">
        <v>0</v>
      </c>
    </row>
    <row r="103" spans="1:39">
      <c r="A103" s="299" t="s">
        <v>378</v>
      </c>
      <c r="B103" s="300"/>
      <c r="C103" s="301"/>
      <c r="D103" s="306"/>
      <c r="E103" s="307"/>
      <c r="F103" s="304"/>
      <c r="G103" s="304"/>
      <c r="H103" s="305"/>
      <c r="I103" s="306"/>
      <c r="J103" s="307"/>
      <c r="K103" s="307"/>
      <c r="L103" s="305"/>
      <c r="M103" s="307"/>
      <c r="N103" s="307"/>
      <c r="O103" s="307"/>
      <c r="P103" s="307"/>
      <c r="Q103" s="307"/>
      <c r="R103" s="307"/>
      <c r="S103" s="307"/>
      <c r="T103" s="307"/>
      <c r="U103" s="307"/>
      <c r="V103" s="304"/>
      <c r="W103" s="304"/>
      <c r="X103" s="304"/>
      <c r="Y103" s="307"/>
      <c r="Z103" s="305"/>
      <c r="AA103" s="308"/>
      <c r="AB103" s="309"/>
      <c r="AC103" s="307"/>
      <c r="AD103" s="307"/>
      <c r="AE103" s="307"/>
      <c r="AF103" s="307"/>
      <c r="AG103" s="307"/>
      <c r="AH103" s="306"/>
      <c r="AI103" s="304"/>
      <c r="AJ103" s="310"/>
      <c r="AK103" s="310">
        <v>24.777267965439997</v>
      </c>
      <c r="AL103" s="308"/>
      <c r="AM103" s="311">
        <v>24.777267965439997</v>
      </c>
    </row>
    <row r="104" spans="1:39">
      <c r="A104" s="299" t="s">
        <v>373</v>
      </c>
      <c r="B104" s="300"/>
      <c r="C104" s="301"/>
      <c r="D104" s="491"/>
      <c r="E104" s="307"/>
      <c r="F104" s="304"/>
      <c r="G104" s="304"/>
      <c r="H104" s="305">
        <v>65.371295000000003</v>
      </c>
      <c r="I104" s="306"/>
      <c r="J104" s="307"/>
      <c r="K104" s="307">
        <v>65.371295000000003</v>
      </c>
      <c r="L104" s="305">
        <v>0</v>
      </c>
      <c r="M104" s="307"/>
      <c r="N104" s="307"/>
      <c r="O104" s="307"/>
      <c r="P104" s="307"/>
      <c r="Q104" s="307"/>
      <c r="R104" s="307"/>
      <c r="S104" s="307"/>
      <c r="T104" s="307"/>
      <c r="U104" s="307"/>
      <c r="V104" s="304"/>
      <c r="W104" s="304"/>
      <c r="X104" s="304"/>
      <c r="Y104" s="307"/>
      <c r="Z104" s="305"/>
      <c r="AA104" s="308">
        <v>0</v>
      </c>
      <c r="AB104" s="309"/>
      <c r="AC104" s="307"/>
      <c r="AD104" s="307"/>
      <c r="AE104" s="307"/>
      <c r="AF104" s="307"/>
      <c r="AG104" s="307"/>
      <c r="AH104" s="306"/>
      <c r="AI104" s="304"/>
      <c r="AJ104" s="310"/>
      <c r="AK104" s="310"/>
      <c r="AL104" s="308"/>
      <c r="AM104" s="311">
        <v>65.371295000000003</v>
      </c>
    </row>
    <row r="105" spans="1:39">
      <c r="A105" s="438" t="s">
        <v>379</v>
      </c>
      <c r="B105" s="439"/>
      <c r="C105" s="440"/>
      <c r="D105" s="441"/>
      <c r="E105" s="442"/>
      <c r="F105" s="443"/>
      <c r="G105" s="443"/>
      <c r="H105" s="444">
        <v>0</v>
      </c>
      <c r="I105" s="441"/>
      <c r="J105" s="442"/>
      <c r="K105" s="442"/>
      <c r="L105" s="444">
        <v>3481.1652697032605</v>
      </c>
      <c r="M105" s="442"/>
      <c r="N105" s="442">
        <v>107.04912334314866</v>
      </c>
      <c r="O105" s="442">
        <v>644.09577492222229</v>
      </c>
      <c r="P105" s="442">
        <v>150.16423359391999</v>
      </c>
      <c r="Q105" s="442">
        <v>0</v>
      </c>
      <c r="R105" s="442">
        <v>1142.2272972220337</v>
      </c>
      <c r="S105" s="442">
        <v>52.699478191436029</v>
      </c>
      <c r="T105" s="442">
        <v>1354.6896696142012</v>
      </c>
      <c r="U105" s="442"/>
      <c r="V105" s="443">
        <v>30.239692816298341</v>
      </c>
      <c r="W105" s="443"/>
      <c r="X105" s="443"/>
      <c r="Y105" s="442"/>
      <c r="Z105" s="444"/>
      <c r="AA105" s="445">
        <v>0</v>
      </c>
      <c r="AB105" s="446"/>
      <c r="AC105" s="442"/>
      <c r="AD105" s="442"/>
      <c r="AE105" s="442"/>
      <c r="AF105" s="442"/>
      <c r="AG105" s="442"/>
      <c r="AH105" s="441"/>
      <c r="AI105" s="443"/>
      <c r="AJ105" s="447"/>
      <c r="AK105" s="447"/>
      <c r="AL105" s="445"/>
      <c r="AM105" s="448">
        <v>3481.1652697032605</v>
      </c>
    </row>
    <row r="106" spans="1:39">
      <c r="A106" s="490" t="s">
        <v>380</v>
      </c>
      <c r="B106" s="495"/>
      <c r="C106" s="478">
        <v>15.165173583806995</v>
      </c>
      <c r="D106" s="489">
        <v>-9.8998550000000005</v>
      </c>
      <c r="E106" s="484">
        <v>25.065028583806995</v>
      </c>
      <c r="F106" s="475">
        <v>0</v>
      </c>
      <c r="G106" s="475">
        <v>0</v>
      </c>
      <c r="H106" s="472">
        <v>0</v>
      </c>
      <c r="I106" s="489">
        <v>0</v>
      </c>
      <c r="J106" s="484">
        <v>0</v>
      </c>
      <c r="K106" s="484">
        <v>0</v>
      </c>
      <c r="L106" s="472">
        <v>-17.772607549625931</v>
      </c>
      <c r="M106" s="484">
        <v>0</v>
      </c>
      <c r="N106" s="484">
        <v>0</v>
      </c>
      <c r="O106" s="484">
        <v>0.57492013333333336</v>
      </c>
      <c r="P106" s="484">
        <v>310.34640000000002</v>
      </c>
      <c r="Q106" s="484">
        <v>-309.67019999999997</v>
      </c>
      <c r="R106" s="484">
        <v>1.8791595231638418</v>
      </c>
      <c r="S106" s="484">
        <v>0</v>
      </c>
      <c r="T106" s="484">
        <v>-5.7377136223161358</v>
      </c>
      <c r="U106" s="484">
        <v>-15.165173583806995</v>
      </c>
      <c r="V106" s="475">
        <v>0</v>
      </c>
      <c r="W106" s="475">
        <v>0</v>
      </c>
      <c r="X106" s="475">
        <v>0</v>
      </c>
      <c r="Y106" s="484">
        <v>0</v>
      </c>
      <c r="Z106" s="472">
        <v>0</v>
      </c>
      <c r="AA106" s="483">
        <v>-634.77495461986473</v>
      </c>
      <c r="AB106" s="488">
        <v>-69.358155996860006</v>
      </c>
      <c r="AC106" s="484">
        <v>-565.277794202</v>
      </c>
      <c r="AD106" s="484">
        <v>0</v>
      </c>
      <c r="AE106" s="393">
        <v>0</v>
      </c>
      <c r="AF106" s="393">
        <v>0</v>
      </c>
      <c r="AG106" s="393">
        <v>0</v>
      </c>
      <c r="AH106" s="489">
        <v>-0.13900442100480001</v>
      </c>
      <c r="AI106" s="475">
        <v>0</v>
      </c>
      <c r="AJ106" s="482">
        <v>0</v>
      </c>
      <c r="AK106" s="472">
        <v>634.77495461986473</v>
      </c>
      <c r="AL106" s="483">
        <v>0</v>
      </c>
      <c r="AM106" s="474">
        <v>-2.6074339658189363</v>
      </c>
    </row>
    <row r="107" spans="1:39">
      <c r="A107" s="347" t="s">
        <v>381</v>
      </c>
      <c r="B107" s="348"/>
      <c r="C107" s="396"/>
      <c r="D107" s="397"/>
      <c r="E107" s="398"/>
      <c r="F107" s="352"/>
      <c r="G107" s="352"/>
      <c r="H107" s="353"/>
      <c r="I107" s="399"/>
      <c r="J107" s="351"/>
      <c r="K107" s="351"/>
      <c r="L107" s="353"/>
      <c r="M107" s="351"/>
      <c r="N107" s="351"/>
      <c r="O107" s="351"/>
      <c r="P107" s="351"/>
      <c r="Q107" s="351"/>
      <c r="R107" s="351"/>
      <c r="S107" s="351"/>
      <c r="T107" s="351"/>
      <c r="U107" s="351"/>
      <c r="V107" s="352"/>
      <c r="W107" s="352"/>
      <c r="X107" s="352"/>
      <c r="Y107" s="351"/>
      <c r="Z107" s="353"/>
      <c r="AA107" s="354">
        <v>-634.77495461986473</v>
      </c>
      <c r="AB107" s="355">
        <v>-69.358155996860006</v>
      </c>
      <c r="AC107" s="351">
        <v>-565.277794202</v>
      </c>
      <c r="AD107" s="351"/>
      <c r="AE107" s="358"/>
      <c r="AF107" s="358"/>
      <c r="AG107" s="358"/>
      <c r="AH107" s="350">
        <v>-0.13900442100480001</v>
      </c>
      <c r="AI107" s="352"/>
      <c r="AJ107" s="356"/>
      <c r="AK107" s="353">
        <v>634.77495461986473</v>
      </c>
      <c r="AL107" s="354"/>
      <c r="AM107" s="381">
        <v>0</v>
      </c>
    </row>
    <row r="108" spans="1:39">
      <c r="A108" s="400" t="s">
        <v>382</v>
      </c>
      <c r="B108" s="371"/>
      <c r="C108" s="401"/>
      <c r="D108" s="402"/>
      <c r="E108" s="374"/>
      <c r="F108" s="403"/>
      <c r="G108" s="403"/>
      <c r="H108" s="376"/>
      <c r="I108" s="404"/>
      <c r="J108" s="405"/>
      <c r="K108" s="405"/>
      <c r="L108" s="376"/>
      <c r="M108" s="405"/>
      <c r="N108" s="405"/>
      <c r="O108" s="405"/>
      <c r="P108" s="405"/>
      <c r="Q108" s="405"/>
      <c r="R108" s="405"/>
      <c r="S108" s="405"/>
      <c r="T108" s="405"/>
      <c r="U108" s="405"/>
      <c r="V108" s="403"/>
      <c r="W108" s="403"/>
      <c r="X108" s="403"/>
      <c r="Y108" s="405"/>
      <c r="Z108" s="376"/>
      <c r="AA108" s="377"/>
      <c r="AB108" s="406"/>
      <c r="AC108" s="405"/>
      <c r="AD108" s="405"/>
      <c r="AE108" s="405"/>
      <c r="AF108" s="405"/>
      <c r="AG108" s="405"/>
      <c r="AH108" s="407"/>
      <c r="AI108" s="403"/>
      <c r="AJ108" s="408"/>
      <c r="AK108" s="376"/>
      <c r="AL108" s="377"/>
      <c r="AM108" s="409">
        <v>0</v>
      </c>
    </row>
    <row r="109" spans="1:39" ht="13.5" thickBot="1">
      <c r="A109" s="313" t="s">
        <v>383</v>
      </c>
      <c r="B109" s="314"/>
      <c r="C109" s="410">
        <v>15.165173583806995</v>
      </c>
      <c r="D109" s="411">
        <v>-9.8998550000000005</v>
      </c>
      <c r="E109" s="321">
        <v>25.065028583806995</v>
      </c>
      <c r="F109" s="316"/>
      <c r="G109" s="316"/>
      <c r="H109" s="317"/>
      <c r="I109" s="412"/>
      <c r="J109" s="321"/>
      <c r="K109" s="321"/>
      <c r="L109" s="317">
        <v>-17.772607549625931</v>
      </c>
      <c r="M109" s="321"/>
      <c r="N109" s="321"/>
      <c r="O109" s="321">
        <v>0.57492013333333336</v>
      </c>
      <c r="P109" s="321">
        <v>310.34640000000002</v>
      </c>
      <c r="Q109" s="321">
        <v>-309.67019999999997</v>
      </c>
      <c r="R109" s="321">
        <v>1.8791595231638418</v>
      </c>
      <c r="S109" s="321"/>
      <c r="T109" s="321">
        <v>-5.7377136223161358</v>
      </c>
      <c r="U109" s="316">
        <v>-15.165173583806995</v>
      </c>
      <c r="V109" s="316"/>
      <c r="W109" s="316"/>
      <c r="X109" s="316"/>
      <c r="Y109" s="321"/>
      <c r="Z109" s="317"/>
      <c r="AA109" s="317">
        <v>0</v>
      </c>
      <c r="AB109" s="320"/>
      <c r="AC109" s="321"/>
      <c r="AD109" s="321"/>
      <c r="AE109" s="321"/>
      <c r="AF109" s="321"/>
      <c r="AG109" s="321"/>
      <c r="AH109" s="318"/>
      <c r="AI109" s="316"/>
      <c r="AJ109" s="322"/>
      <c r="AK109" s="317"/>
      <c r="AL109" s="319"/>
      <c r="AM109" s="323">
        <v>-2.6074339658189363</v>
      </c>
    </row>
    <row r="110" spans="1:39">
      <c r="A110" s="370" t="s">
        <v>384</v>
      </c>
      <c r="B110" s="371"/>
      <c r="C110" s="372">
        <v>0</v>
      </c>
      <c r="D110" s="373"/>
      <c r="E110" s="374"/>
      <c r="F110" s="403"/>
      <c r="G110" s="403"/>
      <c r="H110" s="376">
        <v>8.8111292294479444</v>
      </c>
      <c r="I110" s="403">
        <v>8.8111292294479444</v>
      </c>
      <c r="J110" s="405"/>
      <c r="K110" s="405"/>
      <c r="L110" s="376">
        <v>73.367793171897603</v>
      </c>
      <c r="M110" s="405"/>
      <c r="N110" s="405">
        <v>73.20324664554866</v>
      </c>
      <c r="O110" s="405"/>
      <c r="P110" s="405"/>
      <c r="Q110" s="405"/>
      <c r="R110" s="405">
        <v>0</v>
      </c>
      <c r="S110" s="405">
        <v>4.1693256233877908E-3</v>
      </c>
      <c r="T110" s="405">
        <v>0.16037720072554928</v>
      </c>
      <c r="U110" s="405"/>
      <c r="V110" s="403"/>
      <c r="W110" s="403"/>
      <c r="X110" s="403"/>
      <c r="Y110" s="405"/>
      <c r="Z110" s="376">
        <v>60.110290065384362</v>
      </c>
      <c r="AA110" s="377">
        <v>0</v>
      </c>
      <c r="AB110" s="378"/>
      <c r="AC110" s="405"/>
      <c r="AD110" s="405"/>
      <c r="AE110" s="405"/>
      <c r="AF110" s="405"/>
      <c r="AG110" s="405"/>
      <c r="AH110" s="407"/>
      <c r="AI110" s="403"/>
      <c r="AJ110" s="408"/>
      <c r="AK110" s="376">
        <v>245.07726951340476</v>
      </c>
      <c r="AL110" s="377"/>
      <c r="AM110" s="409">
        <v>387.36648198013467</v>
      </c>
    </row>
  </sheetData>
  <phoneticPr fontId="143" type="noConversion"/>
  <pageMargins left="0.19685039370078741" right="0.19685039370078741" top="0.59055118110236227" bottom="0.78740157480314965" header="0.31496062992125984" footer="0.19685039370078741"/>
  <pageSetup paperSize="9" scale="42" fitToHeight="0" orientation="landscape" cellComments="asDisplayed" r:id="rId1"/>
  <headerFooter alignWithMargins="0">
    <oddHeader>&amp;C&amp;"Myriad Pro,Regular"&amp;14Ireland's Energy Balance &amp;A</oddHeader>
    <oddFooter>&amp;L&amp;G&amp;RPage &amp;P of &amp;N</oddFooter>
  </headerFooter>
  <legacyDrawingHF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F2DFA-A498-428E-8EBC-6735D731296E}">
  <sheetPr>
    <tabColor theme="0" tint="-0.499984740745262"/>
  </sheetPr>
  <dimension ref="A1:C2"/>
  <sheetViews>
    <sheetView workbookViewId="0">
      <selection activeCell="N37" sqref="N37"/>
    </sheetView>
  </sheetViews>
  <sheetFormatPr defaultColWidth="9.1796875" defaultRowHeight="14"/>
  <cols>
    <col min="1" max="16384" width="9.1796875" style="265"/>
  </cols>
  <sheetData>
    <row r="1" spans="1:3">
      <c r="A1" s="168" t="s">
        <v>405</v>
      </c>
    </row>
    <row r="2" spans="1:3">
      <c r="A2" s="265" t="s">
        <v>202</v>
      </c>
      <c r="B2" s="265">
        <v>4.1868000000000002E-2</v>
      </c>
      <c r="C2" s="265" t="s">
        <v>11</v>
      </c>
    </row>
  </sheetData>
  <phoneticPr fontId="14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59"/>
  <sheetViews>
    <sheetView tabSelected="1" topLeftCell="A37" workbookViewId="0">
      <selection activeCell="G52" sqref="G52"/>
    </sheetView>
  </sheetViews>
  <sheetFormatPr defaultColWidth="9.1796875" defaultRowHeight="14"/>
  <cols>
    <col min="1" max="2" width="9.1796875" style="222"/>
    <col min="3" max="3" width="18.26953125" style="222" bestFit="1" customWidth="1"/>
    <col min="4" max="4" width="49.81640625" style="222" customWidth="1"/>
    <col min="5" max="16384" width="9.1796875" style="222"/>
  </cols>
  <sheetData>
    <row r="2" spans="2:12">
      <c r="B2" s="223" t="s">
        <v>54</v>
      </c>
      <c r="C2" s="223"/>
      <c r="D2" s="224"/>
      <c r="E2" s="224"/>
      <c r="F2" s="224"/>
      <c r="G2" s="224"/>
      <c r="H2" s="224"/>
      <c r="I2" s="224"/>
    </row>
    <row r="3" spans="2:12" ht="14.5" thickBot="1">
      <c r="B3" s="13" t="s">
        <v>55</v>
      </c>
      <c r="C3" s="13" t="s">
        <v>56</v>
      </c>
      <c r="D3" s="13" t="s">
        <v>57</v>
      </c>
      <c r="E3" s="13" t="s">
        <v>58</v>
      </c>
      <c r="F3" s="13" t="s">
        <v>59</v>
      </c>
      <c r="G3" s="13" t="s">
        <v>60</v>
      </c>
      <c r="H3" s="13" t="s">
        <v>61</v>
      </c>
      <c r="I3" s="13" t="s">
        <v>62</v>
      </c>
    </row>
    <row r="4" spans="2:12">
      <c r="B4" s="1" t="s">
        <v>63</v>
      </c>
      <c r="C4" s="1" t="s">
        <v>12</v>
      </c>
      <c r="D4" s="1" t="s">
        <v>476</v>
      </c>
      <c r="E4" s="1" t="s">
        <v>11</v>
      </c>
      <c r="F4" s="456"/>
      <c r="G4" s="503" t="s">
        <v>140</v>
      </c>
      <c r="H4" s="456"/>
      <c r="I4" s="456"/>
    </row>
    <row r="5" spans="2:12">
      <c r="B5" s="457"/>
      <c r="C5" s="12" t="s">
        <v>68</v>
      </c>
      <c r="D5" s="12" t="s">
        <v>477</v>
      </c>
      <c r="E5" s="12" t="s">
        <v>11</v>
      </c>
      <c r="F5" s="457"/>
      <c r="G5" s="504" t="s">
        <v>140</v>
      </c>
      <c r="H5" s="457"/>
      <c r="I5" s="457"/>
    </row>
    <row r="6" spans="2:12">
      <c r="B6" s="456"/>
      <c r="C6" s="1" t="s">
        <v>65</v>
      </c>
      <c r="D6" s="1" t="s">
        <v>478</v>
      </c>
      <c r="E6" s="1" t="s">
        <v>11</v>
      </c>
      <c r="F6" s="456"/>
      <c r="G6" s="456"/>
      <c r="H6" s="456"/>
      <c r="I6" s="456"/>
    </row>
    <row r="7" spans="2:12">
      <c r="B7" s="456"/>
      <c r="C7" s="1" t="s">
        <v>67</v>
      </c>
      <c r="D7" s="1" t="s">
        <v>479</v>
      </c>
      <c r="E7" s="1" t="s">
        <v>11</v>
      </c>
      <c r="F7" s="456"/>
      <c r="G7" s="456"/>
      <c r="H7" s="456"/>
      <c r="I7" s="456"/>
    </row>
    <row r="8" spans="2:12">
      <c r="B8" s="456"/>
      <c r="C8" s="1" t="s">
        <v>66</v>
      </c>
      <c r="D8" s="1" t="s">
        <v>480</v>
      </c>
      <c r="E8" s="1" t="s">
        <v>11</v>
      </c>
      <c r="F8" s="456"/>
      <c r="G8" s="456"/>
      <c r="H8" s="456"/>
      <c r="I8" s="456"/>
    </row>
    <row r="9" spans="2:12">
      <c r="B9" s="457"/>
      <c r="C9" s="529" t="s">
        <v>553</v>
      </c>
      <c r="D9" s="12" t="s">
        <v>481</v>
      </c>
      <c r="E9" s="12" t="s">
        <v>11</v>
      </c>
      <c r="F9" s="457"/>
      <c r="G9" s="457"/>
      <c r="H9" s="457"/>
      <c r="I9" s="457"/>
    </row>
    <row r="10" spans="2:12">
      <c r="B10" s="457"/>
      <c r="C10" s="12" t="s">
        <v>14</v>
      </c>
      <c r="D10" s="12" t="s">
        <v>482</v>
      </c>
      <c r="E10" s="12" t="s">
        <v>11</v>
      </c>
      <c r="F10" s="457"/>
      <c r="G10" s="457"/>
      <c r="H10" s="457"/>
      <c r="I10" s="457"/>
      <c r="K10" s="245"/>
      <c r="L10" s="245"/>
    </row>
    <row r="11" spans="2:12">
      <c r="B11" s="456"/>
      <c r="C11" s="1" t="s">
        <v>69</v>
      </c>
      <c r="D11" s="1" t="s">
        <v>483</v>
      </c>
      <c r="E11" s="1" t="s">
        <v>11</v>
      </c>
      <c r="F11" s="456"/>
      <c r="G11" s="456"/>
      <c r="H11" s="456"/>
      <c r="I11" s="456"/>
      <c r="K11" s="245"/>
      <c r="L11" s="245"/>
    </row>
    <row r="12" spans="2:12">
      <c r="B12" s="458"/>
      <c r="C12" s="11" t="s">
        <v>397</v>
      </c>
      <c r="D12" s="11" t="s">
        <v>484</v>
      </c>
      <c r="E12" s="11" t="s">
        <v>11</v>
      </c>
      <c r="F12" s="458"/>
      <c r="G12" s="458"/>
      <c r="H12" s="458"/>
      <c r="I12" s="458"/>
      <c r="J12" s="459"/>
      <c r="K12" s="245"/>
      <c r="L12" s="245"/>
    </row>
    <row r="13" spans="2:12">
      <c r="B13" s="458"/>
      <c r="C13" s="11" t="s">
        <v>73</v>
      </c>
      <c r="D13" s="11" t="s">
        <v>485</v>
      </c>
      <c r="E13" s="11" t="s">
        <v>11</v>
      </c>
      <c r="F13" s="458"/>
      <c r="G13" s="455"/>
      <c r="H13" s="458"/>
      <c r="I13" s="458"/>
      <c r="J13" s="459"/>
      <c r="K13" s="245"/>
      <c r="L13" s="245"/>
    </row>
    <row r="14" spans="2:12">
      <c r="B14" s="456"/>
      <c r="C14" s="1" t="s">
        <v>72</v>
      </c>
      <c r="D14" s="1" t="s">
        <v>486</v>
      </c>
      <c r="E14" s="1" t="s">
        <v>11</v>
      </c>
      <c r="F14" s="456"/>
      <c r="G14" s="16"/>
      <c r="H14" s="456"/>
      <c r="I14" s="456"/>
      <c r="K14" s="245"/>
      <c r="L14" s="245"/>
    </row>
    <row r="15" spans="2:12">
      <c r="B15" s="456"/>
      <c r="C15" s="1" t="s">
        <v>70</v>
      </c>
      <c r="D15" s="1" t="s">
        <v>487</v>
      </c>
      <c r="E15" s="1" t="s">
        <v>11</v>
      </c>
      <c r="F15" s="456"/>
      <c r="G15" s="456"/>
      <c r="H15" s="456"/>
      <c r="I15" s="456"/>
      <c r="K15" s="245"/>
      <c r="L15" s="245"/>
    </row>
    <row r="16" spans="2:12">
      <c r="B16" s="456"/>
      <c r="C16" s="1" t="s">
        <v>74</v>
      </c>
      <c r="D16" s="1" t="s">
        <v>488</v>
      </c>
      <c r="E16" s="1" t="s">
        <v>11</v>
      </c>
      <c r="F16" s="456"/>
      <c r="G16" s="456"/>
      <c r="H16" s="456"/>
      <c r="I16" s="456"/>
      <c r="K16" s="245"/>
      <c r="L16" s="245"/>
    </row>
    <row r="17" spans="2:12">
      <c r="B17" s="456"/>
      <c r="C17" s="1" t="s">
        <v>71</v>
      </c>
      <c r="D17" s="1" t="s">
        <v>489</v>
      </c>
      <c r="E17" s="1" t="s">
        <v>11</v>
      </c>
      <c r="F17" s="456"/>
      <c r="G17" s="456"/>
      <c r="H17" s="456"/>
      <c r="I17" s="456"/>
      <c r="K17" s="245"/>
      <c r="L17" s="245"/>
    </row>
    <row r="18" spans="2:12">
      <c r="B18" s="456"/>
      <c r="C18" s="1" t="s">
        <v>161</v>
      </c>
      <c r="D18" s="1" t="s">
        <v>490</v>
      </c>
      <c r="E18" s="1" t="s">
        <v>11</v>
      </c>
      <c r="F18" s="456"/>
      <c r="G18" s="456"/>
      <c r="H18" s="456"/>
      <c r="I18" s="456"/>
      <c r="K18" s="245"/>
      <c r="L18" s="245"/>
    </row>
    <row r="19" spans="2:12">
      <c r="B19" s="458"/>
      <c r="C19" s="525" t="s">
        <v>398</v>
      </c>
      <c r="D19" s="525" t="s">
        <v>491</v>
      </c>
      <c r="E19" s="525" t="s">
        <v>11</v>
      </c>
      <c r="F19" s="458"/>
      <c r="G19" s="458"/>
      <c r="H19" s="458"/>
      <c r="I19" s="458"/>
      <c r="K19" s="245"/>
      <c r="L19" s="245"/>
    </row>
    <row r="20" spans="2:12">
      <c r="B20" s="457"/>
      <c r="C20" s="529" t="s">
        <v>558</v>
      </c>
      <c r="D20" s="529" t="s">
        <v>559</v>
      </c>
      <c r="E20" s="529" t="s">
        <v>11</v>
      </c>
      <c r="F20" s="457"/>
      <c r="G20" s="457"/>
      <c r="H20" s="457"/>
      <c r="I20" s="457"/>
    </row>
    <row r="21" spans="2:12">
      <c r="B21" s="461"/>
      <c r="C21" s="454" t="s">
        <v>409</v>
      </c>
      <c r="D21" s="454" t="s">
        <v>514</v>
      </c>
      <c r="E21" s="454" t="s">
        <v>11</v>
      </c>
      <c r="F21" s="462"/>
      <c r="G21" s="462"/>
      <c r="H21" s="462"/>
      <c r="I21" s="462"/>
    </row>
    <row r="22" spans="2:12">
      <c r="C22" s="1" t="s">
        <v>75</v>
      </c>
      <c r="D22" s="1" t="s">
        <v>492</v>
      </c>
      <c r="E22" s="1" t="s">
        <v>11</v>
      </c>
      <c r="F22" s="456"/>
      <c r="G22" s="456"/>
      <c r="H22" s="456"/>
      <c r="I22" s="456"/>
      <c r="K22" s="245"/>
      <c r="L22" s="245"/>
    </row>
    <row r="23" spans="2:12">
      <c r="C23" s="1" t="s">
        <v>76</v>
      </c>
      <c r="D23" s="1" t="s">
        <v>493</v>
      </c>
      <c r="E23" s="1" t="s">
        <v>11</v>
      </c>
      <c r="F23" s="456"/>
      <c r="G23" s="456"/>
      <c r="H23" s="456"/>
      <c r="I23" s="456"/>
      <c r="K23" s="245"/>
      <c r="L23" s="245"/>
    </row>
    <row r="24" spans="2:12">
      <c r="C24" s="1" t="s">
        <v>77</v>
      </c>
      <c r="D24" s="1" t="s">
        <v>494</v>
      </c>
      <c r="E24" s="1" t="s">
        <v>11</v>
      </c>
      <c r="F24" s="456"/>
      <c r="G24" s="456"/>
      <c r="H24" s="456"/>
      <c r="I24" s="456"/>
      <c r="K24" s="245"/>
      <c r="L24" s="245"/>
    </row>
    <row r="25" spans="2:12">
      <c r="C25" s="1" t="s">
        <v>100</v>
      </c>
      <c r="D25" s="1" t="s">
        <v>495</v>
      </c>
      <c r="E25" s="1" t="s">
        <v>11</v>
      </c>
      <c r="F25" s="456"/>
      <c r="G25" s="456"/>
      <c r="H25" s="456"/>
      <c r="I25" s="456"/>
    </row>
    <row r="26" spans="2:12">
      <c r="C26" s="1" t="s">
        <v>78</v>
      </c>
      <c r="D26" s="1" t="s">
        <v>496</v>
      </c>
      <c r="E26" s="1" t="s">
        <v>11</v>
      </c>
      <c r="F26" s="456"/>
      <c r="G26" s="456"/>
      <c r="H26" s="456"/>
      <c r="I26" s="456"/>
    </row>
    <row r="27" spans="2:12">
      <c r="B27" s="460"/>
      <c r="C27" s="12" t="s">
        <v>79</v>
      </c>
      <c r="D27" s="12" t="s">
        <v>497</v>
      </c>
      <c r="E27" s="12" t="s">
        <v>11</v>
      </c>
      <c r="F27" s="457"/>
      <c r="G27" s="457"/>
      <c r="H27" s="457"/>
      <c r="I27" s="457"/>
    </row>
    <row r="28" spans="2:12">
      <c r="C28" s="57" t="s">
        <v>141</v>
      </c>
      <c r="D28" s="57" t="s">
        <v>498</v>
      </c>
      <c r="E28" s="1" t="s">
        <v>11</v>
      </c>
    </row>
    <row r="29" spans="2:12">
      <c r="C29" s="57" t="s">
        <v>143</v>
      </c>
      <c r="D29" s="57" t="s">
        <v>499</v>
      </c>
      <c r="E29" s="1" t="s">
        <v>11</v>
      </c>
    </row>
    <row r="30" spans="2:12">
      <c r="C30" s="222" t="s">
        <v>142</v>
      </c>
      <c r="D30" s="57" t="s">
        <v>500</v>
      </c>
      <c r="E30" s="1" t="s">
        <v>11</v>
      </c>
    </row>
    <row r="31" spans="2:12">
      <c r="C31" s="222" t="s">
        <v>144</v>
      </c>
      <c r="D31" s="57" t="s">
        <v>501</v>
      </c>
      <c r="E31" s="1" t="s">
        <v>11</v>
      </c>
    </row>
    <row r="32" spans="2:12">
      <c r="B32" s="459"/>
      <c r="C32" s="459" t="s">
        <v>301</v>
      </c>
      <c r="D32" s="57" t="s">
        <v>502</v>
      </c>
      <c r="E32" s="11" t="s">
        <v>11</v>
      </c>
      <c r="F32" s="459"/>
      <c r="G32" s="459"/>
      <c r="H32" s="459"/>
      <c r="I32" s="459"/>
    </row>
    <row r="33" spans="2:9">
      <c r="B33" s="459"/>
      <c r="C33" s="459" t="s">
        <v>302</v>
      </c>
      <c r="D33" s="57" t="s">
        <v>503</v>
      </c>
      <c r="E33" s="11" t="s">
        <v>11</v>
      </c>
      <c r="F33" s="459"/>
      <c r="G33" s="459"/>
      <c r="H33" s="459"/>
      <c r="I33" s="459"/>
    </row>
    <row r="34" spans="2:9">
      <c r="C34" s="222" t="s">
        <v>255</v>
      </c>
      <c r="D34" s="57" t="s">
        <v>504</v>
      </c>
      <c r="E34" s="1" t="s">
        <v>11</v>
      </c>
    </row>
    <row r="35" spans="2:9">
      <c r="C35" s="222" t="s">
        <v>109</v>
      </c>
      <c r="D35" s="57" t="s">
        <v>505</v>
      </c>
      <c r="E35" s="1" t="s">
        <v>11</v>
      </c>
    </row>
    <row r="36" spans="2:9">
      <c r="C36" s="222" t="s">
        <v>122</v>
      </c>
      <c r="D36" s="57" t="s">
        <v>506</v>
      </c>
      <c r="E36" s="1" t="s">
        <v>11</v>
      </c>
    </row>
    <row r="37" spans="2:9">
      <c r="C37" s="222" t="s">
        <v>297</v>
      </c>
      <c r="D37" s="222" t="s">
        <v>507</v>
      </c>
      <c r="E37" s="1" t="s">
        <v>11</v>
      </c>
    </row>
    <row r="38" spans="2:9">
      <c r="C38" s="222" t="s">
        <v>298</v>
      </c>
      <c r="D38" s="222" t="s">
        <v>508</v>
      </c>
      <c r="E38" s="1" t="s">
        <v>11</v>
      </c>
    </row>
    <row r="39" spans="2:9">
      <c r="C39" s="222" t="s">
        <v>294</v>
      </c>
      <c r="D39" s="57" t="s">
        <v>509</v>
      </c>
      <c r="E39" s="1" t="s">
        <v>11</v>
      </c>
    </row>
    <row r="40" spans="2:9">
      <c r="C40" s="222" t="s">
        <v>293</v>
      </c>
      <c r="D40" s="57" t="s">
        <v>510</v>
      </c>
      <c r="E40" s="1" t="s">
        <v>11</v>
      </c>
    </row>
    <row r="41" spans="2:9">
      <c r="C41" s="222" t="s">
        <v>296</v>
      </c>
      <c r="D41" s="57" t="s">
        <v>511</v>
      </c>
      <c r="E41" s="1" t="s">
        <v>11</v>
      </c>
    </row>
    <row r="42" spans="2:9">
      <c r="C42" s="222" t="s">
        <v>295</v>
      </c>
      <c r="D42" s="57" t="s">
        <v>512</v>
      </c>
      <c r="E42" s="1" t="s">
        <v>11</v>
      </c>
    </row>
    <row r="43" spans="2:9">
      <c r="B43" s="460"/>
      <c r="C43" s="460" t="s">
        <v>299</v>
      </c>
      <c r="D43" s="221" t="s">
        <v>513</v>
      </c>
      <c r="E43" s="12" t="s">
        <v>11</v>
      </c>
      <c r="F43" s="460"/>
      <c r="G43" s="460"/>
      <c r="H43" s="460"/>
      <c r="I43" s="460"/>
    </row>
    <row r="44" spans="2:9">
      <c r="C44" s="514" t="s">
        <v>515</v>
      </c>
      <c r="D44" s="57" t="s">
        <v>64</v>
      </c>
      <c r="E44" s="57" t="s">
        <v>11</v>
      </c>
    </row>
    <row r="45" spans="2:9">
      <c r="C45" s="514" t="s">
        <v>516</v>
      </c>
      <c r="D45" s="57" t="s">
        <v>519</v>
      </c>
      <c r="E45" s="57" t="s">
        <v>11</v>
      </c>
    </row>
    <row r="46" spans="2:9" s="497" customFormat="1">
      <c r="B46" s="222"/>
      <c r="C46" s="514" t="s">
        <v>517</v>
      </c>
      <c r="D46" s="57" t="s">
        <v>520</v>
      </c>
      <c r="E46" s="57" t="s">
        <v>11</v>
      </c>
      <c r="F46" s="222"/>
      <c r="G46" s="222"/>
      <c r="H46" s="222"/>
      <c r="I46" s="222"/>
    </row>
    <row r="47" spans="2:9">
      <c r="B47" s="497"/>
      <c r="C47" s="514" t="s">
        <v>544</v>
      </c>
      <c r="D47" s="57" t="s">
        <v>545</v>
      </c>
      <c r="E47" s="57" t="s">
        <v>11</v>
      </c>
      <c r="F47" s="497"/>
      <c r="G47" s="497"/>
      <c r="H47" s="497"/>
      <c r="I47" s="497"/>
    </row>
    <row r="48" spans="2:9">
      <c r="B48" s="460"/>
      <c r="C48" s="519" t="s">
        <v>518</v>
      </c>
      <c r="D48" s="221" t="s">
        <v>521</v>
      </c>
      <c r="E48" s="12" t="s">
        <v>11</v>
      </c>
      <c r="F48" s="460"/>
      <c r="G48" s="460"/>
      <c r="H48" s="460"/>
      <c r="I48" s="460"/>
    </row>
    <row r="49" spans="2:9">
      <c r="B49" s="526"/>
      <c r="C49" s="523" t="s">
        <v>554</v>
      </c>
      <c r="D49" s="525" t="s">
        <v>547</v>
      </c>
      <c r="E49" s="523" t="s">
        <v>11</v>
      </c>
      <c r="F49" s="527"/>
      <c r="G49" s="528" t="s">
        <v>636</v>
      </c>
      <c r="H49" s="527"/>
      <c r="I49" s="527"/>
    </row>
    <row r="50" spans="2:9">
      <c r="B50" s="522"/>
      <c r="C50" s="523" t="s">
        <v>555</v>
      </c>
      <c r="D50" s="525" t="s">
        <v>548</v>
      </c>
      <c r="E50" s="523" t="s">
        <v>11</v>
      </c>
      <c r="F50" s="522"/>
      <c r="G50" s="528" t="s">
        <v>636</v>
      </c>
      <c r="H50" s="522"/>
      <c r="I50" s="522"/>
    </row>
    <row r="51" spans="2:9">
      <c r="B51" s="524"/>
      <c r="C51" s="523" t="s">
        <v>556</v>
      </c>
      <c r="D51" s="525" t="s">
        <v>549</v>
      </c>
      <c r="E51" s="523" t="s">
        <v>11</v>
      </c>
      <c r="F51" s="522"/>
      <c r="G51" s="528" t="s">
        <v>636</v>
      </c>
      <c r="H51" s="524"/>
      <c r="I51" s="524"/>
    </row>
    <row r="52" spans="2:9">
      <c r="B52" s="520"/>
      <c r="C52" s="521" t="s">
        <v>557</v>
      </c>
      <c r="D52" s="12" t="s">
        <v>550</v>
      </c>
      <c r="E52" s="521" t="s">
        <v>11</v>
      </c>
      <c r="F52" s="520"/>
      <c r="G52" s="528" t="s">
        <v>636</v>
      </c>
      <c r="H52" s="520"/>
      <c r="I52" s="520"/>
    </row>
    <row r="53" spans="2:9">
      <c r="B53" s="499" t="s">
        <v>533</v>
      </c>
      <c r="C53" s="499" t="s">
        <v>530</v>
      </c>
      <c r="D53" s="499" t="s">
        <v>535</v>
      </c>
      <c r="E53" s="499" t="s">
        <v>534</v>
      </c>
    </row>
    <row r="54" spans="2:9">
      <c r="B54" s="499"/>
      <c r="C54" s="499" t="s">
        <v>531</v>
      </c>
      <c r="D54" s="499" t="s">
        <v>536</v>
      </c>
      <c r="E54" s="499" t="s">
        <v>534</v>
      </c>
    </row>
    <row r="55" spans="2:9">
      <c r="B55" s="499"/>
      <c r="C55" s="499" t="s">
        <v>532</v>
      </c>
      <c r="D55" s="499" t="s">
        <v>537</v>
      </c>
      <c r="E55" s="499" t="s">
        <v>534</v>
      </c>
    </row>
    <row r="56" spans="2:9">
      <c r="B56" s="499"/>
      <c r="C56" s="499" t="s">
        <v>538</v>
      </c>
      <c r="D56" s="499" t="s">
        <v>539</v>
      </c>
      <c r="E56" s="499" t="s">
        <v>534</v>
      </c>
    </row>
    <row r="57" spans="2:9">
      <c r="B57" s="463"/>
      <c r="C57" s="499" t="s">
        <v>540</v>
      </c>
      <c r="D57" s="499" t="s">
        <v>541</v>
      </c>
      <c r="E57" s="463" t="s">
        <v>534</v>
      </c>
    </row>
    <row r="58" spans="2:9">
      <c r="B58" s="463"/>
      <c r="C58" s="499" t="s">
        <v>542</v>
      </c>
      <c r="D58" s="499" t="s">
        <v>543</v>
      </c>
      <c r="E58" s="463" t="s">
        <v>534</v>
      </c>
    </row>
    <row r="59" spans="2:9">
      <c r="B59" s="523"/>
      <c r="C59" s="523" t="s">
        <v>551</v>
      </c>
      <c r="D59" s="523" t="s">
        <v>552</v>
      </c>
      <c r="E59" s="523" t="s">
        <v>534</v>
      </c>
      <c r="F59" s="522"/>
      <c r="G59" s="522"/>
      <c r="H59" s="522"/>
    </row>
  </sheetData>
  <phoneticPr fontId="14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AC62"/>
  <sheetViews>
    <sheetView topLeftCell="A19" workbookViewId="0">
      <selection activeCell="C4" sqref="C4"/>
    </sheetView>
  </sheetViews>
  <sheetFormatPr defaultColWidth="9.1796875" defaultRowHeight="14"/>
  <cols>
    <col min="1" max="1" width="9.1796875" style="58"/>
    <col min="2" max="2" width="23.54296875" style="58" bestFit="1" customWidth="1"/>
    <col min="3" max="3" width="34.1796875" style="58" bestFit="1" customWidth="1"/>
    <col min="4" max="4" width="10.81640625" style="58" bestFit="1" customWidth="1"/>
    <col min="5" max="14" width="10.54296875" style="58" customWidth="1"/>
    <col min="15" max="21" width="9.1796875" style="58"/>
    <col min="22" max="22" width="16" style="58" bestFit="1" customWidth="1"/>
    <col min="23" max="23" width="19.453125" style="58" customWidth="1"/>
    <col min="24" max="24" width="38.54296875" style="58" bestFit="1" customWidth="1"/>
    <col min="25" max="16384" width="9.1796875" style="58"/>
  </cols>
  <sheetData>
    <row r="2" spans="2:29" ht="17.5">
      <c r="B2" s="18" t="s">
        <v>187</v>
      </c>
      <c r="C2" s="19"/>
      <c r="D2" s="20" t="s">
        <v>321</v>
      </c>
      <c r="E2" s="21"/>
      <c r="F2" s="21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</row>
    <row r="3" spans="2:29">
      <c r="B3" s="22" t="s">
        <v>2</v>
      </c>
      <c r="C3" s="22" t="s">
        <v>3</v>
      </c>
      <c r="D3" s="36" t="s">
        <v>81</v>
      </c>
      <c r="E3" s="23" t="s">
        <v>82</v>
      </c>
      <c r="F3" s="23" t="s">
        <v>182</v>
      </c>
      <c r="G3" s="23" t="s">
        <v>183</v>
      </c>
      <c r="H3" s="23" t="s">
        <v>83</v>
      </c>
      <c r="I3" s="23" t="s">
        <v>84</v>
      </c>
      <c r="J3" s="23" t="s">
        <v>86</v>
      </c>
      <c r="K3" s="23" t="s">
        <v>87</v>
      </c>
      <c r="L3" s="23" t="s">
        <v>88</v>
      </c>
      <c r="M3" s="126" t="s">
        <v>184</v>
      </c>
      <c r="N3" s="23"/>
      <c r="O3" s="23"/>
      <c r="P3" s="1"/>
      <c r="Q3" s="1"/>
      <c r="V3" s="14" t="s">
        <v>0</v>
      </c>
      <c r="W3" s="14"/>
      <c r="X3" s="15"/>
      <c r="Y3" s="15"/>
      <c r="Z3" s="15"/>
      <c r="AA3" s="15"/>
      <c r="AB3" s="15"/>
      <c r="AC3" s="15"/>
    </row>
    <row r="4" spans="2:29" ht="26.5" thickBot="1">
      <c r="B4" s="27" t="s">
        <v>89</v>
      </c>
      <c r="C4" s="27" t="s">
        <v>90</v>
      </c>
      <c r="D4" s="27" t="s">
        <v>91</v>
      </c>
      <c r="E4" s="24" t="s">
        <v>92</v>
      </c>
      <c r="F4" s="24" t="s">
        <v>92</v>
      </c>
      <c r="G4" s="24" t="s">
        <v>92</v>
      </c>
      <c r="H4" s="24" t="s">
        <v>92</v>
      </c>
      <c r="I4" s="24" t="s">
        <v>92</v>
      </c>
      <c r="J4" s="24" t="s">
        <v>92</v>
      </c>
      <c r="K4" s="24" t="s">
        <v>92</v>
      </c>
      <c r="L4" s="24" t="s">
        <v>92</v>
      </c>
      <c r="M4" s="24"/>
      <c r="N4" s="24"/>
      <c r="O4" s="24"/>
      <c r="P4" s="17"/>
      <c r="Q4" s="17"/>
      <c r="V4" s="13" t="s">
        <v>1</v>
      </c>
      <c r="W4" s="13" t="s">
        <v>2</v>
      </c>
      <c r="X4" s="13" t="s">
        <v>3</v>
      </c>
      <c r="Y4" s="13" t="s">
        <v>4</v>
      </c>
      <c r="Z4" s="13" t="s">
        <v>5</v>
      </c>
      <c r="AA4" s="13" t="s">
        <v>6</v>
      </c>
      <c r="AB4" s="13" t="s">
        <v>7</v>
      </c>
      <c r="AC4" s="13" t="s">
        <v>8</v>
      </c>
    </row>
    <row r="5" spans="2:29">
      <c r="B5" s="25" t="str">
        <f>Imports_Fossil!W11</f>
        <v>IMPOILCRD</v>
      </c>
      <c r="C5" s="17" t="str">
        <f>Imports_Fossil!X11</f>
        <v>Import of Crude Oil</v>
      </c>
      <c r="D5" s="17" t="str">
        <f>Commodities!C11</f>
        <v>OILCRD</v>
      </c>
      <c r="E5" s="26">
        <f>Imports_Fossil!D31</f>
        <v>15.082050573201174</v>
      </c>
      <c r="F5" s="26">
        <f>Imports_Fossil!E31</f>
        <v>14.450195333839423</v>
      </c>
      <c r="G5" s="26">
        <f>Imports_Fossil!F31</f>
        <v>13.015051138226342</v>
      </c>
      <c r="H5" s="26">
        <f>Imports_Fossil!G31</f>
        <v>6.8347633154600382</v>
      </c>
      <c r="I5" s="26">
        <f>Imports_Fossil!L31</f>
        <v>10.989227291523985</v>
      </c>
      <c r="J5" s="26">
        <f>Imports_Fossil!M31</f>
        <v>17.019900805165197</v>
      </c>
      <c r="K5" s="26">
        <f>Imports_Fossil!N31</f>
        <v>19.566185177591485</v>
      </c>
      <c r="L5" s="26">
        <f>Imports_Fossil!O31</f>
        <v>22.493409731719346</v>
      </c>
      <c r="M5" s="127" t="s">
        <v>412</v>
      </c>
      <c r="N5" s="128"/>
      <c r="O5" s="128"/>
      <c r="P5" s="17"/>
      <c r="Q5" s="1"/>
      <c r="V5" s="4" t="s">
        <v>28</v>
      </c>
      <c r="W5" s="4" t="s">
        <v>29</v>
      </c>
      <c r="X5" s="4" t="s">
        <v>30</v>
      </c>
      <c r="Y5" s="4" t="s">
        <v>11</v>
      </c>
      <c r="Z5" s="2"/>
      <c r="AA5" s="3" t="s">
        <v>140</v>
      </c>
      <c r="AB5" s="502"/>
      <c r="AC5" s="2"/>
    </row>
    <row r="6" spans="2:29">
      <c r="B6" s="25" t="str">
        <f>Imports_Fossil!W5</f>
        <v>IMPGASNAT_UK</v>
      </c>
      <c r="C6" s="25" t="str">
        <f>Imports_Fossil!X5</f>
        <v>Import of Natural Gas from UK</v>
      </c>
      <c r="D6" s="25" t="str">
        <f>Commodities!C4</f>
        <v>GASNAT</v>
      </c>
      <c r="E6" s="26">
        <f>Imports_Fossil!D32</f>
        <v>9.7972871002951827</v>
      </c>
      <c r="F6" s="26">
        <f>Imports_Fossil!E32</f>
        <v>8.7449996432258814</v>
      </c>
      <c r="G6" s="26">
        <f>Imports_Fossil!F32</f>
        <v>7.5516729202570847</v>
      </c>
      <c r="H6" s="26">
        <f>Imports_Fossil!G32</f>
        <v>5.6772421955803125</v>
      </c>
      <c r="I6" s="26">
        <f>Imports_Fossil!L32</f>
        <v>5.9205525753908965</v>
      </c>
      <c r="J6" s="26">
        <f>Imports_Fossil!M32</f>
        <v>9.0024840529916368</v>
      </c>
      <c r="K6" s="26">
        <f>Imports_Fossil!N32</f>
        <v>10.543449791792009</v>
      </c>
      <c r="L6" s="26">
        <f>Imports_Fossil!O32</f>
        <v>12.348184440837489</v>
      </c>
      <c r="M6" s="127" t="s">
        <v>412</v>
      </c>
      <c r="N6" s="128"/>
      <c r="O6" s="128"/>
      <c r="P6" s="17"/>
      <c r="Q6" s="17"/>
      <c r="V6" s="2"/>
      <c r="W6" s="4" t="s">
        <v>31</v>
      </c>
      <c r="X6" s="4" t="s">
        <v>32</v>
      </c>
      <c r="Y6" s="4" t="s">
        <v>11</v>
      </c>
      <c r="Z6" s="2"/>
      <c r="AA6" s="3"/>
      <c r="AB6" s="8"/>
      <c r="AC6" s="2"/>
    </row>
    <row r="7" spans="2:29">
      <c r="B7" s="124" t="str">
        <f>Imports_Fossil!W8</f>
        <v>IMPCOAHAR</v>
      </c>
      <c r="C7" s="124" t="str">
        <f>Imports_Fossil!X8</f>
        <v>Import of Hard Coal /  Anthracite</v>
      </c>
      <c r="D7" s="124" t="str">
        <f>Commodities!C7</f>
        <v>COAHAR</v>
      </c>
      <c r="E7" s="125">
        <f>Imports_Fossil!D33</f>
        <v>3.2875621451643875</v>
      </c>
      <c r="F7" s="125">
        <f>Imports_Fossil!E33</f>
        <v>2.8136572073855537</v>
      </c>
      <c r="G7" s="125">
        <f>Imports_Fossil!F33</f>
        <v>2.5117339106399146</v>
      </c>
      <c r="H7" s="125">
        <f>Imports_Fossil!G33</f>
        <v>1.8332979002949681</v>
      </c>
      <c r="I7" s="125">
        <f>Imports_Fossil!L33</f>
        <v>2.0906028687574199</v>
      </c>
      <c r="J7" s="125">
        <f>Imports_Fossil!M33</f>
        <v>2.5730496846245168</v>
      </c>
      <c r="K7" s="125">
        <f>Imports_Fossil!N33</f>
        <v>2.8303546530869679</v>
      </c>
      <c r="L7" s="125">
        <f>Imports_Fossil!O33</f>
        <v>3.1133901183956652</v>
      </c>
      <c r="M7" s="129" t="s">
        <v>412</v>
      </c>
      <c r="N7" s="130"/>
      <c r="O7" s="130"/>
      <c r="P7" s="17"/>
      <c r="Q7" s="17"/>
      <c r="V7" s="2"/>
      <c r="W7" s="4" t="s">
        <v>33</v>
      </c>
      <c r="X7" s="4" t="s">
        <v>34</v>
      </c>
      <c r="Y7" s="4" t="s">
        <v>11</v>
      </c>
      <c r="Z7" s="2"/>
      <c r="AA7" s="3"/>
      <c r="AB7" s="8"/>
      <c r="AC7" s="2"/>
    </row>
    <row r="8" spans="2:29">
      <c r="B8" s="25" t="str">
        <f>Imports_Fossil!W6</f>
        <v>IMPCOABIT</v>
      </c>
      <c r="C8" s="17" t="str">
        <f>Imports_Fossil!X6</f>
        <v>Import of Bituminous Coal</v>
      </c>
      <c r="D8" s="17" t="str">
        <f>Commodities!C6</f>
        <v>COABIT</v>
      </c>
      <c r="E8" s="26">
        <f t="shared" ref="E8:L8" si="0">E$7*$M$8</f>
        <v>3.1231840379061842</v>
      </c>
      <c r="F8" s="26">
        <f t="shared" si="0"/>
        <v>2.6729743470162894</v>
      </c>
      <c r="G8" s="26">
        <f t="shared" si="0"/>
        <v>2.3861472151079308</v>
      </c>
      <c r="H8" s="26">
        <f t="shared" si="0"/>
        <v>1.7416330052802285</v>
      </c>
      <c r="I8" s="26">
        <f t="shared" si="0"/>
        <v>1.9860727253195589</v>
      </c>
      <c r="J8" s="26">
        <f t="shared" si="0"/>
        <v>2.4443972003933032</v>
      </c>
      <c r="K8" s="26">
        <f t="shared" si="0"/>
        <v>2.688836920432633</v>
      </c>
      <c r="L8" s="26">
        <f t="shared" si="0"/>
        <v>2.9577206124758968</v>
      </c>
      <c r="M8" s="133">
        <v>0.95000000000000484</v>
      </c>
      <c r="N8" s="128"/>
      <c r="O8" s="128"/>
      <c r="P8" s="17"/>
      <c r="V8" s="2"/>
      <c r="W8" s="4" t="s">
        <v>35</v>
      </c>
      <c r="X8" s="4" t="s">
        <v>36</v>
      </c>
      <c r="Y8" s="4" t="s">
        <v>11</v>
      </c>
      <c r="Z8" s="2"/>
      <c r="AA8" s="3"/>
      <c r="AB8" s="8"/>
      <c r="AC8" s="2"/>
    </row>
    <row r="9" spans="2:29">
      <c r="B9" s="25" t="str">
        <f>Imports_Fossil!W7</f>
        <v>IMPCOACOK</v>
      </c>
      <c r="C9" s="17" t="str">
        <f>Imports_Fossil!X7</f>
        <v>Import of Coal Coke</v>
      </c>
      <c r="D9" s="17" t="str">
        <f>Commodities!C8</f>
        <v>COACOK</v>
      </c>
      <c r="E9" s="26">
        <f t="shared" ref="E9:L10" si="1">E$7*$M9</f>
        <v>4.1752039243587928</v>
      </c>
      <c r="F9" s="26">
        <f t="shared" si="1"/>
        <v>3.5733446533796709</v>
      </c>
      <c r="G9" s="26">
        <f t="shared" si="1"/>
        <v>3.1899020665127074</v>
      </c>
      <c r="H9" s="26">
        <f t="shared" si="1"/>
        <v>2.3282883333746209</v>
      </c>
      <c r="I9" s="26">
        <f t="shared" si="1"/>
        <v>2.6550656433219362</v>
      </c>
      <c r="J9" s="26">
        <f t="shared" si="1"/>
        <v>3.2677730994731524</v>
      </c>
      <c r="K9" s="26">
        <f t="shared" si="1"/>
        <v>3.5945504094204668</v>
      </c>
      <c r="L9" s="26">
        <f t="shared" si="1"/>
        <v>3.9540054503625139</v>
      </c>
      <c r="M9" s="133">
        <v>1.2700000000000062</v>
      </c>
      <c r="N9" s="128"/>
      <c r="O9" s="128"/>
      <c r="P9" s="26"/>
      <c r="V9" s="2"/>
      <c r="W9" s="4" t="s">
        <v>37</v>
      </c>
      <c r="X9" s="4" t="s">
        <v>38</v>
      </c>
      <c r="Y9" s="4" t="s">
        <v>11</v>
      </c>
      <c r="Z9" s="2"/>
      <c r="AA9" s="3"/>
      <c r="AB9" s="8"/>
      <c r="AC9" s="2"/>
    </row>
    <row r="10" spans="2:29">
      <c r="B10" s="25" t="str">
        <f>Imports_Fossil!W9</f>
        <v>IMPCOALIG</v>
      </c>
      <c r="C10" s="17" t="str">
        <f>Imports_Fossil!X9</f>
        <v>Import of Lignite /  Brown Coal Briquettes</v>
      </c>
      <c r="D10" s="17" t="str">
        <f>Commodities!C9</f>
        <v>COALIG</v>
      </c>
      <c r="E10" s="26">
        <f t="shared" si="1"/>
        <v>2.8785106340149222</v>
      </c>
      <c r="F10" s="26">
        <f t="shared" si="1"/>
        <v>2.4635708267431293</v>
      </c>
      <c r="G10" s="26">
        <f t="shared" si="1"/>
        <v>2.1992140231409549</v>
      </c>
      <c r="H10" s="26">
        <f t="shared" si="1"/>
        <v>1.6051917099356978</v>
      </c>
      <c r="I10" s="26">
        <f t="shared" si="1"/>
        <v>1.8304817744880766</v>
      </c>
      <c r="J10" s="26">
        <f t="shared" si="1"/>
        <v>2.2529006455237868</v>
      </c>
      <c r="K10" s="26">
        <f t="shared" si="1"/>
        <v>2.4781907100761646</v>
      </c>
      <c r="L10" s="26">
        <f t="shared" si="1"/>
        <v>2.7260097810837816</v>
      </c>
      <c r="M10" s="133">
        <v>0.87557603686636576</v>
      </c>
      <c r="N10" s="128"/>
      <c r="O10" s="128"/>
      <c r="P10" s="17"/>
      <c r="V10" s="2"/>
      <c r="W10" s="4" t="s">
        <v>39</v>
      </c>
      <c r="X10" s="4" t="s">
        <v>40</v>
      </c>
      <c r="Y10" s="4" t="s">
        <v>11</v>
      </c>
      <c r="Z10" s="2"/>
      <c r="AA10" s="3" t="s">
        <v>140</v>
      </c>
      <c r="AB10" s="8"/>
      <c r="AC10" s="2"/>
    </row>
    <row r="11" spans="2:29">
      <c r="B11" s="25" t="str">
        <f>Imports_Fossil!W10</f>
        <v>IMPLNG_GLOBAL</v>
      </c>
      <c r="C11" s="17" t="str">
        <f>Imports_Fossil!X10</f>
        <v>Import of Liquified Natural Gas</v>
      </c>
      <c r="D11" s="17" t="str">
        <f>Commodities!C5</f>
        <v>GASLNG</v>
      </c>
      <c r="E11" s="26">
        <f t="shared" ref="E11:L11" si="2">E$6*$M11</f>
        <v>10.453298862175467</v>
      </c>
      <c r="F11" s="26">
        <f t="shared" si="2"/>
        <v>9.3305518032133374</v>
      </c>
      <c r="G11" s="26">
        <f t="shared" si="2"/>
        <v>8.0573216990309788</v>
      </c>
      <c r="H11" s="26">
        <f t="shared" si="2"/>
        <v>6.0573818829465766</v>
      </c>
      <c r="I11" s="26">
        <f t="shared" si="2"/>
        <v>6.3169839636442857</v>
      </c>
      <c r="J11" s="26">
        <f t="shared" si="2"/>
        <v>9.6052769858152836</v>
      </c>
      <c r="K11" s="26">
        <f t="shared" si="2"/>
        <v>11.249423496900784</v>
      </c>
      <c r="L11" s="26">
        <f t="shared" si="2"/>
        <v>13.175000491865784</v>
      </c>
      <c r="M11" s="133">
        <v>1.0669585115925122</v>
      </c>
      <c r="N11" s="128"/>
      <c r="O11" s="128"/>
      <c r="P11" s="17"/>
      <c r="V11" s="2"/>
      <c r="W11" s="4" t="s">
        <v>41</v>
      </c>
      <c r="X11" s="4" t="s">
        <v>42</v>
      </c>
      <c r="Y11" s="4" t="s">
        <v>11</v>
      </c>
      <c r="Z11" s="2"/>
      <c r="AA11" s="3"/>
      <c r="AB11" s="8"/>
      <c r="AC11" s="2"/>
    </row>
    <row r="12" spans="2:29">
      <c r="B12" s="25" t="str">
        <f>Imports_Fossil!W12</f>
        <v>IMPOILDST</v>
      </c>
      <c r="C12" s="17" t="str">
        <f>Imports_Fossil!X12</f>
        <v>Import of Diesel Oil</v>
      </c>
      <c r="D12" s="17" t="str">
        <f>Commodities!C15</f>
        <v>OILDST</v>
      </c>
      <c r="E12" s="26">
        <f t="shared" ref="E12:L17" si="3">E$5*$M12</f>
        <v>23.066665582543003</v>
      </c>
      <c r="F12" s="26">
        <f t="shared" si="3"/>
        <v>22.100298745872085</v>
      </c>
      <c r="G12" s="26">
        <f t="shared" si="3"/>
        <v>19.905372329052078</v>
      </c>
      <c r="H12" s="26">
        <f t="shared" si="3"/>
        <v>10.453167423644777</v>
      </c>
      <c r="I12" s="26">
        <f t="shared" si="3"/>
        <v>16.807053504683761</v>
      </c>
      <c r="J12" s="26">
        <f t="shared" si="3"/>
        <v>26.030436525546804</v>
      </c>
      <c r="K12" s="26">
        <f t="shared" si="3"/>
        <v>29.924753801022309</v>
      </c>
      <c r="L12" s="26">
        <f t="shared" si="3"/>
        <v>34.401685472041393</v>
      </c>
      <c r="M12" s="134">
        <v>1.5294117647058842</v>
      </c>
      <c r="N12" s="128"/>
      <c r="O12" s="128"/>
      <c r="P12" s="17"/>
      <c r="V12" s="2"/>
      <c r="W12" s="4" t="s">
        <v>43</v>
      </c>
      <c r="X12" s="4" t="s">
        <v>44</v>
      </c>
      <c r="Y12" s="4" t="s">
        <v>11</v>
      </c>
      <c r="Z12" s="2"/>
      <c r="AA12" s="3"/>
      <c r="AB12" s="8"/>
      <c r="AC12" s="2"/>
    </row>
    <row r="13" spans="2:29">
      <c r="B13" s="25" t="str">
        <f>Imports_Fossil!W13</f>
        <v>IMPOILGSL</v>
      </c>
      <c r="C13" s="17" t="str">
        <f>Imports_Fossil!X13</f>
        <v>Import of Gasoline</v>
      </c>
      <c r="D13" s="17" t="str">
        <f>Commodities!C17</f>
        <v>OILGSL</v>
      </c>
      <c r="E13" s="26">
        <f t="shared" si="3"/>
        <v>24.84102447350779</v>
      </c>
      <c r="F13" s="26">
        <f t="shared" si="3"/>
        <v>23.80032172632373</v>
      </c>
      <c r="G13" s="26">
        <f t="shared" si="3"/>
        <v>21.436554815902188</v>
      </c>
      <c r="H13" s="26">
        <f t="shared" si="3"/>
        <v>11.257257225463581</v>
      </c>
      <c r="I13" s="26">
        <f t="shared" si="3"/>
        <v>18.099903774274782</v>
      </c>
      <c r="J13" s="26">
        <f t="shared" si="3"/>
        <v>28.03277779674265</v>
      </c>
      <c r="K13" s="26">
        <f t="shared" si="3"/>
        <v>32.226657939562415</v>
      </c>
      <c r="L13" s="26">
        <f t="shared" si="3"/>
        <v>37.047968969890654</v>
      </c>
      <c r="M13" s="134">
        <v>1.6470588235294101</v>
      </c>
      <c r="N13" s="128"/>
      <c r="O13" s="128"/>
      <c r="P13" s="17"/>
      <c r="V13" s="2"/>
      <c r="W13" s="4" t="s">
        <v>45</v>
      </c>
      <c r="X13" s="4" t="s">
        <v>46</v>
      </c>
      <c r="Y13" s="4" t="s">
        <v>11</v>
      </c>
      <c r="Z13" s="2"/>
      <c r="AA13" s="3"/>
      <c r="AB13" s="8"/>
      <c r="AC13" s="2"/>
    </row>
    <row r="14" spans="2:29">
      <c r="B14" s="25" t="str">
        <f>Imports_Fossil!W14</f>
        <v>IMPOILHFO</v>
      </c>
      <c r="C14" s="17" t="str">
        <f>Imports_Fossil!X14</f>
        <v>Import of Heavy Fuel Oil</v>
      </c>
      <c r="D14" s="17" t="str">
        <f>Commodities!C14</f>
        <v>OILHFO</v>
      </c>
      <c r="E14" s="26">
        <f t="shared" si="3"/>
        <v>12.216460964292931</v>
      </c>
      <c r="F14" s="26">
        <f t="shared" si="3"/>
        <v>11.704658220409915</v>
      </c>
      <c r="G14" s="26">
        <f t="shared" si="3"/>
        <v>10.54219142196332</v>
      </c>
      <c r="H14" s="26">
        <f t="shared" si="3"/>
        <v>5.5361582855226219</v>
      </c>
      <c r="I14" s="26">
        <f t="shared" si="3"/>
        <v>8.9012741061344141</v>
      </c>
      <c r="J14" s="26">
        <f t="shared" si="3"/>
        <v>13.786119652183787</v>
      </c>
      <c r="K14" s="26">
        <f t="shared" si="3"/>
        <v>15.848609993849077</v>
      </c>
      <c r="L14" s="26">
        <f t="shared" si="3"/>
        <v>18.219661882692641</v>
      </c>
      <c r="M14" s="134">
        <v>0.80999999999999872</v>
      </c>
      <c r="N14" s="128"/>
      <c r="O14" s="128"/>
      <c r="P14" s="17"/>
      <c r="V14" s="2"/>
      <c r="W14" s="4" t="s">
        <v>47</v>
      </c>
      <c r="X14" s="4" t="s">
        <v>48</v>
      </c>
      <c r="Y14" s="4" t="s">
        <v>11</v>
      </c>
      <c r="Z14" s="2"/>
      <c r="AA14" s="3"/>
      <c r="AB14" s="8"/>
      <c r="AC14" s="2"/>
    </row>
    <row r="15" spans="2:29">
      <c r="B15" s="25" t="str">
        <f>Imports_Fossil!W15</f>
        <v>IMPOILKER</v>
      </c>
      <c r="C15" s="17" t="str">
        <f>Imports_Fossil!X15</f>
        <v>Import of Kerosene</v>
      </c>
      <c r="D15" s="17" t="str">
        <f>Commodities!C13</f>
        <v>OILKER</v>
      </c>
      <c r="E15" s="26">
        <f t="shared" si="3"/>
        <v>24.84102447350779</v>
      </c>
      <c r="F15" s="26">
        <f t="shared" si="3"/>
        <v>23.80032172632373</v>
      </c>
      <c r="G15" s="26">
        <f t="shared" si="3"/>
        <v>21.436554815902188</v>
      </c>
      <c r="H15" s="26">
        <f t="shared" si="3"/>
        <v>11.257257225463581</v>
      </c>
      <c r="I15" s="26">
        <f t="shared" si="3"/>
        <v>18.099903774274782</v>
      </c>
      <c r="J15" s="26">
        <f t="shared" si="3"/>
        <v>28.03277779674265</v>
      </c>
      <c r="K15" s="26">
        <f t="shared" si="3"/>
        <v>32.226657939562415</v>
      </c>
      <c r="L15" s="26">
        <f t="shared" si="3"/>
        <v>37.047968969890654</v>
      </c>
      <c r="M15" s="134">
        <v>1.6470588235294101</v>
      </c>
      <c r="N15" s="128"/>
      <c r="O15" s="128"/>
      <c r="P15" s="17"/>
      <c r="V15" s="2"/>
      <c r="W15" s="4" t="s">
        <v>49</v>
      </c>
      <c r="X15" s="4" t="s">
        <v>50</v>
      </c>
      <c r="Y15" s="4" t="s">
        <v>11</v>
      </c>
      <c r="Z15" s="2"/>
      <c r="AA15" s="3"/>
      <c r="AB15" s="8"/>
      <c r="AC15" s="2"/>
    </row>
    <row r="16" spans="2:29" s="62" customFormat="1">
      <c r="B16" s="25" t="str">
        <f>Imports_Fossil!W16</f>
        <v>IMPOILLPG</v>
      </c>
      <c r="C16" s="25" t="str">
        <f>Imports_Fossil!X16</f>
        <v>Import of Liquified Petroleum Gas</v>
      </c>
      <c r="D16" s="25" t="str">
        <f>Commodities!C16</f>
        <v>OILLPG</v>
      </c>
      <c r="E16" s="75">
        <f t="shared" si="3"/>
        <v>19.517947800613243</v>
      </c>
      <c r="F16" s="75">
        <f t="shared" si="3"/>
        <v>18.700252784968622</v>
      </c>
      <c r="G16" s="75">
        <f t="shared" si="3"/>
        <v>16.843007355351698</v>
      </c>
      <c r="H16" s="75">
        <f t="shared" si="3"/>
        <v>8.8449878200070895</v>
      </c>
      <c r="I16" s="75">
        <f t="shared" si="3"/>
        <v>14.221352965501596</v>
      </c>
      <c r="J16" s="75">
        <f t="shared" si="3"/>
        <v>22.025753983154914</v>
      </c>
      <c r="K16" s="75">
        <f t="shared" si="3"/>
        <v>25.320945523941866</v>
      </c>
      <c r="L16" s="75">
        <f t="shared" si="3"/>
        <v>29.109118476342619</v>
      </c>
      <c r="M16" s="148">
        <v>1.2941176470588207</v>
      </c>
      <c r="N16" s="131"/>
      <c r="O16" s="131"/>
      <c r="P16" s="25"/>
      <c r="V16" s="10"/>
      <c r="W16" s="5" t="s">
        <v>51</v>
      </c>
      <c r="X16" s="5" t="s">
        <v>52</v>
      </c>
      <c r="Y16" s="5" t="s">
        <v>11</v>
      </c>
      <c r="Z16" s="10"/>
      <c r="AA16" s="8"/>
      <c r="AB16" s="8"/>
      <c r="AC16" s="10"/>
    </row>
    <row r="17" spans="2:29">
      <c r="B17" s="25" t="str">
        <f>Imports_Fossil!W17</f>
        <v>IMPOILCOK</v>
      </c>
      <c r="C17" s="25" t="str">
        <f>Imports_Fossil!X17</f>
        <v>Import of Petroleum Coke</v>
      </c>
      <c r="D17" s="25" t="str">
        <f>Commodities!C18</f>
        <v>OILCOK</v>
      </c>
      <c r="E17" s="26">
        <f t="shared" si="3"/>
        <v>24.84102447350779</v>
      </c>
      <c r="F17" s="26">
        <f t="shared" si="3"/>
        <v>23.80032172632373</v>
      </c>
      <c r="G17" s="26">
        <f t="shared" si="3"/>
        <v>21.436554815902188</v>
      </c>
      <c r="H17" s="26">
        <f t="shared" si="3"/>
        <v>11.257257225463581</v>
      </c>
      <c r="I17" s="26">
        <f t="shared" si="3"/>
        <v>18.099903774274782</v>
      </c>
      <c r="J17" s="26">
        <f t="shared" si="3"/>
        <v>28.03277779674265</v>
      </c>
      <c r="K17" s="26">
        <f t="shared" si="3"/>
        <v>32.226657939562415</v>
      </c>
      <c r="L17" s="26">
        <f t="shared" si="3"/>
        <v>37.047968969890654</v>
      </c>
      <c r="M17" s="133">
        <v>1.6470588235294101</v>
      </c>
      <c r="N17" s="128"/>
      <c r="O17" s="128"/>
      <c r="P17" s="17"/>
      <c r="V17" s="10"/>
      <c r="W17" s="11" t="s">
        <v>162</v>
      </c>
      <c r="X17" s="11" t="s">
        <v>163</v>
      </c>
      <c r="Y17" s="5" t="s">
        <v>11</v>
      </c>
      <c r="Z17" s="10"/>
      <c r="AA17" s="8"/>
      <c r="AB17" s="8"/>
      <c r="AC17" s="10"/>
    </row>
    <row r="18" spans="2:29">
      <c r="B18" s="28" t="str">
        <f>Imports_Fossil!W18</f>
        <v>IMPNUCU</v>
      </c>
      <c r="C18" s="28" t="str">
        <f>Imports_Fossil!X18</f>
        <v>Import of Uranium</v>
      </c>
      <c r="D18" s="28" t="s">
        <v>409</v>
      </c>
      <c r="E18" s="29">
        <v>2</v>
      </c>
      <c r="F18" s="29"/>
      <c r="G18" s="29"/>
      <c r="H18" s="466"/>
      <c r="I18" s="29"/>
      <c r="J18" s="29"/>
      <c r="K18" s="29"/>
      <c r="L18" s="29"/>
      <c r="M18" s="132"/>
      <c r="N18" s="132"/>
      <c r="O18" s="132"/>
      <c r="P18" s="17"/>
      <c r="Q18" s="17"/>
      <c r="V18" s="7"/>
      <c r="W18" s="12" t="s">
        <v>410</v>
      </c>
      <c r="X18" s="9" t="s">
        <v>53</v>
      </c>
      <c r="Y18" s="9" t="s">
        <v>11</v>
      </c>
      <c r="Z18" s="7"/>
      <c r="AA18" s="6"/>
      <c r="AB18" s="6"/>
      <c r="AC18" s="7"/>
    </row>
    <row r="19" spans="2:29">
      <c r="B19" s="28" t="str">
        <f>Imports_Fossil!W19</f>
        <v>IMPOILNEU</v>
      </c>
      <c r="C19" s="28" t="str">
        <f>Imports_Fossil!X19</f>
        <v>Import of Oil for Non-Energy uses</v>
      </c>
      <c r="D19" s="531" t="str">
        <f>Commodities!C20</f>
        <v>OILNEU</v>
      </c>
      <c r="E19" s="466">
        <f>E5</f>
        <v>15.082050573201174</v>
      </c>
      <c r="F19" s="466">
        <f t="shared" ref="F19:L19" si="4">F5</f>
        <v>14.450195333839423</v>
      </c>
      <c r="G19" s="466">
        <f t="shared" si="4"/>
        <v>13.015051138226342</v>
      </c>
      <c r="H19" s="466">
        <f t="shared" si="4"/>
        <v>6.8347633154600382</v>
      </c>
      <c r="I19" s="466">
        <f t="shared" si="4"/>
        <v>10.989227291523985</v>
      </c>
      <c r="J19" s="466">
        <f t="shared" si="4"/>
        <v>17.019900805165197</v>
      </c>
      <c r="K19" s="466">
        <f t="shared" si="4"/>
        <v>19.566185177591485</v>
      </c>
      <c r="L19" s="466">
        <f t="shared" si="4"/>
        <v>22.493409731719346</v>
      </c>
      <c r="M19" s="531"/>
      <c r="N19" s="531"/>
      <c r="O19" s="531"/>
      <c r="P19" s="17"/>
      <c r="Q19" s="17"/>
      <c r="V19" s="530"/>
      <c r="W19" s="530" t="s">
        <v>560</v>
      </c>
      <c r="X19" s="530" t="s">
        <v>561</v>
      </c>
      <c r="Y19" s="530" t="s">
        <v>11</v>
      </c>
      <c r="Z19" s="530"/>
      <c r="AA19" s="530"/>
      <c r="AB19" s="530"/>
      <c r="AC19" s="530"/>
    </row>
    <row r="20" spans="2:29">
      <c r="B20"/>
      <c r="C20"/>
      <c r="D20"/>
      <c r="E20"/>
      <c r="F20"/>
      <c r="G20"/>
      <c r="H20" s="463"/>
      <c r="I20"/>
      <c r="J20"/>
      <c r="K20"/>
      <c r="L20" s="56"/>
      <c r="M20"/>
      <c r="N20"/>
      <c r="O20"/>
      <c r="P20"/>
      <c r="Q20"/>
      <c r="R20"/>
      <c r="S20"/>
      <c r="T20"/>
    </row>
    <row r="21" spans="2:29">
      <c r="B21"/>
      <c r="C21"/>
      <c r="D21"/>
      <c r="E21"/>
      <c r="F21"/>
      <c r="G21"/>
      <c r="H21"/>
      <c r="I21"/>
      <c r="J21"/>
      <c r="K21" s="82"/>
      <c r="L21" s="82"/>
      <c r="M21" s="82"/>
      <c r="N21"/>
      <c r="O21"/>
      <c r="P21"/>
      <c r="Q21"/>
      <c r="R21"/>
      <c r="S21"/>
    </row>
    <row r="22" spans="2:29">
      <c r="D22"/>
      <c r="E22"/>
      <c r="F22"/>
      <c r="G22"/>
      <c r="H22"/>
      <c r="I22"/>
      <c r="J22"/>
      <c r="K22"/>
      <c r="L22"/>
      <c r="M22"/>
      <c r="N22"/>
      <c r="O22"/>
      <c r="P22" s="82"/>
      <c r="Q22" s="82"/>
      <c r="R22"/>
      <c r="S22"/>
    </row>
    <row r="23" spans="2:29">
      <c r="B23" s="159" t="s">
        <v>188</v>
      </c>
      <c r="C23" s="160"/>
      <c r="D23" s="160"/>
      <c r="E23" s="160"/>
      <c r="F23" s="160"/>
      <c r="G23" s="160"/>
      <c r="H23" s="543" t="s">
        <v>174</v>
      </c>
      <c r="I23" s="544"/>
      <c r="J23" s="544"/>
      <c r="K23" s="545"/>
      <c r="L23" s="546" t="s">
        <v>175</v>
      </c>
      <c r="M23" s="546"/>
      <c r="N23" s="546"/>
      <c r="O23" s="547"/>
      <c r="P23" s="536" t="s">
        <v>176</v>
      </c>
      <c r="Q23" s="536"/>
      <c r="R23" s="536"/>
      <c r="S23" s="537"/>
      <c r="T23"/>
    </row>
    <row r="24" spans="2:29">
      <c r="B24" s="83" t="s">
        <v>249</v>
      </c>
      <c r="C24" s="84" t="s">
        <v>177</v>
      </c>
      <c r="D24" s="85">
        <v>2012</v>
      </c>
      <c r="E24" s="85">
        <v>2013</v>
      </c>
      <c r="F24" s="85">
        <v>2014</v>
      </c>
      <c r="G24" s="85">
        <v>2015</v>
      </c>
      <c r="H24" s="84">
        <v>2020</v>
      </c>
      <c r="I24" s="85">
        <v>2030</v>
      </c>
      <c r="J24" s="85">
        <v>2040</v>
      </c>
      <c r="K24" s="86">
        <v>2050</v>
      </c>
      <c r="L24" s="85">
        <v>2020</v>
      </c>
      <c r="M24" s="85">
        <v>2030</v>
      </c>
      <c r="N24" s="87">
        <v>2040</v>
      </c>
      <c r="O24" s="88">
        <v>2050</v>
      </c>
      <c r="P24" s="85">
        <v>2020</v>
      </c>
      <c r="Q24" s="85">
        <v>2030</v>
      </c>
      <c r="R24" s="87">
        <v>2040</v>
      </c>
      <c r="S24" s="88">
        <v>2050</v>
      </c>
      <c r="T24" s="82"/>
    </row>
    <row r="25" spans="2:29">
      <c r="B25" s="89" t="s">
        <v>178</v>
      </c>
      <c r="C25" s="90" t="s">
        <v>246</v>
      </c>
      <c r="D25" s="91">
        <f>109*($L$53/$L$50)</f>
        <v>112.54004619200001</v>
      </c>
      <c r="E25" s="91">
        <f>106*($L$53/$L$51)</f>
        <v>107.82523519999999</v>
      </c>
      <c r="F25" s="91">
        <f>97*($L$53/$L$52)</f>
        <v>97.116400000000013</v>
      </c>
      <c r="G25" s="92">
        <v>51</v>
      </c>
      <c r="H25" s="91">
        <v>79</v>
      </c>
      <c r="I25" s="91">
        <v>111</v>
      </c>
      <c r="J25" s="91">
        <v>124</v>
      </c>
      <c r="K25" s="92">
        <f>J25*(1+(J25/I25-1))</f>
        <v>138.52252252252251</v>
      </c>
      <c r="L25" s="91">
        <v>82</v>
      </c>
      <c r="M25" s="91">
        <v>127</v>
      </c>
      <c r="N25" s="91">
        <v>146</v>
      </c>
      <c r="O25" s="92">
        <f>N25*(1+(N25/M25-1))</f>
        <v>167.84251968503938</v>
      </c>
      <c r="P25" s="91">
        <v>73</v>
      </c>
      <c r="Q25" s="91">
        <v>85</v>
      </c>
      <c r="R25" s="91">
        <v>78</v>
      </c>
      <c r="S25" s="92">
        <f>R25*(1+R25/Q25-1)</f>
        <v>71.576470588235281</v>
      </c>
      <c r="T25" s="82"/>
    </row>
    <row r="26" spans="2:29">
      <c r="B26" s="89" t="s">
        <v>413</v>
      </c>
      <c r="C26" s="90" t="s">
        <v>247</v>
      </c>
      <c r="D26" s="91">
        <f>11.7*($L$53/$L$50)</f>
        <v>12.079986609600001</v>
      </c>
      <c r="E26" s="91">
        <f>10.6*($L$53/$L$51)</f>
        <v>10.78252352</v>
      </c>
      <c r="F26" s="91">
        <f>9.3*($L$53/$L$52)</f>
        <v>9.311160000000001</v>
      </c>
      <c r="G26" s="92">
        <v>7</v>
      </c>
      <c r="H26" s="91">
        <v>7.1</v>
      </c>
      <c r="I26" s="91">
        <v>10.3</v>
      </c>
      <c r="J26" s="91">
        <v>11.5</v>
      </c>
      <c r="K26" s="92">
        <f>J26*(1+(J26/I26-1))</f>
        <v>12.839805825242717</v>
      </c>
      <c r="L26" s="91">
        <v>7.3</v>
      </c>
      <c r="M26" s="91">
        <v>11.1</v>
      </c>
      <c r="N26" s="91">
        <v>13</v>
      </c>
      <c r="O26" s="92">
        <f>N26*(1+(N26/M26-1))</f>
        <v>15.225225225225225</v>
      </c>
      <c r="P26" s="91">
        <v>6.9</v>
      </c>
      <c r="Q26" s="91">
        <v>9.4</v>
      </c>
      <c r="R26" s="91">
        <v>9.9</v>
      </c>
      <c r="S26" s="92">
        <f>R26*(1+R26/Q26-1)</f>
        <v>10.426595744680853</v>
      </c>
      <c r="T26" s="82"/>
    </row>
    <row r="27" spans="2:29" ht="14.5">
      <c r="B27" s="89" t="s">
        <v>179</v>
      </c>
      <c r="C27" s="90" t="s">
        <v>248</v>
      </c>
      <c r="D27" s="91">
        <f>99*($L$53/$L$50)</f>
        <v>102.215271312</v>
      </c>
      <c r="E27" s="91">
        <f>86*($L$53/$L$51)</f>
        <v>87.480851200000004</v>
      </c>
      <c r="F27" s="91">
        <f>78*($L$53/$L$52)</f>
        <v>78.093600000000009</v>
      </c>
      <c r="G27" s="92">
        <v>57</v>
      </c>
      <c r="H27" s="91">
        <v>63</v>
      </c>
      <c r="I27" s="91">
        <v>74</v>
      </c>
      <c r="J27" s="91">
        <v>77</v>
      </c>
      <c r="K27" s="92">
        <f>J27*(1+(J27/I27-1))</f>
        <v>80.121621621621628</v>
      </c>
      <c r="L27" s="91">
        <v>65</v>
      </c>
      <c r="M27" s="91">
        <v>80</v>
      </c>
      <c r="N27" s="91">
        <v>88</v>
      </c>
      <c r="O27" s="92">
        <f>N27*(1+(N27/M27-1))</f>
        <v>96.800000000000011</v>
      </c>
      <c r="P27" s="91">
        <v>58</v>
      </c>
      <c r="Q27" s="91">
        <v>57</v>
      </c>
      <c r="R27" s="91">
        <v>51</v>
      </c>
      <c r="S27" s="92">
        <f>R27*(1+R27/Q27-1)</f>
        <v>45.631578947368425</v>
      </c>
      <c r="T27" s="93"/>
    </row>
    <row r="28" spans="2:29" ht="14.5">
      <c r="B28" s="94" t="s">
        <v>178</v>
      </c>
      <c r="C28" s="95" t="s">
        <v>250</v>
      </c>
      <c r="D28" s="96">
        <f t="shared" ref="D28:S28" si="5">D25*$L$60</f>
        <v>86.509375195633794</v>
      </c>
      <c r="E28" s="96">
        <f t="shared" si="5"/>
        <v>82.885106618494888</v>
      </c>
      <c r="F28" s="96">
        <f>F25*$L$60</f>
        <v>74.653240064570696</v>
      </c>
      <c r="G28" s="96">
        <f>G25*$L$60</f>
        <v>39.203628257360286</v>
      </c>
      <c r="H28" s="97">
        <f t="shared" si="5"/>
        <v>60.727188869244372</v>
      </c>
      <c r="I28" s="96">
        <f t="shared" si="5"/>
        <v>85.325543854254747</v>
      </c>
      <c r="J28" s="96">
        <f t="shared" si="5"/>
        <v>95.318625566915216</v>
      </c>
      <c r="K28" s="98">
        <f t="shared" si="5"/>
        <v>106.48206820087825</v>
      </c>
      <c r="L28" s="97">
        <f t="shared" si="5"/>
        <v>63.03328464908909</v>
      </c>
      <c r="M28" s="96">
        <f t="shared" si="5"/>
        <v>97.624721346759941</v>
      </c>
      <c r="N28" s="96">
        <f t="shared" si="5"/>
        <v>112.22999461910985</v>
      </c>
      <c r="O28" s="98">
        <f t="shared" si="5"/>
        <v>129.02030877472473</v>
      </c>
      <c r="P28" s="97">
        <f t="shared" si="5"/>
        <v>56.114997309554923</v>
      </c>
      <c r="Q28" s="96">
        <f t="shared" si="5"/>
        <v>65.339380428933822</v>
      </c>
      <c r="R28" s="96">
        <f t="shared" si="5"/>
        <v>59.958490275962795</v>
      </c>
      <c r="S28" s="98">
        <f t="shared" si="5"/>
        <v>55.020732253236439</v>
      </c>
      <c r="T28" s="93"/>
    </row>
    <row r="29" spans="2:29" ht="14.5">
      <c r="B29" s="94" t="s">
        <v>413</v>
      </c>
      <c r="C29" s="95" t="s">
        <v>251</v>
      </c>
      <c r="D29" s="96">
        <f t="shared" ref="D29:S29" si="6">D26*$L$60</f>
        <v>9.2858687136597737</v>
      </c>
      <c r="E29" s="96">
        <f t="shared" si="6"/>
        <v>8.2885106618494895</v>
      </c>
      <c r="F29" s="96">
        <f t="shared" si="6"/>
        <v>7.1574755938196644</v>
      </c>
      <c r="G29" s="96">
        <f t="shared" ref="G29" si="7">G26*$L$60</f>
        <v>5.3808901529710198</v>
      </c>
      <c r="H29" s="97">
        <f t="shared" si="6"/>
        <v>5.4577600122991772</v>
      </c>
      <c r="I29" s="96">
        <f t="shared" si="6"/>
        <v>7.9175955108002158</v>
      </c>
      <c r="J29" s="96">
        <f t="shared" si="6"/>
        <v>8.8400338227381052</v>
      </c>
      <c r="K29" s="98">
        <f t="shared" si="6"/>
        <v>9.8699406758726393</v>
      </c>
      <c r="L29" s="97">
        <f t="shared" si="6"/>
        <v>5.6114997309554919</v>
      </c>
      <c r="M29" s="96">
        <f t="shared" si="6"/>
        <v>8.532554385425474</v>
      </c>
      <c r="N29" s="96">
        <f t="shared" si="6"/>
        <v>9.9930817126604659</v>
      </c>
      <c r="O29" s="98">
        <f t="shared" si="6"/>
        <v>11.703609213025771</v>
      </c>
      <c r="P29" s="97">
        <f t="shared" si="6"/>
        <v>5.3040202936428633</v>
      </c>
      <c r="Q29" s="96">
        <f t="shared" si="6"/>
        <v>7.2257667768467986</v>
      </c>
      <c r="R29" s="96">
        <f t="shared" si="6"/>
        <v>7.6101160734875855</v>
      </c>
      <c r="S29" s="98">
        <f t="shared" si="6"/>
        <v>8.01490948165182</v>
      </c>
      <c r="T29" s="93"/>
    </row>
    <row r="30" spans="2:29">
      <c r="B30" s="94" t="s">
        <v>179</v>
      </c>
      <c r="C30" s="95" t="s">
        <v>252</v>
      </c>
      <c r="D30" s="96">
        <f t="shared" ref="D30:S30" si="8">D27*$L$60</f>
        <v>78.572735269428861</v>
      </c>
      <c r="E30" s="96">
        <f t="shared" si="8"/>
        <v>67.246407256514729</v>
      </c>
      <c r="F30" s="96">
        <f t="shared" si="8"/>
        <v>60.03044046429396</v>
      </c>
      <c r="G30" s="96">
        <f t="shared" ref="G30" si="9">G27*$L$60</f>
        <v>43.815819817049736</v>
      </c>
      <c r="H30" s="97">
        <f t="shared" si="8"/>
        <v>48.428011376739178</v>
      </c>
      <c r="I30" s="96">
        <f t="shared" si="8"/>
        <v>56.8836959028365</v>
      </c>
      <c r="J30" s="96">
        <f t="shared" si="8"/>
        <v>59.189791682681225</v>
      </c>
      <c r="K30" s="98">
        <f t="shared" si="8"/>
        <v>61.589377831979114</v>
      </c>
      <c r="L30" s="97">
        <f t="shared" si="8"/>
        <v>49.965408563302333</v>
      </c>
      <c r="M30" s="96">
        <f t="shared" si="8"/>
        <v>61.495887462525943</v>
      </c>
      <c r="N30" s="96">
        <f t="shared" si="8"/>
        <v>67.645476208778533</v>
      </c>
      <c r="O30" s="98">
        <f t="shared" si="8"/>
        <v>74.410023829656396</v>
      </c>
      <c r="P30" s="97">
        <f t="shared" si="8"/>
        <v>44.584518410331313</v>
      </c>
      <c r="Q30" s="96">
        <f t="shared" si="8"/>
        <v>43.815819817049736</v>
      </c>
      <c r="R30" s="96">
        <f t="shared" si="8"/>
        <v>39.203628257360286</v>
      </c>
      <c r="S30" s="98">
        <f t="shared" si="8"/>
        <v>35.076930546059209</v>
      </c>
      <c r="T30" s="99"/>
    </row>
    <row r="31" spans="2:29">
      <c r="B31" s="100" t="s">
        <v>178</v>
      </c>
      <c r="C31" s="101" t="s">
        <v>253</v>
      </c>
      <c r="D31" s="102">
        <f t="shared" ref="D31:S31" si="10">D28/$I$59</f>
        <v>15.082050573201174</v>
      </c>
      <c r="E31" s="102">
        <f t="shared" si="10"/>
        <v>14.450195333839423</v>
      </c>
      <c r="F31" s="102">
        <f t="shared" si="10"/>
        <v>13.015051138226342</v>
      </c>
      <c r="G31" s="102">
        <f>G28/$I$59</f>
        <v>6.8347633154600382</v>
      </c>
      <c r="H31" s="103">
        <f t="shared" si="10"/>
        <v>10.58718239061457</v>
      </c>
      <c r="I31" s="102">
        <f t="shared" si="10"/>
        <v>14.875661333648321</v>
      </c>
      <c r="J31" s="102">
        <f t="shared" si="10"/>
        <v>16.617855904255784</v>
      </c>
      <c r="K31" s="104">
        <f t="shared" si="10"/>
        <v>18.564091280429881</v>
      </c>
      <c r="L31" s="102">
        <f t="shared" si="10"/>
        <v>10.989227291523985</v>
      </c>
      <c r="M31" s="102">
        <f t="shared" si="10"/>
        <v>17.019900805165197</v>
      </c>
      <c r="N31" s="102">
        <f t="shared" si="10"/>
        <v>19.566185177591485</v>
      </c>
      <c r="O31" s="104">
        <f t="shared" si="10"/>
        <v>22.493409731719346</v>
      </c>
      <c r="P31" s="102">
        <f t="shared" si="10"/>
        <v>9.7830925887957427</v>
      </c>
      <c r="Q31" s="102">
        <f t="shared" si="10"/>
        <v>11.3912721924334</v>
      </c>
      <c r="R31" s="102">
        <f t="shared" si="10"/>
        <v>10.453167423644766</v>
      </c>
      <c r="S31" s="104">
        <f t="shared" si="10"/>
        <v>9.592318341697549</v>
      </c>
      <c r="T31" s="99"/>
    </row>
    <row r="32" spans="2:29">
      <c r="B32" s="100" t="s">
        <v>413</v>
      </c>
      <c r="C32" s="101" t="s">
        <v>253</v>
      </c>
      <c r="D32" s="102">
        <f t="shared" ref="D32:S32" si="11">D29/($I$58/1000)</f>
        <v>9.7972871002951827</v>
      </c>
      <c r="E32" s="102">
        <f t="shared" si="11"/>
        <v>8.7449996432258814</v>
      </c>
      <c r="F32" s="102">
        <f t="shared" si="11"/>
        <v>7.5516729202570847</v>
      </c>
      <c r="G32" s="102">
        <f t="shared" ref="G32" si="12">G29/($I$58/1000)</f>
        <v>5.6772421955803125</v>
      </c>
      <c r="H32" s="103">
        <f t="shared" si="11"/>
        <v>5.7583456555171741</v>
      </c>
      <c r="I32" s="102">
        <f t="shared" si="11"/>
        <v>8.3536563734967455</v>
      </c>
      <c r="J32" s="102">
        <f t="shared" si="11"/>
        <v>9.3268978927390851</v>
      </c>
      <c r="K32" s="104">
        <f t="shared" si="11"/>
        <v>10.413526773446549</v>
      </c>
      <c r="L32" s="102">
        <f t="shared" si="11"/>
        <v>5.9205525753908965</v>
      </c>
      <c r="M32" s="102">
        <f t="shared" si="11"/>
        <v>9.0024840529916368</v>
      </c>
      <c r="N32" s="102">
        <f t="shared" si="11"/>
        <v>10.543449791792009</v>
      </c>
      <c r="O32" s="104">
        <f t="shared" si="11"/>
        <v>12.348184440837489</v>
      </c>
      <c r="P32" s="102">
        <f t="shared" si="11"/>
        <v>5.5961387356434518</v>
      </c>
      <c r="Q32" s="102">
        <f t="shared" si="11"/>
        <v>7.6237252340649917</v>
      </c>
      <c r="R32" s="102">
        <f t="shared" si="11"/>
        <v>8.029242533749299</v>
      </c>
      <c r="S32" s="104">
        <f t="shared" si="11"/>
        <v>8.4563299025657521</v>
      </c>
      <c r="T32" s="82"/>
    </row>
    <row r="33" spans="2:20" ht="14.5">
      <c r="B33" s="105" t="s">
        <v>179</v>
      </c>
      <c r="C33" s="109" t="s">
        <v>253</v>
      </c>
      <c r="D33" s="106">
        <f t="shared" ref="D33:S33" si="13">D30/$I$62</f>
        <v>3.2875621451643875</v>
      </c>
      <c r="E33" s="106">
        <f t="shared" si="13"/>
        <v>2.8136572073855537</v>
      </c>
      <c r="F33" s="106">
        <f t="shared" si="13"/>
        <v>2.5117339106399146</v>
      </c>
      <c r="G33" s="106">
        <f t="shared" ref="G33" si="14">G30/$I$62</f>
        <v>1.8332979002949681</v>
      </c>
      <c r="H33" s="107">
        <f t="shared" si="13"/>
        <v>2.0262766266418066</v>
      </c>
      <c r="I33" s="106">
        <f t="shared" si="13"/>
        <v>2.380070958277678</v>
      </c>
      <c r="J33" s="106">
        <f t="shared" si="13"/>
        <v>2.4765603214510974</v>
      </c>
      <c r="K33" s="108">
        <f t="shared" si="13"/>
        <v>2.57696141556398</v>
      </c>
      <c r="L33" s="106">
        <f t="shared" si="13"/>
        <v>2.0906028687574199</v>
      </c>
      <c r="M33" s="106">
        <f t="shared" si="13"/>
        <v>2.5730496846245168</v>
      </c>
      <c r="N33" s="106">
        <f t="shared" si="13"/>
        <v>2.8303546530869679</v>
      </c>
      <c r="O33" s="108">
        <f t="shared" si="13"/>
        <v>3.1133901183956652</v>
      </c>
      <c r="P33" s="106">
        <f t="shared" si="13"/>
        <v>1.8654610213527747</v>
      </c>
      <c r="Q33" s="106">
        <f t="shared" si="13"/>
        <v>1.8332979002949681</v>
      </c>
      <c r="R33" s="106">
        <f t="shared" si="13"/>
        <v>1.6403191739481293</v>
      </c>
      <c r="S33" s="108">
        <f t="shared" si="13"/>
        <v>1.4676539977430632</v>
      </c>
      <c r="T33" s="93"/>
    </row>
    <row r="34" spans="2:20">
      <c r="B34" s="76" t="s">
        <v>414</v>
      </c>
      <c r="C34" s="111"/>
      <c r="D34" s="112"/>
      <c r="E34" s="112"/>
      <c r="F34" s="112"/>
      <c r="G34" s="112"/>
      <c r="H34" s="112"/>
      <c r="I34" s="112"/>
      <c r="J34" s="112"/>
      <c r="K34" s="112"/>
      <c r="L34" s="112"/>
      <c r="M34" s="112"/>
      <c r="N34" s="112"/>
      <c r="O34" s="112"/>
      <c r="P34" s="112"/>
      <c r="Q34" s="112"/>
      <c r="R34" s="112"/>
      <c r="S34" s="112"/>
    </row>
    <row r="35" spans="2:20"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 s="82"/>
      <c r="R35"/>
      <c r="S35" s="56"/>
    </row>
    <row r="36" spans="2:20">
      <c r="C36"/>
      <c r="D36"/>
      <c r="E36"/>
      <c r="F36"/>
      <c r="G36"/>
      <c r="H36"/>
      <c r="I36"/>
      <c r="J36"/>
      <c r="K36"/>
      <c r="L36"/>
      <c r="M36"/>
      <c r="S36"/>
    </row>
    <row r="37" spans="2:20" ht="39">
      <c r="B37"/>
      <c r="C37"/>
      <c r="D37"/>
      <c r="E37"/>
      <c r="F37"/>
      <c r="G37"/>
      <c r="H37" s="77"/>
      <c r="I37" s="113" t="s">
        <v>180</v>
      </c>
      <c r="J37" s="114" t="s">
        <v>165</v>
      </c>
      <c r="K37" s="113" t="s">
        <v>166</v>
      </c>
      <c r="L37" s="114" t="s">
        <v>167</v>
      </c>
      <c r="M37"/>
      <c r="S37" s="110"/>
    </row>
    <row r="38" spans="2:20" ht="14.5">
      <c r="B38"/>
      <c r="C38"/>
      <c r="D38"/>
      <c r="E38"/>
      <c r="F38"/>
      <c r="G38"/>
      <c r="H38" s="115">
        <v>2000</v>
      </c>
      <c r="I38" s="116"/>
      <c r="J38" s="116">
        <v>100</v>
      </c>
      <c r="K38" s="116"/>
      <c r="L38" s="116">
        <v>100</v>
      </c>
      <c r="M38"/>
      <c r="S38" s="121"/>
    </row>
    <row r="39" spans="2:20" ht="14.5">
      <c r="B39"/>
      <c r="C39"/>
      <c r="D39"/>
      <c r="E39"/>
      <c r="F39"/>
      <c r="G39"/>
      <c r="H39" s="117">
        <v>2001</v>
      </c>
      <c r="I39" s="118">
        <v>2.1999999999999999E-2</v>
      </c>
      <c r="J39" s="116">
        <f t="shared" ref="J39:J53" si="15">J38+(J38*I39)</f>
        <v>102.2</v>
      </c>
      <c r="K39" s="118">
        <v>2.8000000000000001E-2</v>
      </c>
      <c r="L39" s="116">
        <f t="shared" ref="L39:L50" si="16">L38+(L38*K39)</f>
        <v>102.8</v>
      </c>
      <c r="M39"/>
      <c r="S39" s="121"/>
    </row>
    <row r="40" spans="2:20" ht="14.5">
      <c r="B40"/>
      <c r="C40"/>
      <c r="D40"/>
      <c r="E40"/>
      <c r="F40"/>
      <c r="G40"/>
      <c r="H40" s="117">
        <v>2002</v>
      </c>
      <c r="I40" s="118">
        <v>2.1000000000000001E-2</v>
      </c>
      <c r="J40" s="119">
        <f t="shared" si="15"/>
        <v>104.34620000000001</v>
      </c>
      <c r="K40" s="118">
        <v>1.6E-2</v>
      </c>
      <c r="L40" s="119">
        <f t="shared" si="16"/>
        <v>104.4448</v>
      </c>
      <c r="M40"/>
      <c r="S40" s="122"/>
    </row>
    <row r="41" spans="2:20" ht="14.5">
      <c r="B41"/>
      <c r="C41"/>
      <c r="D41"/>
      <c r="E41"/>
      <c r="F41"/>
      <c r="G41"/>
      <c r="H41" s="117">
        <v>2003</v>
      </c>
      <c r="I41" s="118">
        <v>0.02</v>
      </c>
      <c r="J41" s="119">
        <f t="shared" si="15"/>
        <v>106.43312400000001</v>
      </c>
      <c r="K41" s="118">
        <v>2.3E-2</v>
      </c>
      <c r="L41" s="119">
        <f t="shared" si="16"/>
        <v>106.84703039999999</v>
      </c>
      <c r="M41"/>
      <c r="S41" s="122"/>
    </row>
    <row r="42" spans="2:20" ht="14.5">
      <c r="B42"/>
      <c r="C42"/>
      <c r="D42"/>
      <c r="E42"/>
      <c r="F42"/>
      <c r="G42"/>
      <c r="H42" s="117">
        <v>2004</v>
      </c>
      <c r="I42" s="118">
        <v>0.02</v>
      </c>
      <c r="J42" s="119">
        <f t="shared" si="15"/>
        <v>108.56178648000001</v>
      </c>
      <c r="K42" s="118">
        <v>2.7E-2</v>
      </c>
      <c r="L42" s="119">
        <f t="shared" si="16"/>
        <v>109.7319002208</v>
      </c>
      <c r="M42"/>
      <c r="S42" s="122"/>
    </row>
    <row r="43" spans="2:20" ht="14.5">
      <c r="B43"/>
      <c r="C43"/>
      <c r="D43"/>
      <c r="E43"/>
      <c r="F43"/>
      <c r="G43"/>
      <c r="H43" s="117">
        <v>2005</v>
      </c>
      <c r="I43" s="118">
        <v>2.1999999999999999E-2</v>
      </c>
      <c r="J43" s="119">
        <f t="shared" si="15"/>
        <v>110.95014578256001</v>
      </c>
      <c r="K43" s="118">
        <v>3.4000000000000002E-2</v>
      </c>
      <c r="L43" s="119">
        <f t="shared" si="16"/>
        <v>113.46278482830721</v>
      </c>
      <c r="M43"/>
      <c r="S43" s="122"/>
    </row>
    <row r="44" spans="2:20" ht="14.5">
      <c r="B44"/>
      <c r="C44"/>
      <c r="D44"/>
      <c r="E44"/>
      <c r="F44"/>
      <c r="G44"/>
      <c r="H44" s="117">
        <v>2006</v>
      </c>
      <c r="I44" s="118">
        <v>2.1999999999999999E-2</v>
      </c>
      <c r="J44" s="119">
        <f t="shared" si="15"/>
        <v>113.39104898977634</v>
      </c>
      <c r="K44" s="118">
        <v>3.2000000000000001E-2</v>
      </c>
      <c r="L44" s="119">
        <f t="shared" si="16"/>
        <v>117.09359394281304</v>
      </c>
      <c r="M44"/>
      <c r="S44" s="122"/>
    </row>
    <row r="45" spans="2:20" ht="14.5">
      <c r="B45"/>
      <c r="C45"/>
      <c r="D45"/>
      <c r="E45"/>
      <c r="F45"/>
      <c r="G45"/>
      <c r="H45" s="117">
        <v>2007</v>
      </c>
      <c r="I45" s="118">
        <v>2.3E-2</v>
      </c>
      <c r="J45" s="119">
        <f t="shared" si="15"/>
        <v>115.99904311654119</v>
      </c>
      <c r="K45" s="118">
        <v>2.8000000000000001E-2</v>
      </c>
      <c r="L45" s="119">
        <f t="shared" si="16"/>
        <v>120.37221457321181</v>
      </c>
      <c r="M45"/>
      <c r="S45" s="122"/>
    </row>
    <row r="46" spans="2:20" ht="14.5">
      <c r="B46"/>
      <c r="C46"/>
      <c r="D46"/>
      <c r="E46"/>
      <c r="F46"/>
      <c r="G46"/>
      <c r="H46" s="117">
        <v>2008</v>
      </c>
      <c r="I46" s="118">
        <v>3.6999999999999998E-2</v>
      </c>
      <c r="J46" s="119">
        <f t="shared" si="15"/>
        <v>120.29100771185321</v>
      </c>
      <c r="K46" s="118">
        <v>3.7999999999999999E-2</v>
      </c>
      <c r="L46" s="119">
        <f t="shared" si="16"/>
        <v>124.94635872699385</v>
      </c>
      <c r="M46"/>
      <c r="S46" s="122"/>
    </row>
    <row r="47" spans="2:20" ht="14.5">
      <c r="B47"/>
      <c r="C47"/>
      <c r="D47"/>
      <c r="E47"/>
      <c r="F47"/>
      <c r="G47"/>
      <c r="H47" s="117">
        <v>2009</v>
      </c>
      <c r="I47" s="118">
        <v>0.01</v>
      </c>
      <c r="J47" s="119">
        <f t="shared" si="15"/>
        <v>121.49391778897174</v>
      </c>
      <c r="K47" s="118">
        <v>-4.0000000000000001E-3</v>
      </c>
      <c r="L47" s="119">
        <f t="shared" si="16"/>
        <v>124.44657329208587</v>
      </c>
      <c r="M47"/>
      <c r="S47" s="122"/>
    </row>
    <row r="48" spans="2:20" ht="14.5">
      <c r="B48"/>
      <c r="C48"/>
      <c r="D48"/>
      <c r="E48"/>
      <c r="F48"/>
      <c r="G48"/>
      <c r="H48" s="117">
        <v>2010</v>
      </c>
      <c r="I48" s="118">
        <v>2.1000000000000001E-2</v>
      </c>
      <c r="J48" s="119">
        <f t="shared" si="15"/>
        <v>124.04529006254015</v>
      </c>
      <c r="K48" s="118">
        <v>1.6E-2</v>
      </c>
      <c r="L48" s="119">
        <f t="shared" si="16"/>
        <v>126.43771846475924</v>
      </c>
      <c r="M48"/>
      <c r="S48" s="122"/>
    </row>
    <row r="49" spans="2:19" ht="14.5">
      <c r="B49"/>
      <c r="C49"/>
      <c r="D49"/>
      <c r="E49"/>
      <c r="F49"/>
      <c r="G49"/>
      <c r="H49" s="117">
        <v>2011</v>
      </c>
      <c r="I49" s="118">
        <v>3.1E-2</v>
      </c>
      <c r="J49" s="119">
        <f t="shared" si="15"/>
        <v>127.89069405447889</v>
      </c>
      <c r="K49" s="118">
        <v>3.2000000000000001E-2</v>
      </c>
      <c r="L49" s="119">
        <f t="shared" si="16"/>
        <v>130.48372545563154</v>
      </c>
      <c r="M49"/>
      <c r="S49" s="122"/>
    </row>
    <row r="50" spans="2:19" ht="14.5">
      <c r="B50"/>
      <c r="C50"/>
      <c r="D50"/>
      <c r="E50"/>
      <c r="F50"/>
      <c r="G50"/>
      <c r="H50" s="117">
        <v>2012</v>
      </c>
      <c r="I50" s="118">
        <v>2.6000000000000002E-2</v>
      </c>
      <c r="J50" s="119">
        <f t="shared" si="15"/>
        <v>131.21585209989533</v>
      </c>
      <c r="K50" s="118">
        <v>2.1000000000000001E-2</v>
      </c>
      <c r="L50" s="119">
        <f t="shared" si="16"/>
        <v>133.22388369019981</v>
      </c>
      <c r="M50"/>
      <c r="S50" s="122"/>
    </row>
    <row r="51" spans="2:19" ht="14.5">
      <c r="B51"/>
      <c r="C51"/>
      <c r="D51"/>
      <c r="E51"/>
      <c r="F51"/>
      <c r="G51"/>
      <c r="H51" s="117">
        <v>2013</v>
      </c>
      <c r="I51" s="118">
        <v>1.4999999999999999E-2</v>
      </c>
      <c r="J51" s="119">
        <f t="shared" si="15"/>
        <v>133.18408988139376</v>
      </c>
      <c r="K51" s="118">
        <v>1.4999999999999999E-2</v>
      </c>
      <c r="L51" s="119">
        <f>(L50)+(L50*K51)</f>
        <v>135.22224194555281</v>
      </c>
      <c r="M51"/>
      <c r="S51" s="122"/>
    </row>
    <row r="52" spans="2:19" ht="14.5">
      <c r="B52"/>
      <c r="C52"/>
      <c r="D52"/>
      <c r="E52"/>
      <c r="F52"/>
      <c r="G52"/>
      <c r="H52" s="117">
        <v>2014</v>
      </c>
      <c r="I52" s="118">
        <v>6.0000000000000001E-3</v>
      </c>
      <c r="J52" s="119">
        <f t="shared" si="15"/>
        <v>133.98319442068211</v>
      </c>
      <c r="K52" s="118">
        <v>1.6E-2</v>
      </c>
      <c r="L52" s="119">
        <f>L51+(L51*K52)</f>
        <v>137.38579781668165</v>
      </c>
      <c r="M52"/>
      <c r="S52" s="122"/>
    </row>
    <row r="53" spans="2:19" ht="14.5">
      <c r="B53"/>
      <c r="C53"/>
      <c r="D53"/>
      <c r="E53"/>
      <c r="F53"/>
      <c r="G53"/>
      <c r="H53" s="117">
        <v>2015</v>
      </c>
      <c r="I53" s="118">
        <v>0</v>
      </c>
      <c r="J53" s="119">
        <f t="shared" si="15"/>
        <v>133.98319442068211</v>
      </c>
      <c r="K53" s="118">
        <v>1.1999999999999999E-3</v>
      </c>
      <c r="L53" s="119">
        <f>L52+(L52*K53)</f>
        <v>137.55066077406167</v>
      </c>
      <c r="M53"/>
      <c r="S53" s="123"/>
    </row>
    <row r="54" spans="2:19">
      <c r="B54"/>
      <c r="C54"/>
      <c r="D54"/>
      <c r="E54"/>
      <c r="F54"/>
      <c r="G54"/>
      <c r="H54" s="120" t="s">
        <v>164</v>
      </c>
      <c r="I54"/>
      <c r="J54" s="120"/>
      <c r="K54" s="120" t="s">
        <v>168</v>
      </c>
      <c r="L54"/>
      <c r="M54"/>
      <c r="S54"/>
    </row>
    <row r="55" spans="2:19">
      <c r="B55"/>
      <c r="C55"/>
      <c r="D55"/>
      <c r="E55"/>
      <c r="F55"/>
      <c r="G55"/>
      <c r="H55"/>
      <c r="I55"/>
      <c r="J55"/>
      <c r="K55" s="120" t="s">
        <v>415</v>
      </c>
      <c r="L55"/>
      <c r="M55"/>
      <c r="S55"/>
    </row>
    <row r="56" spans="2:19">
      <c r="B56"/>
      <c r="C56"/>
      <c r="D56"/>
      <c r="E56"/>
      <c r="F56"/>
      <c r="G56"/>
      <c r="H56"/>
      <c r="I56"/>
      <c r="J56"/>
      <c r="K56"/>
      <c r="L56"/>
      <c r="M56"/>
      <c r="S56"/>
    </row>
    <row r="57" spans="2:19">
      <c r="B57"/>
      <c r="C57"/>
      <c r="D57"/>
      <c r="E57"/>
      <c r="F57"/>
      <c r="G57"/>
      <c r="H57" s="538" t="s">
        <v>170</v>
      </c>
      <c r="I57" s="539"/>
      <c r="J57"/>
      <c r="K57" s="538" t="s">
        <v>181</v>
      </c>
      <c r="L57" s="539"/>
      <c r="M57"/>
      <c r="S57"/>
    </row>
    <row r="58" spans="2:19">
      <c r="B58"/>
      <c r="C58"/>
      <c r="D58"/>
      <c r="E58"/>
      <c r="F58"/>
      <c r="G58"/>
      <c r="H58" s="77" t="s">
        <v>171</v>
      </c>
      <c r="I58" s="80">
        <v>947.8</v>
      </c>
      <c r="J58"/>
      <c r="K58" s="78"/>
      <c r="L58" s="78" t="s">
        <v>416</v>
      </c>
      <c r="M58"/>
      <c r="S58"/>
    </row>
    <row r="59" spans="2:19">
      <c r="B59"/>
      <c r="C59"/>
      <c r="D59"/>
      <c r="E59"/>
      <c r="F59"/>
      <c r="G59"/>
      <c r="H59" s="540" t="s">
        <v>172</v>
      </c>
      <c r="I59" s="80">
        <f>I60*I61</f>
        <v>5.7359160000000005</v>
      </c>
      <c r="J59"/>
      <c r="K59" s="77" t="s">
        <v>244</v>
      </c>
      <c r="L59" s="79">
        <v>1.3008999999999999</v>
      </c>
      <c r="M59"/>
      <c r="S59"/>
    </row>
    <row r="60" spans="2:19">
      <c r="B60"/>
      <c r="C60"/>
      <c r="D60"/>
      <c r="E60"/>
      <c r="F60"/>
      <c r="G60"/>
      <c r="H60" s="541"/>
      <c r="I60" s="81">
        <v>0.13700000000000001</v>
      </c>
      <c r="J60"/>
      <c r="K60" s="77" t="s">
        <v>245</v>
      </c>
      <c r="L60" s="172">
        <f>1/L59</f>
        <v>0.76869859328157431</v>
      </c>
      <c r="M60"/>
      <c r="S60"/>
    </row>
    <row r="61" spans="2:19" ht="15">
      <c r="H61" s="542"/>
      <c r="I61" s="81">
        <v>41.868000000000002</v>
      </c>
      <c r="J61"/>
      <c r="K61" t="s">
        <v>169</v>
      </c>
      <c r="L61"/>
    </row>
    <row r="62" spans="2:19">
      <c r="H62" s="77" t="s">
        <v>173</v>
      </c>
      <c r="I62" s="81">
        <v>23.9</v>
      </c>
      <c r="J62"/>
      <c r="K62"/>
      <c r="L62"/>
    </row>
  </sheetData>
  <mergeCells count="6">
    <mergeCell ref="P23:S23"/>
    <mergeCell ref="H57:I57"/>
    <mergeCell ref="K57:L57"/>
    <mergeCell ref="H59:H61"/>
    <mergeCell ref="H23:K23"/>
    <mergeCell ref="L23:O23"/>
  </mergeCells>
  <phoneticPr fontId="143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X60"/>
  <sheetViews>
    <sheetView zoomScale="85" zoomScaleNormal="85" workbookViewId="0">
      <selection activeCell="U5" sqref="U5:U20"/>
    </sheetView>
  </sheetViews>
  <sheetFormatPr defaultColWidth="9.1796875" defaultRowHeight="14"/>
  <cols>
    <col min="1" max="1" width="9.1796875" style="498"/>
    <col min="2" max="2" width="22.1796875" style="498" bestFit="1" customWidth="1"/>
    <col min="3" max="3" width="25.26953125" style="498" bestFit="1" customWidth="1"/>
    <col min="4" max="4" width="16.26953125" style="498" bestFit="1" customWidth="1"/>
    <col min="5" max="13" width="12.81640625" style="498" customWidth="1"/>
    <col min="14" max="15" width="13" style="498" customWidth="1"/>
    <col min="16" max="16" width="21.81640625" style="498" customWidth="1"/>
    <col min="17" max="17" width="29.54296875" style="498" bestFit="1" customWidth="1"/>
    <col min="18" max="21" width="9.1796875" style="498"/>
    <col min="22" max="22" width="14.54296875" style="498" bestFit="1" customWidth="1"/>
    <col min="23" max="23" width="29.54296875" style="498" bestFit="1" customWidth="1"/>
    <col min="24" max="16384" width="9.1796875" style="498"/>
  </cols>
  <sheetData>
    <row r="2" spans="2:22" ht="17.5">
      <c r="B2" s="18" t="s">
        <v>190</v>
      </c>
      <c r="C2" s="18"/>
      <c r="D2" s="32" t="s">
        <v>218</v>
      </c>
      <c r="E2" s="198"/>
      <c r="F2" s="198"/>
      <c r="G2" s="198"/>
      <c r="H2" s="197"/>
      <c r="I2" s="197"/>
      <c r="J2" s="197"/>
      <c r="K2" s="197"/>
      <c r="L2" s="197"/>
    </row>
    <row r="3" spans="2:22">
      <c r="B3" s="36" t="s">
        <v>2</v>
      </c>
      <c r="C3" s="36" t="s">
        <v>3</v>
      </c>
      <c r="D3" s="36" t="s">
        <v>81</v>
      </c>
      <c r="E3" s="59" t="s">
        <v>82</v>
      </c>
      <c r="F3" s="59" t="s">
        <v>83</v>
      </c>
      <c r="G3" s="59" t="s">
        <v>84</v>
      </c>
      <c r="H3" s="59" t="s">
        <v>85</v>
      </c>
      <c r="I3" s="59" t="s">
        <v>86</v>
      </c>
      <c r="J3" s="59" t="s">
        <v>87</v>
      </c>
      <c r="K3" s="59" t="s">
        <v>88</v>
      </c>
      <c r="L3" s="199" t="s">
        <v>138</v>
      </c>
      <c r="M3" s="486"/>
      <c r="O3" s="223" t="s">
        <v>0</v>
      </c>
      <c r="P3" s="223"/>
      <c r="Q3" s="224"/>
      <c r="R3" s="224"/>
      <c r="S3" s="224"/>
      <c r="T3" s="224"/>
      <c r="U3" s="224"/>
      <c r="V3" s="224"/>
    </row>
    <row r="4" spans="2:22" ht="14.5" thickBot="1">
      <c r="B4" s="27" t="s">
        <v>104</v>
      </c>
      <c r="C4" s="27" t="s">
        <v>90</v>
      </c>
      <c r="D4" s="27" t="s">
        <v>91</v>
      </c>
      <c r="E4" s="24" t="s">
        <v>92</v>
      </c>
      <c r="F4" s="24" t="s">
        <v>92</v>
      </c>
      <c r="G4" s="24" t="s">
        <v>92</v>
      </c>
      <c r="H4" s="24" t="s">
        <v>92</v>
      </c>
      <c r="I4" s="24" t="s">
        <v>92</v>
      </c>
      <c r="J4" s="24" t="s">
        <v>92</v>
      </c>
      <c r="K4" s="24" t="s">
        <v>92</v>
      </c>
      <c r="L4" s="200"/>
      <c r="M4" s="481"/>
      <c r="O4" s="13" t="s">
        <v>1</v>
      </c>
      <c r="P4" s="13" t="s">
        <v>2</v>
      </c>
      <c r="Q4" s="13" t="s">
        <v>3</v>
      </c>
      <c r="R4" s="13" t="s">
        <v>4</v>
      </c>
      <c r="S4" s="13" t="s">
        <v>5</v>
      </c>
      <c r="T4" s="13" t="s">
        <v>6</v>
      </c>
      <c r="U4" s="13" t="s">
        <v>7</v>
      </c>
      <c r="V4" s="13" t="s">
        <v>8</v>
      </c>
    </row>
    <row r="5" spans="2:22">
      <c r="B5" s="53" t="str">
        <f>Imports_Bio!P5</f>
        <v>IMPBIOETH1G1</v>
      </c>
      <c r="C5" s="54" t="str">
        <f>Imports_Bio!Q5</f>
        <v>Import of BIOETH1G - RSV 1</v>
      </c>
      <c r="D5" s="54" t="str">
        <f>Commodities!$C$28</f>
        <v>BIOETH1G</v>
      </c>
      <c r="E5" s="201">
        <f>'SEAI-AEA_BioData'!$J$12</f>
        <v>18.606095347281933</v>
      </c>
      <c r="F5" s="201">
        <f>$E$5*'SEAI-AEA_BioData'!Q23</f>
        <v>18.176172733352441</v>
      </c>
      <c r="G5" s="201">
        <f>$E$5*'SEAI-AEA_BioData'!R23</f>
        <v>17.579057991783699</v>
      </c>
      <c r="H5" s="201">
        <f>$E$5*'SEAI-AEA_BioData'!S23</f>
        <v>16.599789815610968</v>
      </c>
      <c r="I5" s="201">
        <f>$E$5*'SEAI-AEA_BioData'!T23</f>
        <v>15.883252125728479</v>
      </c>
      <c r="J5" s="201">
        <f>$I$5</f>
        <v>15.883252125728479</v>
      </c>
      <c r="K5" s="201">
        <f>$I$5</f>
        <v>15.883252125728479</v>
      </c>
      <c r="L5" s="54"/>
      <c r="M5" s="261"/>
      <c r="O5" s="61" t="s">
        <v>28</v>
      </c>
      <c r="P5" s="60" t="s">
        <v>145</v>
      </c>
      <c r="Q5" s="60" t="s">
        <v>157</v>
      </c>
      <c r="R5" s="60" t="s">
        <v>11</v>
      </c>
      <c r="S5" s="467"/>
      <c r="T5" s="74"/>
      <c r="U5" s="54"/>
      <c r="V5" s="467"/>
    </row>
    <row r="6" spans="2:22">
      <c r="B6" s="53" t="str">
        <f>Imports_Bio!P6</f>
        <v>IMPBIOETH1G2</v>
      </c>
      <c r="C6" s="54" t="str">
        <f>Imports_Bio!Q6</f>
        <v>Import of BIOETH1G - RSV 2</v>
      </c>
      <c r="D6" s="54" t="str">
        <f>Commodities!$C$28</f>
        <v>BIOETH1G</v>
      </c>
      <c r="E6" s="201">
        <f>'SEAI-AEA_BioData'!$J$12</f>
        <v>18.606095347281933</v>
      </c>
      <c r="F6" s="201">
        <f>$E$6*'SEAI-AEA_BioData'!Q33</f>
        <v>18.916595012897677</v>
      </c>
      <c r="G6" s="201">
        <f>$E$6*'SEAI-AEA_BioData'!R33</f>
        <v>19.083787140536923</v>
      </c>
      <c r="H6" s="201">
        <f>$E$6*'SEAI-AEA_BioData'!S33</f>
        <v>18.916595012897677</v>
      </c>
      <c r="I6" s="201">
        <f>$E$6*'SEAI-AEA_BioData'!T33</f>
        <v>19.131556319862423</v>
      </c>
      <c r="J6" s="201">
        <f>I6*Imports_Fossil!$N$31/Imports_Fossil!$M$31</f>
        <v>21.993757659054438</v>
      </c>
      <c r="K6" s="201">
        <f>I6*Imports_Fossil!$O$31/Imports_Fossil!$M$31</f>
        <v>25.284162348204315</v>
      </c>
      <c r="L6" s="54"/>
      <c r="M6" s="261"/>
      <c r="O6" s="61"/>
      <c r="P6" s="60" t="s">
        <v>146</v>
      </c>
      <c r="Q6" s="60" t="s">
        <v>158</v>
      </c>
      <c r="R6" s="60" t="s">
        <v>11</v>
      </c>
      <c r="S6" s="467"/>
      <c r="T6" s="74"/>
      <c r="U6" s="54"/>
      <c r="V6" s="467"/>
    </row>
    <row r="7" spans="2:22">
      <c r="B7" s="55" t="str">
        <f>Imports_Bio!P7</f>
        <v>IMPBIOETH1G3</v>
      </c>
      <c r="C7" s="54" t="str">
        <f>Imports_Bio!Q7</f>
        <v>Import of BIOETH1G - RSV 3</v>
      </c>
      <c r="D7" s="54" t="str">
        <f>Commodities!$C$28</f>
        <v>BIOETH1G</v>
      </c>
      <c r="E7" s="201">
        <f>'SEAI-AEA_BioData'!$J$12</f>
        <v>18.606095347281933</v>
      </c>
      <c r="F7" s="201">
        <f>$E$7*'SEAI-AEA_BioData'!Q44</f>
        <v>19.680901882105665</v>
      </c>
      <c r="G7" s="201">
        <f>$E$7*'SEAI-AEA_BioData'!R44</f>
        <v>20.684054647941146</v>
      </c>
      <c r="H7" s="201">
        <f>$E$7*'SEAI-AEA_BioData'!S44</f>
        <v>21.758861182764878</v>
      </c>
      <c r="I7" s="201">
        <f>$E$7*'SEAI-AEA_BioData'!T44</f>
        <v>23.550205407471097</v>
      </c>
      <c r="J7" s="201">
        <f>I7*Imports_Fossil!$N$31/Imports_Fossil!$M$31</f>
        <v>27.073464484179372</v>
      </c>
      <c r="K7" s="201">
        <f>I7*Imports_Fossil!$O$31/Imports_Fossil!$M$31</f>
        <v>31.123825312521166</v>
      </c>
      <c r="L7" s="54"/>
      <c r="M7" s="261"/>
      <c r="O7" s="61"/>
      <c r="P7" s="60" t="s">
        <v>147</v>
      </c>
      <c r="Q7" s="60" t="s">
        <v>159</v>
      </c>
      <c r="R7" s="61" t="s">
        <v>11</v>
      </c>
      <c r="S7" s="467"/>
      <c r="T7" s="74"/>
      <c r="U7" s="54"/>
      <c r="V7" s="467"/>
    </row>
    <row r="8" spans="2:22">
      <c r="B8" s="135" t="str">
        <f>Imports_Bio!P8</f>
        <v>IMPBIOETH1G4</v>
      </c>
      <c r="C8" s="135" t="str">
        <f>Imports_Bio!Q8</f>
        <v>Import of BIOETH1G - RSV 4</v>
      </c>
      <c r="D8" s="135" t="str">
        <f>Commodities!$C$28</f>
        <v>BIOETH1G</v>
      </c>
      <c r="E8" s="147">
        <f>'SEAI-AEA_BioData'!$J$12</f>
        <v>18.606095347281933</v>
      </c>
      <c r="F8" s="147">
        <f>$E$8*'SEAI-AEA_BioData'!Q55</f>
        <v>20.636285468615647</v>
      </c>
      <c r="G8" s="147">
        <f>$E$8*'SEAI-AEA_BioData'!R55</f>
        <v>22.714244769274863</v>
      </c>
      <c r="H8" s="147">
        <f>$E$8*'SEAI-AEA_BioData'!S55</f>
        <v>25.174357504538072</v>
      </c>
      <c r="I8" s="147">
        <f>$E$8*'SEAI-AEA_BioData'!T55</f>
        <v>28.757045953950509</v>
      </c>
      <c r="J8" s="147">
        <f>I8*Imports_Fossil!$N$31/Imports_Fossil!$M$31</f>
        <v>33.059281175407669</v>
      </c>
      <c r="K8" s="147">
        <f>I8*Imports_Fossil!$O$31/Imports_Fossil!$M$31</f>
        <v>38.005157886689133</v>
      </c>
      <c r="L8" s="135"/>
      <c r="M8" s="261"/>
      <c r="O8" s="61"/>
      <c r="P8" s="60" t="s">
        <v>148</v>
      </c>
      <c r="Q8" s="60" t="s">
        <v>160</v>
      </c>
      <c r="R8" s="61" t="s">
        <v>11</v>
      </c>
      <c r="U8" s="54"/>
    </row>
    <row r="9" spans="2:22">
      <c r="B9" s="55" t="str">
        <f>Imports_Bio!P9</f>
        <v>IMPBIODST1G1</v>
      </c>
      <c r="C9" s="54" t="str">
        <f>Imports_Bio!Q9</f>
        <v>Import of BIODST1G - RSV 1</v>
      </c>
      <c r="D9" s="54" t="str">
        <f>Commodities!$C$30</f>
        <v>BIODST1G</v>
      </c>
      <c r="E9" s="201">
        <f>'SEAI-AEA_BioData'!$J$14</f>
        <v>28.876468902264257</v>
      </c>
      <c r="F9" s="201">
        <f>$E$9*'SEAI-AEA_BioData'!Q25</f>
        <v>31.360466227190212</v>
      </c>
      <c r="G9" s="201">
        <f>$E$9*'SEAI-AEA_BioData'!R25</f>
        <v>33.175695041559187</v>
      </c>
      <c r="H9" s="201">
        <f>$E$9*'SEAI-AEA_BioData'!S25</f>
        <v>31.862042610107956</v>
      </c>
      <c r="I9" s="201">
        <f>$E$9*'SEAI-AEA_BioData'!T25</f>
        <v>31.336581637527466</v>
      </c>
      <c r="J9" s="201">
        <f>$I9</f>
        <v>31.336581637527466</v>
      </c>
      <c r="K9" s="201">
        <f>$I9</f>
        <v>31.336581637527466</v>
      </c>
      <c r="L9" s="54"/>
      <c r="M9" s="261"/>
      <c r="O9" s="61"/>
      <c r="P9" s="61" t="s">
        <v>149</v>
      </c>
      <c r="Q9" s="61" t="s">
        <v>153</v>
      </c>
      <c r="R9" s="61" t="s">
        <v>11</v>
      </c>
      <c r="U9" s="54"/>
    </row>
    <row r="10" spans="2:22">
      <c r="B10" s="55" t="str">
        <f>Imports_Bio!P10</f>
        <v>IMPBIODST1G2</v>
      </c>
      <c r="C10" s="54" t="str">
        <f>Imports_Bio!Q10</f>
        <v>Import of BIODST1G - RSV 2</v>
      </c>
      <c r="D10" s="54" t="str">
        <f>Commodities!$C$30</f>
        <v>BIODST1G</v>
      </c>
      <c r="E10" s="201">
        <f>'SEAI-AEA_BioData'!$J$14</f>
        <v>28.876468902264257</v>
      </c>
      <c r="F10" s="201">
        <f>$E$10*'SEAI-AEA_BioData'!Q35</f>
        <v>32.650234068978691</v>
      </c>
      <c r="G10" s="201">
        <f>$E$10*'SEAI-AEA_BioData'!R35</f>
        <v>35.826884494124393</v>
      </c>
      <c r="H10" s="201">
        <f>$E$10*'SEAI-AEA_BioData'!S35</f>
        <v>35.97019203210089</v>
      </c>
      <c r="I10" s="201">
        <f>$E$10*'SEAI-AEA_BioData'!T35</f>
        <v>37.021113977261869</v>
      </c>
      <c r="J10" s="201">
        <f>I10*Imports_Fossil!$N$31/Imports_Fossil!$M$31</f>
        <v>42.559705832127818</v>
      </c>
      <c r="K10" s="201">
        <f>I10*Imports_Fossil!$O$31/Imports_Fossil!$M$31</f>
        <v>48.9269059172493</v>
      </c>
      <c r="L10" s="54"/>
      <c r="M10" s="261"/>
      <c r="O10" s="61"/>
      <c r="P10" s="61" t="s">
        <v>150</v>
      </c>
      <c r="Q10" s="61" t="s">
        <v>154</v>
      </c>
      <c r="R10" s="61" t="s">
        <v>11</v>
      </c>
      <c r="U10" s="54"/>
    </row>
    <row r="11" spans="2:22">
      <c r="B11" s="55" t="str">
        <f>Imports_Bio!P11</f>
        <v>IMPBIODST1G3</v>
      </c>
      <c r="C11" s="54" t="str">
        <f>Imports_Bio!Q11</f>
        <v>Import of BIODST1G - RSV 3</v>
      </c>
      <c r="D11" s="54" t="str">
        <f>Commodities!$C$30</f>
        <v>BIODST1G</v>
      </c>
      <c r="E11" s="201">
        <f>'SEAI-AEA_BioData'!$J$14</f>
        <v>28.876468902264257</v>
      </c>
      <c r="F11" s="201">
        <f>$E$11*'SEAI-AEA_BioData'!Q46</f>
        <v>33.916117321104423</v>
      </c>
      <c r="G11" s="201">
        <f>$E$11*'SEAI-AEA_BioData'!R46</f>
        <v>38.334766408713094</v>
      </c>
      <c r="H11" s="201">
        <f>$E$11*'SEAI-AEA_BioData'!S46</f>
        <v>40.460494888697809</v>
      </c>
      <c r="I11" s="201">
        <f>$E$11*'SEAI-AEA_BioData'!T46</f>
        <v>43.756568262157252</v>
      </c>
      <c r="J11" s="201">
        <f>I11*Imports_Fossil!$N$31/Imports_Fossil!$M$31</f>
        <v>50.302826506102036</v>
      </c>
      <c r="K11" s="201">
        <f>I11*Imports_Fossil!$O$31/Imports_Fossil!$M$31</f>
        <v>57.828446219613369</v>
      </c>
      <c r="L11" s="54"/>
      <c r="M11" s="261"/>
      <c r="O11" s="61"/>
      <c r="P11" s="61" t="s">
        <v>151</v>
      </c>
      <c r="Q11" s="61" t="s">
        <v>155</v>
      </c>
      <c r="R11" s="61" t="s">
        <v>11</v>
      </c>
      <c r="U11" s="54"/>
    </row>
    <row r="12" spans="2:22">
      <c r="B12" s="135" t="str">
        <f>Imports_Bio!P12</f>
        <v>IMPBIODST1G4</v>
      </c>
      <c r="C12" s="135" t="str">
        <f>Imports_Bio!Q12</f>
        <v>Import of BIODST1G - RSV 4</v>
      </c>
      <c r="D12" s="135" t="str">
        <f>Commodities!$C$30</f>
        <v>BIODST1G</v>
      </c>
      <c r="E12" s="147">
        <f>'SEAI-AEA_BioData'!$J$14</f>
        <v>28.876468902264257</v>
      </c>
      <c r="F12" s="147">
        <f>$E$12*'SEAI-AEA_BioData'!Q57</f>
        <v>35.540269418171391</v>
      </c>
      <c r="G12" s="147">
        <f>$E$12*'SEAI-AEA_BioData'!R57</f>
        <v>41.917454858125538</v>
      </c>
      <c r="H12" s="147">
        <f>$E$12*'SEAI-AEA_BioData'!S57</f>
        <v>46.527180663036205</v>
      </c>
      <c r="I12" s="147">
        <f>$E$12*'SEAI-AEA_BioData'!T57</f>
        <v>52.832712334002096</v>
      </c>
      <c r="J12" s="147">
        <f>I12*Imports_Fossil!$N$31/Imports_Fossil!$M$31</f>
        <v>60.736818903655944</v>
      </c>
      <c r="K12" s="147">
        <f>I12*Imports_Fossil!$O$31/Imports_Fossil!$M$31</f>
        <v>69.823429605777719</v>
      </c>
      <c r="L12" s="135"/>
      <c r="M12" s="261"/>
      <c r="O12" s="61"/>
      <c r="P12" s="61" t="s">
        <v>152</v>
      </c>
      <c r="Q12" s="61" t="s">
        <v>156</v>
      </c>
      <c r="R12" s="61" t="s">
        <v>11</v>
      </c>
      <c r="U12" s="54"/>
    </row>
    <row r="13" spans="2:22">
      <c r="B13" s="55" t="str">
        <f>Imports_Bio!P13</f>
        <v>IMPBIOWPE1</v>
      </c>
      <c r="C13" s="54" t="str">
        <f>Imports_Bio!Q13</f>
        <v>Import of Wood Pellets - RSV 1</v>
      </c>
      <c r="D13" s="54" t="str">
        <f>Commodities!$C$35</f>
        <v>BIOWPE</v>
      </c>
      <c r="E13" s="201">
        <f>'SEAI-AEA_BioData'!$J$10</f>
        <v>14.09190790102226</v>
      </c>
      <c r="F13" s="201">
        <f>$E13*'SEAI-AEA_BioData'!Q21</f>
        <v>10.652526989586319</v>
      </c>
      <c r="G13" s="201">
        <f>$E13*'SEAI-AEA_BioData'!R21</f>
        <v>8.5029139199388553</v>
      </c>
      <c r="H13" s="201">
        <f>$E13*'SEAI-AEA_BioData'!S21</f>
        <v>7.2847998471386255</v>
      </c>
      <c r="I13" s="201">
        <f>$E13*'SEAI-AEA_BioData'!T21</f>
        <v>6.9504155918601311</v>
      </c>
      <c r="J13" s="201">
        <f t="shared" ref="J13:K20" si="0">$I13</f>
        <v>6.9504155918601311</v>
      </c>
      <c r="K13" s="201">
        <f t="shared" si="0"/>
        <v>6.9504155918601311</v>
      </c>
      <c r="L13" s="54"/>
      <c r="M13" s="261"/>
      <c r="O13" s="61"/>
      <c r="P13" s="492" t="s">
        <v>110</v>
      </c>
      <c r="Q13" s="61" t="s">
        <v>108</v>
      </c>
      <c r="R13" s="61" t="s">
        <v>11</v>
      </c>
      <c r="U13" s="54"/>
    </row>
    <row r="14" spans="2:22">
      <c r="B14" s="55" t="str">
        <f>Imports_Bio!P14</f>
        <v>IMPBIOWPE2</v>
      </c>
      <c r="C14" s="54" t="str">
        <f>Imports_Bio!Q14</f>
        <v>Import of Wood Pellets - RSV 2</v>
      </c>
      <c r="D14" s="54" t="str">
        <f>Commodities!$C$35</f>
        <v>BIOWPE</v>
      </c>
      <c r="E14" s="201">
        <f>'SEAI-AEA_BioData'!$J$10</f>
        <v>14.09190790102226</v>
      </c>
      <c r="F14" s="201">
        <f>$E14*'SEAI-AEA_BioData'!Q42</f>
        <v>11.034680424190311</v>
      </c>
      <c r="G14" s="201">
        <f>$E14*'SEAI-AEA_BioData'!R42</f>
        <v>9.0522594821820963</v>
      </c>
      <c r="H14" s="201">
        <f>$E14*'SEAI-AEA_BioData'!S42</f>
        <v>8.0729913060093619</v>
      </c>
      <c r="I14" s="201">
        <f>$E14*'SEAI-AEA_BioData'!T42</f>
        <v>7.9057991783701143</v>
      </c>
      <c r="J14" s="201">
        <f t="shared" si="0"/>
        <v>7.9057991783701143</v>
      </c>
      <c r="K14" s="201">
        <f t="shared" si="0"/>
        <v>7.9057991783701143</v>
      </c>
      <c r="L14" s="54"/>
      <c r="M14" s="261"/>
      <c r="O14" s="61"/>
      <c r="P14" s="492" t="s">
        <v>111</v>
      </c>
      <c r="Q14" s="61" t="s">
        <v>105</v>
      </c>
      <c r="R14" s="61" t="s">
        <v>11</v>
      </c>
      <c r="U14" s="54"/>
    </row>
    <row r="15" spans="2:22">
      <c r="B15" s="55" t="str">
        <f>Imports_Bio!P15</f>
        <v>IMPBIOWPE3</v>
      </c>
      <c r="C15" s="54" t="str">
        <f>Imports_Bio!Q15</f>
        <v>Import of Wood Pellets - RSV 3</v>
      </c>
      <c r="D15" s="54" t="str">
        <f>Commodities!$C$35</f>
        <v>BIOWPE</v>
      </c>
      <c r="E15" s="201">
        <f>'SEAI-AEA_BioData'!$J$10</f>
        <v>14.09190790102226</v>
      </c>
      <c r="F15" s="201">
        <f>$E15+'SEAI-AEA_BioData'!Q31</f>
        <v>14.963094341700227</v>
      </c>
      <c r="G15" s="201">
        <f>$E15+'SEAI-AEA_BioData'!R31</f>
        <v>14.808857053564633</v>
      </c>
      <c r="H15" s="201">
        <f>$E15+'SEAI-AEA_BioData'!S31</f>
        <v>14.725806206107006</v>
      </c>
      <c r="I15" s="201">
        <f>$E15+'SEAI-AEA_BioData'!T31</f>
        <v>14.713941799327346</v>
      </c>
      <c r="J15" s="201">
        <f t="shared" si="0"/>
        <v>14.713941799327346</v>
      </c>
      <c r="K15" s="201">
        <f t="shared" si="0"/>
        <v>14.713941799327346</v>
      </c>
      <c r="L15" s="54"/>
      <c r="M15" s="261"/>
      <c r="O15" s="61"/>
      <c r="P15" s="492" t="s">
        <v>112</v>
      </c>
      <c r="Q15" s="61" t="s">
        <v>106</v>
      </c>
      <c r="R15" s="61" t="s">
        <v>11</v>
      </c>
      <c r="U15" s="54"/>
    </row>
    <row r="16" spans="2:22">
      <c r="B16" s="135" t="str">
        <f>Imports_Bio!P16</f>
        <v>IMPBIOWPE4</v>
      </c>
      <c r="C16" s="135" t="str">
        <f>Imports_Bio!Q16</f>
        <v>Import of Wood Pellets - RSV 4</v>
      </c>
      <c r="D16" s="135" t="str">
        <f>Commodities!$C$35</f>
        <v>BIOWPE</v>
      </c>
      <c r="E16" s="147">
        <f>'SEAI-AEA_BioData'!$J$10</f>
        <v>14.09190790102226</v>
      </c>
      <c r="F16" s="147">
        <f>$E16+'SEAI-AEA_BioData'!Q53</f>
        <v>14.99868756203921</v>
      </c>
      <c r="G16" s="147">
        <f>$E16+'SEAI-AEA_BioData'!R53</f>
        <v>14.858009595937514</v>
      </c>
      <c r="H16" s="147">
        <f>$E16+'SEAI-AEA_BioData'!S53</f>
        <v>14.800382477293446</v>
      </c>
      <c r="I16" s="147">
        <f>$E16+'SEAI-AEA_BioData'!T53</f>
        <v>14.805467223056159</v>
      </c>
      <c r="J16" s="147">
        <f t="shared" si="0"/>
        <v>14.805467223056159</v>
      </c>
      <c r="K16" s="147">
        <f t="shared" si="0"/>
        <v>14.805467223056159</v>
      </c>
      <c r="L16" s="135"/>
      <c r="M16" s="261"/>
      <c r="O16" s="60"/>
      <c r="P16" s="468" t="s">
        <v>113</v>
      </c>
      <c r="Q16" s="60" t="s">
        <v>107</v>
      </c>
      <c r="R16" s="60" t="s">
        <v>11</v>
      </c>
      <c r="S16" s="270"/>
      <c r="T16" s="270"/>
      <c r="U16" s="54"/>
      <c r="V16" s="270"/>
    </row>
    <row r="17" spans="2:22">
      <c r="B17" s="55" t="str">
        <f>Imports_Bio!P17</f>
        <v>IMPBIOWCH1</v>
      </c>
      <c r="C17" s="54" t="str">
        <f>Imports_Bio!Q17</f>
        <v>Import of Wood Chip - RSV 1</v>
      </c>
      <c r="D17" s="54" t="str">
        <f>Commodities!$C$36</f>
        <v>BIOWCH</v>
      </c>
      <c r="E17" s="201">
        <f>'SEAI-AEA_BioData'!$J$8</f>
        <v>6.8787618228718825</v>
      </c>
      <c r="F17" s="201">
        <f>$E17*'SEAI-AEA_BioData'!Q19</f>
        <v>5.2068405464794116</v>
      </c>
      <c r="G17" s="201">
        <f>$E17*'SEAI-AEA_BioData'!R19</f>
        <v>4.1559186013184295</v>
      </c>
      <c r="H17" s="201">
        <f>$E17*'SEAI-AEA_BioData'!S19</f>
        <v>3.5588038597496894</v>
      </c>
      <c r="I17" s="201">
        <f>$E17*'SEAI-AEA_BioData'!T19</f>
        <v>3.3916117321104422</v>
      </c>
      <c r="J17" s="201">
        <f t="shared" si="0"/>
        <v>3.3916117321104422</v>
      </c>
      <c r="K17" s="201">
        <f t="shared" si="0"/>
        <v>3.3916117321104422</v>
      </c>
      <c r="L17" s="54"/>
      <c r="M17" s="261"/>
      <c r="O17" s="270"/>
      <c r="P17" s="60" t="s">
        <v>114</v>
      </c>
      <c r="Q17" s="60" t="s">
        <v>115</v>
      </c>
      <c r="R17" s="60" t="s">
        <v>11</v>
      </c>
      <c r="S17" s="270"/>
      <c r="T17" s="270"/>
      <c r="U17" s="54"/>
      <c r="V17" s="270"/>
    </row>
    <row r="18" spans="2:22">
      <c r="B18" s="55" t="str">
        <f>Imports_Bio!P18</f>
        <v>IMPBIOWCH2</v>
      </c>
      <c r="C18" s="54" t="str">
        <f>Imports_Bio!Q18</f>
        <v>Import of Wood Chip - RSV 2</v>
      </c>
      <c r="D18" s="54" t="str">
        <f>Commodities!$C$36</f>
        <v>BIOWCH</v>
      </c>
      <c r="E18" s="201">
        <f>'SEAI-AEA_BioData'!$J$8</f>
        <v>6.8787618228718825</v>
      </c>
      <c r="F18" s="201">
        <f>$E18*'SEAI-AEA_BioData'!Q40</f>
        <v>5.3979172637814079</v>
      </c>
      <c r="G18" s="201">
        <f>$E18*'SEAI-AEA_BioData'!R40</f>
        <v>4.4186490876086744</v>
      </c>
      <c r="H18" s="201">
        <f>$E18*'SEAI-AEA_BioData'!S40</f>
        <v>3.9409572943536824</v>
      </c>
      <c r="I18" s="201">
        <f>$E18*'SEAI-AEA_BioData'!T40</f>
        <v>3.8693035253654338</v>
      </c>
      <c r="J18" s="201">
        <f t="shared" si="0"/>
        <v>3.8693035253654338</v>
      </c>
      <c r="K18" s="201">
        <f t="shared" si="0"/>
        <v>3.8693035253654338</v>
      </c>
      <c r="L18" s="54"/>
      <c r="M18" s="261"/>
      <c r="O18" s="270"/>
      <c r="P18" s="60" t="s">
        <v>116</v>
      </c>
      <c r="Q18" s="60" t="s">
        <v>117</v>
      </c>
      <c r="R18" s="60" t="s">
        <v>11</v>
      </c>
      <c r="S18" s="270"/>
      <c r="T18" s="270"/>
      <c r="U18" s="54"/>
      <c r="V18" s="270"/>
    </row>
    <row r="19" spans="2:22">
      <c r="B19" s="55" t="str">
        <f>Imports_Bio!P19</f>
        <v>IMPBIOWCH3</v>
      </c>
      <c r="C19" s="54" t="str">
        <f>Imports_Bio!Q19</f>
        <v>Import of Wood Chip - RSV 3</v>
      </c>
      <c r="D19" s="54" t="str">
        <f>Commodities!$C$36</f>
        <v>BIOWCH</v>
      </c>
      <c r="E19" s="201">
        <f>'SEAI-AEA_BioData'!$J$8</f>
        <v>6.8787618228718825</v>
      </c>
      <c r="F19" s="201">
        <f>$E19*'SEAI-AEA_BioData'!Q29</f>
        <v>6.1383395433266452</v>
      </c>
      <c r="G19" s="201">
        <f>$E19*'SEAI-AEA_BioData'!R29</f>
        <v>5.039648418840164</v>
      </c>
      <c r="H19" s="201">
        <f>$E19*'SEAI-AEA_BioData'!S29</f>
        <v>4.4664182669341734</v>
      </c>
      <c r="I19" s="201">
        <f>$E19*'SEAI-AEA_BioData'!T29</f>
        <v>4.3708799082831753</v>
      </c>
      <c r="J19" s="201">
        <f t="shared" si="0"/>
        <v>4.3708799082831753</v>
      </c>
      <c r="K19" s="201">
        <f t="shared" si="0"/>
        <v>4.3708799082831753</v>
      </c>
      <c r="L19" s="54"/>
      <c r="M19" s="261"/>
      <c r="O19" s="270"/>
      <c r="P19" s="60" t="s">
        <v>118</v>
      </c>
      <c r="Q19" s="60" t="s">
        <v>120</v>
      </c>
      <c r="R19" s="60" t="s">
        <v>11</v>
      </c>
      <c r="S19" s="270"/>
      <c r="T19" s="270"/>
      <c r="U19" s="54"/>
      <c r="V19" s="270"/>
    </row>
    <row r="20" spans="2:22">
      <c r="B20" s="135" t="str">
        <f>Imports_Bio!P20</f>
        <v>IMPBIOWCH4</v>
      </c>
      <c r="C20" s="135" t="str">
        <f>Imports_Bio!Q20</f>
        <v>Import of Wood Chip - RSV 4</v>
      </c>
      <c r="D20" s="135" t="str">
        <f>Commodities!$C$36</f>
        <v>BIOWCH</v>
      </c>
      <c r="E20" s="147">
        <f>'SEAI-AEA_BioData'!$J$8</f>
        <v>6.8787618228718825</v>
      </c>
      <c r="F20" s="147">
        <f>$E20*'SEAI-AEA_BioData'!Q51</f>
        <v>6.3771854399541414</v>
      </c>
      <c r="G20" s="147">
        <f>$E20*'SEAI-AEA_BioData'!R51</f>
        <v>5.3979172637814079</v>
      </c>
      <c r="H20" s="147">
        <f>$E20*'SEAI-AEA_BioData'!S51</f>
        <v>4.9918792395146649</v>
      </c>
      <c r="I20" s="147">
        <f>$E20*'SEAI-AEA_BioData'!T51</f>
        <v>5.039648418840164</v>
      </c>
      <c r="J20" s="147">
        <f t="shared" si="0"/>
        <v>5.039648418840164</v>
      </c>
      <c r="K20" s="147">
        <f t="shared" si="0"/>
        <v>5.039648418840164</v>
      </c>
      <c r="L20" s="135"/>
      <c r="M20" s="261"/>
      <c r="O20" s="65"/>
      <c r="P20" s="485" t="s">
        <v>119</v>
      </c>
      <c r="Q20" s="485" t="s">
        <v>121</v>
      </c>
      <c r="R20" s="485" t="s">
        <v>11</v>
      </c>
      <c r="S20" s="65"/>
      <c r="T20" s="65"/>
      <c r="U20" s="135"/>
      <c r="V20" s="65"/>
    </row>
    <row r="21" spans="2:22">
      <c r="B21" s="197"/>
      <c r="C21" s="54"/>
      <c r="D21" s="54"/>
      <c r="E21" s="138"/>
      <c r="F21" s="197"/>
      <c r="G21" s="197"/>
      <c r="H21" s="197"/>
      <c r="I21" s="197"/>
      <c r="J21" s="197"/>
      <c r="K21" s="197"/>
      <c r="L21" s="197"/>
    </row>
    <row r="22" spans="2:22" ht="25.5">
      <c r="B22" s="18" t="s">
        <v>221</v>
      </c>
      <c r="C22" s="18"/>
      <c r="D22" s="32" t="s">
        <v>220</v>
      </c>
      <c r="E22" s="138"/>
      <c r="F22" s="197"/>
      <c r="G22" s="197"/>
      <c r="H22" s="197"/>
      <c r="I22" s="197"/>
      <c r="J22" s="197"/>
      <c r="K22" s="197"/>
      <c r="M22" s="264" t="s">
        <v>315</v>
      </c>
      <c r="N22" s="262"/>
      <c r="O22" s="262"/>
      <c r="P22" s="262"/>
      <c r="Q22" s="262"/>
    </row>
    <row r="23" spans="2:22">
      <c r="B23" s="36" t="s">
        <v>2</v>
      </c>
      <c r="C23" s="36" t="s">
        <v>3</v>
      </c>
      <c r="D23" s="36" t="s">
        <v>81</v>
      </c>
      <c r="E23" s="59" t="s">
        <v>222</v>
      </c>
      <c r="F23" s="59" t="s">
        <v>223</v>
      </c>
      <c r="G23" s="59" t="s">
        <v>224</v>
      </c>
      <c r="H23" s="59" t="s">
        <v>225</v>
      </c>
      <c r="I23" s="59" t="s">
        <v>226</v>
      </c>
      <c r="J23" s="199" t="s">
        <v>138</v>
      </c>
      <c r="K23" s="197"/>
      <c r="M23" s="498" t="s">
        <v>316</v>
      </c>
    </row>
    <row r="24" spans="2:22" ht="14.5" thickBot="1">
      <c r="B24" s="27" t="s">
        <v>104</v>
      </c>
      <c r="C24" s="27" t="s">
        <v>90</v>
      </c>
      <c r="D24" s="27" t="s">
        <v>91</v>
      </c>
      <c r="E24" s="24" t="s">
        <v>92</v>
      </c>
      <c r="F24" s="24" t="s">
        <v>92</v>
      </c>
      <c r="G24" s="24" t="s">
        <v>92</v>
      </c>
      <c r="H24" s="24" t="s">
        <v>92</v>
      </c>
      <c r="I24" s="24" t="s">
        <v>92</v>
      </c>
      <c r="J24" s="200"/>
      <c r="K24" s="197"/>
      <c r="M24" s="263"/>
      <c r="N24" s="263"/>
      <c r="O24" s="496" t="s">
        <v>317</v>
      </c>
      <c r="P24" s="496"/>
      <c r="Q24" s="496" t="s">
        <v>318</v>
      </c>
    </row>
    <row r="25" spans="2:22" ht="14.5" thickBot="1">
      <c r="B25" s="139" t="str">
        <f t="shared" ref="B25:C25" si="1">B13</f>
        <v>IMPBIOWPE1</v>
      </c>
      <c r="C25" s="139" t="str">
        <f t="shared" si="1"/>
        <v>Import of Wood Pellets - RSV 1</v>
      </c>
      <c r="D25" s="54" t="str">
        <f>Commodities!$C$35</f>
        <v>BIOWPE</v>
      </c>
      <c r="E25" s="202">
        <f t="shared" ref="E25:E32" si="2">SUM($O$25:$Q$25)</f>
        <v>4.8499999999999996</v>
      </c>
      <c r="F25" s="202">
        <f>SUM($O$25:$P$25)+$Q$25*(Imports_Fossil!L$31/Imports_Fossil!$D$31)</f>
        <v>4.1959971466765573</v>
      </c>
      <c r="G25" s="202">
        <f>SUM($O$25:$P$25)+$Q$25*(Imports_Fossil!M$31/Imports_Fossil!$D$31)</f>
        <v>5.1596541174136927</v>
      </c>
      <c r="H25" s="202">
        <f>SUM($O$25:$P$25)+$Q$25*(Imports_Fossil!N$31/Imports_Fossil!$D$31)</f>
        <v>5.5665315050582613</v>
      </c>
      <c r="I25" s="202">
        <f>SUM($O$25:$P$25)+$Q$25*(Imports_Fossil!O$31/Imports_Fossil!$D$31)</f>
        <v>6.0342803129016236</v>
      </c>
      <c r="J25" s="548" t="s">
        <v>227</v>
      </c>
      <c r="K25" s="197"/>
      <c r="M25" s="272" t="s">
        <v>319</v>
      </c>
      <c r="N25" s="493" t="s">
        <v>320</v>
      </c>
      <c r="O25" s="469">
        <v>0.53</v>
      </c>
      <c r="P25" s="469">
        <v>1.91</v>
      </c>
      <c r="Q25" s="469">
        <v>2.41</v>
      </c>
    </row>
    <row r="26" spans="2:22">
      <c r="B26" s="53" t="str">
        <f t="shared" ref="B26:C26" si="3">B14</f>
        <v>IMPBIOWPE2</v>
      </c>
      <c r="C26" s="53" t="str">
        <f t="shared" si="3"/>
        <v>Import of Wood Pellets - RSV 2</v>
      </c>
      <c r="D26" s="54" t="str">
        <f>Commodities!$C$35</f>
        <v>BIOWPE</v>
      </c>
      <c r="E26" s="266">
        <f t="shared" si="2"/>
        <v>4.8499999999999996</v>
      </c>
      <c r="F26" s="266">
        <f>SUM($O$25:$P$25)+$Q$25*(Imports_Fossil!L$31/Imports_Fossil!$D$31)</f>
        <v>4.1959971466765573</v>
      </c>
      <c r="G26" s="266">
        <f>SUM($O$25:$P$25)+$Q$25*(Imports_Fossil!M$31/Imports_Fossil!$D$31)</f>
        <v>5.1596541174136927</v>
      </c>
      <c r="H26" s="266">
        <f>SUM($O$25:$P$25)+$Q$25*(Imports_Fossil!N$31/Imports_Fossil!$D$31)</f>
        <v>5.5665315050582613</v>
      </c>
      <c r="I26" s="266">
        <f>SUM($O$25:$P$25)+$Q$25*(Imports_Fossil!O$31/Imports_Fossil!$D$31)</f>
        <v>6.0342803129016236</v>
      </c>
      <c r="J26" s="549"/>
      <c r="K26" s="197"/>
      <c r="L26" s="268"/>
      <c r="M26" s="494"/>
      <c r="N26" s="479"/>
      <c r="O26" s="479"/>
      <c r="P26" s="479"/>
    </row>
    <row r="27" spans="2:22">
      <c r="B27" s="53" t="str">
        <f t="shared" ref="B27:C27" si="4">B15</f>
        <v>IMPBIOWPE3</v>
      </c>
      <c r="C27" s="53" t="str">
        <f t="shared" si="4"/>
        <v>Import of Wood Pellets - RSV 3</v>
      </c>
      <c r="D27" s="54" t="str">
        <f>Commodities!$C$35</f>
        <v>BIOWPE</v>
      </c>
      <c r="E27" s="266">
        <f t="shared" si="2"/>
        <v>4.8499999999999996</v>
      </c>
      <c r="F27" s="266">
        <f>SUM($O$25:$P$25)+$Q$25*(Imports_Fossil!L$31/Imports_Fossil!$D$31)</f>
        <v>4.1959971466765573</v>
      </c>
      <c r="G27" s="266">
        <f>SUM($O$25:$P$25)+$Q$25*(Imports_Fossil!M$31/Imports_Fossil!$D$31)</f>
        <v>5.1596541174136927</v>
      </c>
      <c r="H27" s="266">
        <f>SUM($O$25:$P$25)+$Q$25*(Imports_Fossil!N$31/Imports_Fossil!$D$31)</f>
        <v>5.5665315050582613</v>
      </c>
      <c r="I27" s="266">
        <f>SUM($O$25:$P$25)+$Q$25*(Imports_Fossil!O$31/Imports_Fossil!$D$31)</f>
        <v>6.0342803129016236</v>
      </c>
      <c r="J27" s="549"/>
      <c r="K27" s="197"/>
      <c r="L27" s="261"/>
      <c r="M27" s="270"/>
      <c r="N27" s="270"/>
      <c r="O27" s="270"/>
      <c r="P27" s="270"/>
      <c r="Q27" s="270"/>
    </row>
    <row r="28" spans="2:22">
      <c r="B28" s="141" t="str">
        <f t="shared" ref="B28:C28" si="5">B16</f>
        <v>IMPBIOWPE4</v>
      </c>
      <c r="C28" s="141" t="str">
        <f t="shared" si="5"/>
        <v>Import of Wood Pellets - RSV 4</v>
      </c>
      <c r="D28" s="135" t="str">
        <f>Commodities!$C$35</f>
        <v>BIOWPE</v>
      </c>
      <c r="E28" s="267">
        <f t="shared" si="2"/>
        <v>4.8499999999999996</v>
      </c>
      <c r="F28" s="267">
        <f>SUM($O$25:$P$25)+$Q$25*(Imports_Fossil!L$31/Imports_Fossil!$D$31)</f>
        <v>4.1959971466765573</v>
      </c>
      <c r="G28" s="267">
        <f>SUM($O$25:$P$25)+$Q$25*(Imports_Fossil!M$31/Imports_Fossil!$D$31)</f>
        <v>5.1596541174136927</v>
      </c>
      <c r="H28" s="267">
        <f>SUM($O$25:$P$25)+$Q$25*(Imports_Fossil!N$31/Imports_Fossil!$D$31)</f>
        <v>5.5665315050582613</v>
      </c>
      <c r="I28" s="267">
        <f>SUM($O$25:$P$25)+$Q$25*(Imports_Fossil!O$31/Imports_Fossil!$D$31)</f>
        <v>6.0342803129016236</v>
      </c>
      <c r="J28" s="549"/>
      <c r="K28" s="197"/>
      <c r="L28" s="197"/>
    </row>
    <row r="29" spans="2:22">
      <c r="B29" s="203" t="str">
        <f t="shared" ref="B29:C29" si="6">B17</f>
        <v>IMPBIOWCH1</v>
      </c>
      <c r="C29" s="203" t="str">
        <f t="shared" si="6"/>
        <v>Import of Wood Chip - RSV 1</v>
      </c>
      <c r="D29" s="54" t="str">
        <f>Commodities!$C$36</f>
        <v>BIOWCH</v>
      </c>
      <c r="E29" s="204">
        <f t="shared" si="2"/>
        <v>4.8499999999999996</v>
      </c>
      <c r="F29" s="204">
        <f>SUM($O$25:$P$25)+$Q$25*(Imports_Fossil!L$31/Imports_Fossil!$D$31)</f>
        <v>4.1959971466765573</v>
      </c>
      <c r="G29" s="204">
        <f>SUM($O$25:$P$25)+$Q$25*(Imports_Fossil!M$31/Imports_Fossil!$D$31)</f>
        <v>5.1596541174136927</v>
      </c>
      <c r="H29" s="204">
        <f>SUM($O$25:$P$25)+$Q$25*(Imports_Fossil!N$31/Imports_Fossil!$D$31)</f>
        <v>5.5665315050582613</v>
      </c>
      <c r="I29" s="204">
        <f>SUM($O$25:$P$25)+$Q$25*(Imports_Fossil!O$31/Imports_Fossil!$D$31)</f>
        <v>6.0342803129016236</v>
      </c>
      <c r="J29" s="549"/>
      <c r="K29" s="197"/>
      <c r="L29" s="197"/>
    </row>
    <row r="30" spans="2:22">
      <c r="B30" s="53" t="str">
        <f t="shared" ref="B30:C30" si="7">B18</f>
        <v>IMPBIOWCH2</v>
      </c>
      <c r="C30" s="53" t="str">
        <f t="shared" si="7"/>
        <v>Import of Wood Chip - RSV 2</v>
      </c>
      <c r="D30" s="54" t="str">
        <f>Commodities!$C$36</f>
        <v>BIOWCH</v>
      </c>
      <c r="E30" s="266">
        <f t="shared" si="2"/>
        <v>4.8499999999999996</v>
      </c>
      <c r="F30" s="266">
        <f>SUM($O$25:$P$25)+$Q$25*(Imports_Fossil!L$31/Imports_Fossil!$D$31)</f>
        <v>4.1959971466765573</v>
      </c>
      <c r="G30" s="266">
        <f>SUM($O$25:$P$25)+$Q$25*(Imports_Fossil!M$31/Imports_Fossil!$D$31)</f>
        <v>5.1596541174136927</v>
      </c>
      <c r="H30" s="266">
        <f>SUM($O$25:$P$25)+$Q$25*(Imports_Fossil!N$31/Imports_Fossil!$D$31)</f>
        <v>5.5665315050582613</v>
      </c>
      <c r="I30" s="266">
        <f>SUM($O$25:$P$25)+$Q$25*(Imports_Fossil!O$31/Imports_Fossil!$D$31)</f>
        <v>6.0342803129016236</v>
      </c>
      <c r="J30" s="549"/>
      <c r="K30" s="197"/>
      <c r="L30" s="197"/>
    </row>
    <row r="31" spans="2:22">
      <c r="B31" s="53" t="str">
        <f t="shared" ref="B31:C31" si="8">B19</f>
        <v>IMPBIOWCH3</v>
      </c>
      <c r="C31" s="53" t="str">
        <f t="shared" si="8"/>
        <v>Import of Wood Chip - RSV 3</v>
      </c>
      <c r="D31" s="54" t="str">
        <f>Commodities!$C$36</f>
        <v>BIOWCH</v>
      </c>
      <c r="E31" s="266">
        <f t="shared" si="2"/>
        <v>4.8499999999999996</v>
      </c>
      <c r="F31" s="266">
        <f>SUM($O$25:$P$25)+$Q$25*(Imports_Fossil!L$31/Imports_Fossil!$D$31)</f>
        <v>4.1959971466765573</v>
      </c>
      <c r="G31" s="266">
        <f>SUM($O$25:$P$25)+$Q$25*(Imports_Fossil!M$31/Imports_Fossil!$D$31)</f>
        <v>5.1596541174136927</v>
      </c>
      <c r="H31" s="266">
        <f>SUM($O$25:$P$25)+$Q$25*(Imports_Fossil!N$31/Imports_Fossil!$D$31)</f>
        <v>5.5665315050582613</v>
      </c>
      <c r="I31" s="266">
        <f>SUM($O$25:$P$25)+$Q$25*(Imports_Fossil!O$31/Imports_Fossil!$D$31)</f>
        <v>6.0342803129016236</v>
      </c>
      <c r="J31" s="549"/>
      <c r="K31" s="197"/>
      <c r="L31" s="197"/>
    </row>
    <row r="32" spans="2:22">
      <c r="B32" s="141" t="str">
        <f t="shared" ref="B32:C32" si="9">B20</f>
        <v>IMPBIOWCH4</v>
      </c>
      <c r="C32" s="141" t="str">
        <f t="shared" si="9"/>
        <v>Import of Wood Chip - RSV 4</v>
      </c>
      <c r="D32" s="135" t="str">
        <f>Commodities!$C$36</f>
        <v>BIOWCH</v>
      </c>
      <c r="E32" s="267">
        <f t="shared" si="2"/>
        <v>4.8499999999999996</v>
      </c>
      <c r="F32" s="267">
        <f>SUM($O$25:$P$25)+$Q$25*(Imports_Fossil!L$31/Imports_Fossil!$D$31)</f>
        <v>4.1959971466765573</v>
      </c>
      <c r="G32" s="267">
        <f>SUM($O$25:$P$25)+$Q$25*(Imports_Fossil!M$31/Imports_Fossil!$D$31)</f>
        <v>5.1596541174136927</v>
      </c>
      <c r="H32" s="267">
        <f>SUM($O$25:$P$25)+$Q$25*(Imports_Fossil!N$31/Imports_Fossil!$D$31)</f>
        <v>5.5665315050582613</v>
      </c>
      <c r="I32" s="267">
        <f>SUM($O$25:$P$25)+$Q$25*(Imports_Fossil!O$31/Imports_Fossil!$D$31)</f>
        <v>6.0342803129016236</v>
      </c>
      <c r="J32" s="550"/>
      <c r="K32" s="197"/>
      <c r="L32" s="197"/>
    </row>
    <row r="33" spans="2:24">
      <c r="B33" s="197"/>
      <c r="C33" s="54"/>
      <c r="D33" s="54"/>
      <c r="E33" s="138"/>
      <c r="F33" s="197"/>
      <c r="G33" s="197"/>
      <c r="H33" s="197"/>
      <c r="I33" s="197"/>
      <c r="J33" s="197"/>
      <c r="K33" s="197"/>
      <c r="L33" s="197"/>
    </row>
    <row r="34" spans="2:24">
      <c r="F34" s="60"/>
      <c r="G34" s="60"/>
      <c r="H34" s="61"/>
      <c r="I34" s="61"/>
      <c r="J34" s="271"/>
    </row>
    <row r="35" spans="2:24" ht="17.5">
      <c r="B35" s="18" t="s">
        <v>191</v>
      </c>
      <c r="C35" s="19"/>
      <c r="D35" s="32" t="s">
        <v>185</v>
      </c>
      <c r="H35" s="60"/>
      <c r="I35" s="60"/>
      <c r="J35" s="61"/>
      <c r="K35" s="61"/>
      <c r="L35" s="271"/>
    </row>
    <row r="36" spans="2:24">
      <c r="B36" s="36" t="s">
        <v>2</v>
      </c>
      <c r="C36" s="36" t="s">
        <v>3</v>
      </c>
      <c r="D36" s="36" t="s">
        <v>81</v>
      </c>
      <c r="E36" s="59">
        <v>2012</v>
      </c>
      <c r="F36" s="59">
        <v>2013</v>
      </c>
      <c r="G36" s="59">
        <v>2014</v>
      </c>
      <c r="H36" s="59">
        <v>2015</v>
      </c>
      <c r="I36" s="59">
        <v>2020</v>
      </c>
      <c r="J36" s="59">
        <v>2025</v>
      </c>
      <c r="K36" s="59">
        <v>2030</v>
      </c>
      <c r="L36" s="59">
        <v>2035</v>
      </c>
      <c r="M36" s="59">
        <v>2040</v>
      </c>
      <c r="N36" s="59">
        <v>2045</v>
      </c>
      <c r="O36" s="59">
        <v>2050</v>
      </c>
      <c r="P36" s="199" t="s">
        <v>138</v>
      </c>
      <c r="Q36" s="59"/>
      <c r="U36" s="498" t="s">
        <v>449</v>
      </c>
    </row>
    <row r="37" spans="2:24" ht="14.5" thickBot="1">
      <c r="B37" s="24" t="s">
        <v>104</v>
      </c>
      <c r="C37" s="24" t="s">
        <v>90</v>
      </c>
      <c r="D37" s="24" t="s">
        <v>91</v>
      </c>
      <c r="E37" s="24" t="s">
        <v>11</v>
      </c>
      <c r="F37" s="24"/>
      <c r="G37" s="24"/>
      <c r="H37" s="24" t="s">
        <v>11</v>
      </c>
      <c r="I37" s="24" t="s">
        <v>11</v>
      </c>
      <c r="J37" s="24" t="s">
        <v>11</v>
      </c>
      <c r="K37" s="24" t="s">
        <v>11</v>
      </c>
      <c r="L37" s="24" t="s">
        <v>11</v>
      </c>
      <c r="M37" s="24" t="s">
        <v>11</v>
      </c>
      <c r="N37" s="24" t="s">
        <v>11</v>
      </c>
      <c r="O37" s="24" t="s">
        <v>11</v>
      </c>
      <c r="P37" s="24"/>
      <c r="Q37" s="24"/>
      <c r="S37" s="480"/>
      <c r="U37" s="498" t="s">
        <v>450</v>
      </c>
    </row>
    <row r="38" spans="2:24">
      <c r="B38" s="139" t="str">
        <f>Imports_Bio!B5</f>
        <v>IMPBIOETH1G1</v>
      </c>
      <c r="C38" s="139" t="str">
        <f>Imports_Bio!C5</f>
        <v>Import of BIOETH1G - RSV 1</v>
      </c>
      <c r="D38" s="140" t="str">
        <f>Commodities!$C$28</f>
        <v>BIOETH1G</v>
      </c>
      <c r="E38" s="471">
        <f>SEAI_Bal!AG3*Conversions!$B$2*Imports_Bio!$S$38</f>
        <v>1.2451082375629909</v>
      </c>
      <c r="F38" s="471">
        <f>SEAI_Bal!AG31*Conversions!$B$2*Imports_Bio!$S$38</f>
        <v>1.524785114476352</v>
      </c>
      <c r="G38" s="471">
        <f>SEAI_Bal!AG59*Conversions!$B$2*Imports_Bio!$S$38</f>
        <v>1.7588693389598935</v>
      </c>
      <c r="H38" s="471">
        <f>SEAI_Bal!AG87*Conversions!$B$2*Imports_Bio!$S$38</f>
        <v>1.8805020863740487</v>
      </c>
      <c r="I38" s="149">
        <f>H38</f>
        <v>1.8805020863740487</v>
      </c>
      <c r="J38" s="149">
        <f t="shared" ref="J38:O38" si="10">I38</f>
        <v>1.8805020863740487</v>
      </c>
      <c r="K38" s="149">
        <f t="shared" si="10"/>
        <v>1.8805020863740487</v>
      </c>
      <c r="L38" s="149">
        <f t="shared" si="10"/>
        <v>1.8805020863740487</v>
      </c>
      <c r="M38" s="149">
        <f t="shared" si="10"/>
        <v>1.8805020863740487</v>
      </c>
      <c r="N38" s="149">
        <f t="shared" si="10"/>
        <v>1.8805020863740487</v>
      </c>
      <c r="O38" s="149">
        <f t="shared" si="10"/>
        <v>1.8805020863740487</v>
      </c>
      <c r="P38" s="162" t="s">
        <v>448</v>
      </c>
      <c r="Q38" s="149"/>
      <c r="S38" s="473">
        <f>X40/SUM(X39:X40)</f>
        <v>0.46300873094940176</v>
      </c>
      <c r="U38" s="498" t="s">
        <v>451</v>
      </c>
      <c r="V38" s="498" t="s">
        <v>406</v>
      </c>
      <c r="W38" s="498" t="s">
        <v>452</v>
      </c>
      <c r="X38" s="498">
        <v>2012</v>
      </c>
    </row>
    <row r="39" spans="2:24">
      <c r="B39" s="53" t="str">
        <f>Imports_Bio!B6</f>
        <v>IMPBIOETH1G2</v>
      </c>
      <c r="C39" s="53" t="str">
        <f>Imports_Bio!C6</f>
        <v>Import of BIOETH1G - RSV 2</v>
      </c>
      <c r="D39" s="55" t="str">
        <f>Commodities!$C$28</f>
        <v>BIOETH1G</v>
      </c>
      <c r="E39" s="476">
        <v>0</v>
      </c>
      <c r="F39" s="476">
        <v>0</v>
      </c>
      <c r="G39" s="476">
        <v>0</v>
      </c>
      <c r="H39" s="476">
        <v>0</v>
      </c>
      <c r="I39" s="146">
        <f>I38*2</f>
        <v>3.7610041727480974</v>
      </c>
      <c r="J39" s="146">
        <f t="shared" ref="J39:O40" si="11">J38*2</f>
        <v>3.7610041727480974</v>
      </c>
      <c r="K39" s="146">
        <f t="shared" si="11"/>
        <v>3.7610041727480974</v>
      </c>
      <c r="L39" s="146">
        <f t="shared" si="11"/>
        <v>3.7610041727480974</v>
      </c>
      <c r="M39" s="146">
        <f t="shared" si="11"/>
        <v>3.7610041727480974</v>
      </c>
      <c r="N39" s="146">
        <f t="shared" si="11"/>
        <v>3.7610041727480974</v>
      </c>
      <c r="O39" s="146">
        <f t="shared" si="11"/>
        <v>3.7610041727480974</v>
      </c>
      <c r="P39" s="163" t="s">
        <v>457</v>
      </c>
      <c r="Q39" s="146"/>
      <c r="S39" s="63"/>
      <c r="U39" s="498" t="s">
        <v>453</v>
      </c>
      <c r="V39" s="498" t="s">
        <v>454</v>
      </c>
      <c r="W39" s="498" t="s">
        <v>455</v>
      </c>
      <c r="X39" s="498">
        <v>1.8600597771716001</v>
      </c>
    </row>
    <row r="40" spans="2:24">
      <c r="B40" s="53" t="str">
        <f>Imports_Bio!B7</f>
        <v>IMPBIOETH1G3</v>
      </c>
      <c r="C40" s="53" t="str">
        <f>Imports_Bio!C7</f>
        <v>Import of BIOETH1G - RSV 3</v>
      </c>
      <c r="D40" s="55" t="str">
        <f>Commodities!$C$28</f>
        <v>BIOETH1G</v>
      </c>
      <c r="E40" s="476">
        <v>0</v>
      </c>
      <c r="F40" s="476">
        <v>0</v>
      </c>
      <c r="G40" s="476">
        <v>0</v>
      </c>
      <c r="H40" s="476">
        <v>0</v>
      </c>
      <c r="I40" s="146">
        <f>I39*2</f>
        <v>7.5220083454961948</v>
      </c>
      <c r="J40" s="146">
        <f t="shared" si="11"/>
        <v>7.5220083454961948</v>
      </c>
      <c r="K40" s="146">
        <f t="shared" si="11"/>
        <v>7.5220083454961948</v>
      </c>
      <c r="L40" s="146">
        <f t="shared" si="11"/>
        <v>7.5220083454961948</v>
      </c>
      <c r="M40" s="146">
        <f t="shared" si="11"/>
        <v>7.5220083454961948</v>
      </c>
      <c r="N40" s="146">
        <f t="shared" si="11"/>
        <v>7.5220083454961948</v>
      </c>
      <c r="O40" s="146">
        <f t="shared" si="11"/>
        <v>7.5220083454961948</v>
      </c>
      <c r="P40" s="163" t="s">
        <v>458</v>
      </c>
      <c r="Q40" s="146"/>
      <c r="S40" s="63"/>
      <c r="U40" s="498" t="s">
        <v>453</v>
      </c>
      <c r="V40" s="498" t="s">
        <v>454</v>
      </c>
      <c r="W40" s="498" t="s">
        <v>456</v>
      </c>
      <c r="X40" s="498">
        <v>1.6037950085127</v>
      </c>
    </row>
    <row r="41" spans="2:24">
      <c r="B41" s="141" t="str">
        <f>"*"&amp;Imports_Bio!B8</f>
        <v>*IMPBIOETH1G4</v>
      </c>
      <c r="C41" s="141" t="str">
        <f>Imports_Bio!C8</f>
        <v>Import of BIOETH1G - RSV 4</v>
      </c>
      <c r="D41" s="135" t="str">
        <f>Commodities!$C$28</f>
        <v>BIOETH1G</v>
      </c>
      <c r="E41" s="487">
        <v>0</v>
      </c>
      <c r="F41" s="487">
        <v>0</v>
      </c>
      <c r="G41" s="487">
        <v>0</v>
      </c>
      <c r="H41" s="487">
        <v>0</v>
      </c>
      <c r="I41" s="147">
        <v>27.064417978971818</v>
      </c>
      <c r="J41" s="147">
        <v>27.064417978971818</v>
      </c>
      <c r="K41" s="147">
        <v>27.064417978971818</v>
      </c>
      <c r="L41" s="147">
        <v>27.064417978971818</v>
      </c>
      <c r="M41" s="147">
        <v>27.064417978971818</v>
      </c>
      <c r="N41" s="147">
        <v>27.064417978971818</v>
      </c>
      <c r="O41" s="147">
        <v>27.064417978971818</v>
      </c>
      <c r="P41" s="164" t="s">
        <v>459</v>
      </c>
      <c r="Q41" s="147"/>
      <c r="S41" s="63"/>
    </row>
    <row r="42" spans="2:24" ht="14.5" thickBot="1">
      <c r="B42" s="142" t="s">
        <v>186</v>
      </c>
      <c r="C42" s="142"/>
      <c r="D42" s="143"/>
      <c r="E42" s="150"/>
      <c r="F42" s="150"/>
      <c r="G42" s="150"/>
      <c r="H42" s="150"/>
      <c r="I42" s="150">
        <f>J42</f>
        <v>59.810866344000004</v>
      </c>
      <c r="J42" s="150">
        <f>K42</f>
        <v>59.810866344000004</v>
      </c>
      <c r="K42" s="150">
        <f>'SEAI-AEA_BioData'!G54*Conversions!$B$2/1000</f>
        <v>59.810866344000004</v>
      </c>
      <c r="L42" s="150">
        <f>K42</f>
        <v>59.810866344000004</v>
      </c>
      <c r="M42" s="150">
        <f t="shared" ref="M42:O42" si="12">L42</f>
        <v>59.810866344000004</v>
      </c>
      <c r="N42" s="150">
        <f t="shared" si="12"/>
        <v>59.810866344000004</v>
      </c>
      <c r="O42" s="150">
        <f t="shared" si="12"/>
        <v>59.810866344000004</v>
      </c>
      <c r="P42" s="165" t="s">
        <v>189</v>
      </c>
      <c r="Q42" s="150"/>
      <c r="S42" s="63"/>
    </row>
    <row r="43" spans="2:24">
      <c r="B43" s="139" t="str">
        <f>Imports_Bio!B9</f>
        <v>IMPBIODST1G1</v>
      </c>
      <c r="C43" s="139" t="str">
        <f>Imports_Bio!C9</f>
        <v>Import of BIODST1G - RSV 1</v>
      </c>
      <c r="D43" s="140" t="str">
        <f>Commodities!$C$30</f>
        <v>BIODST1G</v>
      </c>
      <c r="E43" s="471">
        <f>SEAI_Bal!AG3*Conversions!$B$2*Imports_Bio!$S$43</f>
        <v>1.444059707520658</v>
      </c>
      <c r="F43" s="471">
        <f>SEAI_Bal!AG31*Conversions!$B$2*Imports_Bio!$S$43</f>
        <v>1.768425169808725</v>
      </c>
      <c r="G43" s="471">
        <f>SEAI_Bal!AG59*Conversions!$B$2*Imports_Bio!$S$43</f>
        <v>2.0399128899482375</v>
      </c>
      <c r="H43" s="471">
        <f>SEAI_Bal!AG87*Conversions!$B$2*Imports_Bio!$S$43</f>
        <v>2.1809809066530366</v>
      </c>
      <c r="I43" s="149">
        <f>H43</f>
        <v>2.1809809066530366</v>
      </c>
      <c r="J43" s="149">
        <f t="shared" ref="J43:O43" si="13">I43</f>
        <v>2.1809809066530366</v>
      </c>
      <c r="K43" s="149">
        <f t="shared" si="13"/>
        <v>2.1809809066530366</v>
      </c>
      <c r="L43" s="149">
        <f t="shared" si="13"/>
        <v>2.1809809066530366</v>
      </c>
      <c r="M43" s="149">
        <f t="shared" si="13"/>
        <v>2.1809809066530366</v>
      </c>
      <c r="N43" s="149">
        <f t="shared" si="13"/>
        <v>2.1809809066530366</v>
      </c>
      <c r="O43" s="149">
        <f t="shared" si="13"/>
        <v>2.1809809066530366</v>
      </c>
      <c r="P43" s="162" t="s">
        <v>448</v>
      </c>
      <c r="Q43" s="149"/>
      <c r="S43" s="470">
        <f>1-S38</f>
        <v>0.53699126905059824</v>
      </c>
    </row>
    <row r="44" spans="2:24">
      <c r="B44" s="53" t="str">
        <f>Imports_Bio!B10</f>
        <v>IMPBIODST1G2</v>
      </c>
      <c r="C44" s="53" t="str">
        <f>Imports_Bio!C10</f>
        <v>Import of BIODST1G - RSV 2</v>
      </c>
      <c r="D44" s="55" t="str">
        <f>Commodities!$C$30</f>
        <v>BIODST1G</v>
      </c>
      <c r="E44" s="476">
        <v>0</v>
      </c>
      <c r="F44" s="476">
        <v>0</v>
      </c>
      <c r="G44" s="476">
        <v>0</v>
      </c>
      <c r="H44" s="476">
        <v>0</v>
      </c>
      <c r="I44" s="146">
        <f>I43*2</f>
        <v>4.3619618133060731</v>
      </c>
      <c r="J44" s="146">
        <f t="shared" ref="J44:O45" si="14">J43*2</f>
        <v>4.3619618133060731</v>
      </c>
      <c r="K44" s="146">
        <f t="shared" si="14"/>
        <v>4.3619618133060731</v>
      </c>
      <c r="L44" s="146">
        <f t="shared" si="14"/>
        <v>4.3619618133060731</v>
      </c>
      <c r="M44" s="146">
        <f t="shared" si="14"/>
        <v>4.3619618133060731</v>
      </c>
      <c r="N44" s="146">
        <f t="shared" si="14"/>
        <v>4.3619618133060731</v>
      </c>
      <c r="O44" s="146">
        <f t="shared" si="14"/>
        <v>4.3619618133060731</v>
      </c>
      <c r="P44" s="163" t="s">
        <v>457</v>
      </c>
      <c r="Q44" s="146"/>
      <c r="S44" s="63"/>
    </row>
    <row r="45" spans="2:24">
      <c r="B45" s="53" t="str">
        <f>Imports_Bio!B11</f>
        <v>IMPBIODST1G3</v>
      </c>
      <c r="C45" s="53" t="str">
        <f>Imports_Bio!C11</f>
        <v>Import of BIODST1G - RSV 3</v>
      </c>
      <c r="D45" s="55" t="str">
        <f>Commodities!$C$30</f>
        <v>BIODST1G</v>
      </c>
      <c r="E45" s="476">
        <v>0</v>
      </c>
      <c r="F45" s="476">
        <v>0</v>
      </c>
      <c r="G45" s="476">
        <v>0</v>
      </c>
      <c r="H45" s="476">
        <v>0</v>
      </c>
      <c r="I45" s="146">
        <f>I44*2</f>
        <v>8.7239236266121463</v>
      </c>
      <c r="J45" s="146">
        <f t="shared" si="14"/>
        <v>8.7239236266121463</v>
      </c>
      <c r="K45" s="146">
        <f t="shared" si="14"/>
        <v>8.7239236266121463</v>
      </c>
      <c r="L45" s="146">
        <f t="shared" si="14"/>
        <v>8.7239236266121463</v>
      </c>
      <c r="M45" s="146">
        <f t="shared" si="14"/>
        <v>8.7239236266121463</v>
      </c>
      <c r="N45" s="146">
        <f t="shared" si="14"/>
        <v>8.7239236266121463</v>
      </c>
      <c r="O45" s="146">
        <f t="shared" si="14"/>
        <v>8.7239236266121463</v>
      </c>
      <c r="P45" s="163" t="s">
        <v>458</v>
      </c>
      <c r="Q45" s="146"/>
      <c r="S45" s="63"/>
    </row>
    <row r="46" spans="2:24">
      <c r="B46" s="141" t="str">
        <f>"*"&amp;Imports_Bio!B12</f>
        <v>*IMPBIODST1G4</v>
      </c>
      <c r="C46" s="141" t="str">
        <f>Imports_Bio!C12</f>
        <v>Import of BIODST1G - RSV 4</v>
      </c>
      <c r="D46" s="135" t="str">
        <f>Commodities!$C$30</f>
        <v>BIODST1G</v>
      </c>
      <c r="E46" s="487">
        <v>0</v>
      </c>
      <c r="F46" s="487">
        <v>0</v>
      </c>
      <c r="G46" s="487">
        <v>0</v>
      </c>
      <c r="H46" s="487">
        <v>0</v>
      </c>
      <c r="I46" s="147">
        <f>I47-SUM(I43:I45)</f>
        <v>87.491723547992621</v>
      </c>
      <c r="J46" s="147">
        <f t="shared" ref="J46:O46" si="15">J47-SUM(J43:J45)</f>
        <v>87.491723547992621</v>
      </c>
      <c r="K46" s="147">
        <f t="shared" si="15"/>
        <v>87.491723547992621</v>
      </c>
      <c r="L46" s="147">
        <f t="shared" si="15"/>
        <v>87.491723547992621</v>
      </c>
      <c r="M46" s="147">
        <f t="shared" si="15"/>
        <v>87.491723547992621</v>
      </c>
      <c r="N46" s="147">
        <f t="shared" si="15"/>
        <v>87.491723547992621</v>
      </c>
      <c r="O46" s="147">
        <f t="shared" si="15"/>
        <v>87.491723547992621</v>
      </c>
      <c r="P46" s="164" t="s">
        <v>459</v>
      </c>
      <c r="Q46" s="147"/>
      <c r="S46" s="63"/>
    </row>
    <row r="47" spans="2:24" ht="14.5" thickBot="1">
      <c r="B47" s="142" t="s">
        <v>186</v>
      </c>
      <c r="C47" s="142"/>
      <c r="D47" s="144"/>
      <c r="E47" s="150"/>
      <c r="F47" s="150"/>
      <c r="G47" s="150"/>
      <c r="H47" s="150"/>
      <c r="I47" s="150">
        <f>J47</f>
        <v>102.75858989456388</v>
      </c>
      <c r="J47" s="150">
        <f>K47</f>
        <v>102.75858989456388</v>
      </c>
      <c r="K47" s="150">
        <f>2727.05194883825*Conversions!$B$2*0.9</f>
        <v>102.75858989456388</v>
      </c>
      <c r="L47" s="150">
        <f>K47</f>
        <v>102.75858989456388</v>
      </c>
      <c r="M47" s="150">
        <f t="shared" ref="M47:O47" si="16">L47</f>
        <v>102.75858989456388</v>
      </c>
      <c r="N47" s="150">
        <f t="shared" si="16"/>
        <v>102.75858989456388</v>
      </c>
      <c r="O47" s="150">
        <f t="shared" si="16"/>
        <v>102.75858989456388</v>
      </c>
      <c r="P47" s="165" t="s">
        <v>447</v>
      </c>
      <c r="Q47" s="150"/>
      <c r="S47" s="63"/>
    </row>
    <row r="48" spans="2:24">
      <c r="B48" s="139" t="str">
        <f>Imports_Bio!B13</f>
        <v>IMPBIOWPE1</v>
      </c>
      <c r="C48" s="139" t="str">
        <f>Imports_Bio!C13</f>
        <v>Import of Wood Pellets - RSV 1</v>
      </c>
      <c r="D48" s="54" t="str">
        <f>Commodities!$C$35</f>
        <v>BIOWPE</v>
      </c>
      <c r="E48" s="471">
        <f>SEAI_Bal!AD3*Conversions!$B$2*Imports_Bio!$S$48</f>
        <v>0.45110832936390888</v>
      </c>
      <c r="F48" s="471">
        <f>SEAI_Bal!AD31*Conversions!$B$2*Imports_Bio!$S$48</f>
        <v>1.0477910625718072</v>
      </c>
      <c r="G48" s="471">
        <f>SEAI_Bal!AD59*Conversions!$B$2*Imports_Bio!$S$48</f>
        <v>1.2299746798394051</v>
      </c>
      <c r="H48" s="471">
        <f>SEAI_Bal!AD87*Conversions!$B$2*Imports_Bio!$S$48</f>
        <v>0.80076166977335572</v>
      </c>
      <c r="I48" s="149">
        <f>MAX(E48:H48)</f>
        <v>1.2299746798394051</v>
      </c>
      <c r="J48" s="149">
        <f>I48</f>
        <v>1.2299746798394051</v>
      </c>
      <c r="K48" s="149">
        <f t="shared" ref="K48:O48" si="17">J48</f>
        <v>1.2299746798394051</v>
      </c>
      <c r="L48" s="149">
        <f t="shared" si="17"/>
        <v>1.2299746798394051</v>
      </c>
      <c r="M48" s="149">
        <f t="shared" si="17"/>
        <v>1.2299746798394051</v>
      </c>
      <c r="N48" s="149">
        <f t="shared" si="17"/>
        <v>1.2299746798394051</v>
      </c>
      <c r="O48" s="149">
        <f t="shared" si="17"/>
        <v>1.2299746798394051</v>
      </c>
      <c r="P48" s="162" t="s">
        <v>460</v>
      </c>
      <c r="Q48" s="149"/>
      <c r="S48" s="473">
        <v>0.7</v>
      </c>
    </row>
    <row r="49" spans="2:19">
      <c r="B49" s="53" t="str">
        <f>Imports_Bio!B14</f>
        <v>IMPBIOWPE2</v>
      </c>
      <c r="C49" s="53" t="str">
        <f>Imports_Bio!C14</f>
        <v>Import of Wood Pellets - RSV 2</v>
      </c>
      <c r="D49" s="54" t="str">
        <f>Commodities!$C$35</f>
        <v>BIOWPE</v>
      </c>
      <c r="E49" s="476">
        <v>0</v>
      </c>
      <c r="F49" s="476">
        <v>0</v>
      </c>
      <c r="G49" s="476">
        <v>0</v>
      </c>
      <c r="H49" s="476">
        <v>0</v>
      </c>
      <c r="I49" s="146">
        <f>I48*2</f>
        <v>2.4599493596788102</v>
      </c>
      <c r="J49" s="146">
        <f t="shared" ref="J49:O50" si="18">J48*2</f>
        <v>2.4599493596788102</v>
      </c>
      <c r="K49" s="146">
        <f t="shared" si="18"/>
        <v>2.4599493596788102</v>
      </c>
      <c r="L49" s="146">
        <f t="shared" si="18"/>
        <v>2.4599493596788102</v>
      </c>
      <c r="M49" s="146">
        <f t="shared" si="18"/>
        <v>2.4599493596788102</v>
      </c>
      <c r="N49" s="146">
        <f t="shared" si="18"/>
        <v>2.4599493596788102</v>
      </c>
      <c r="O49" s="146">
        <f t="shared" si="18"/>
        <v>2.4599493596788102</v>
      </c>
      <c r="P49" s="163" t="s">
        <v>457</v>
      </c>
      <c r="Q49" s="146"/>
      <c r="S49" s="63"/>
    </row>
    <row r="50" spans="2:19">
      <c r="B50" s="53" t="str">
        <f>Imports_Bio!B15</f>
        <v>IMPBIOWPE3</v>
      </c>
      <c r="C50" s="53" t="str">
        <f>Imports_Bio!C15</f>
        <v>Import of Wood Pellets - RSV 3</v>
      </c>
      <c r="D50" s="54" t="str">
        <f>Commodities!$C$35</f>
        <v>BIOWPE</v>
      </c>
      <c r="E50" s="476">
        <v>0</v>
      </c>
      <c r="F50" s="476">
        <v>0</v>
      </c>
      <c r="G50" s="476">
        <v>0</v>
      </c>
      <c r="H50" s="476">
        <v>0</v>
      </c>
      <c r="I50" s="146">
        <f>I49*2</f>
        <v>4.9198987193576205</v>
      </c>
      <c r="J50" s="146">
        <f t="shared" si="18"/>
        <v>4.9198987193576205</v>
      </c>
      <c r="K50" s="146">
        <f t="shared" si="18"/>
        <v>4.9198987193576205</v>
      </c>
      <c r="L50" s="146">
        <f t="shared" si="18"/>
        <v>4.9198987193576205</v>
      </c>
      <c r="M50" s="146">
        <f t="shared" si="18"/>
        <v>4.9198987193576205</v>
      </c>
      <c r="N50" s="146">
        <f t="shared" si="18"/>
        <v>4.9198987193576205</v>
      </c>
      <c r="O50" s="146">
        <f t="shared" si="18"/>
        <v>4.9198987193576205</v>
      </c>
      <c r="P50" s="163" t="s">
        <v>458</v>
      </c>
      <c r="Q50" s="146"/>
      <c r="S50" s="63"/>
    </row>
    <row r="51" spans="2:19">
      <c r="B51" s="141" t="str">
        <f>"*"&amp;Imports_Bio!B16</f>
        <v>*IMPBIOWPE4</v>
      </c>
      <c r="C51" s="141" t="str">
        <f>Imports_Bio!C16</f>
        <v>Import of Wood Pellets - RSV 4</v>
      </c>
      <c r="D51" s="135" t="str">
        <f>Commodities!$C$35</f>
        <v>BIOWPE</v>
      </c>
      <c r="E51" s="487">
        <v>0</v>
      </c>
      <c r="F51" s="487">
        <v>0</v>
      </c>
      <c r="G51" s="487">
        <v>0</v>
      </c>
      <c r="H51" s="487">
        <v>0</v>
      </c>
      <c r="I51" s="147">
        <f>I52-SUM(I48:I50)</f>
        <v>101.53663724512417</v>
      </c>
      <c r="J51" s="147">
        <f t="shared" ref="J51:O51" si="19">J52-SUM(J48:J50)</f>
        <v>101.53663724512417</v>
      </c>
      <c r="K51" s="147">
        <f t="shared" si="19"/>
        <v>101.53663724512417</v>
      </c>
      <c r="L51" s="147">
        <f t="shared" si="19"/>
        <v>101.53663724512417</v>
      </c>
      <c r="M51" s="147">
        <f t="shared" si="19"/>
        <v>101.53663724512417</v>
      </c>
      <c r="N51" s="147">
        <f t="shared" si="19"/>
        <v>101.53663724512417</v>
      </c>
      <c r="O51" s="147">
        <f t="shared" si="19"/>
        <v>101.53663724512417</v>
      </c>
      <c r="P51" s="164" t="s">
        <v>459</v>
      </c>
      <c r="Q51" s="147"/>
      <c r="S51" s="63"/>
    </row>
    <row r="52" spans="2:19" ht="14.5" thickBot="1">
      <c r="B52" s="142" t="s">
        <v>186</v>
      </c>
      <c r="C52" s="142"/>
      <c r="D52" s="143"/>
      <c r="E52" s="150"/>
      <c r="F52" s="150"/>
      <c r="G52" s="150"/>
      <c r="H52" s="150"/>
      <c r="I52" s="150">
        <f>J52</f>
        <v>110.14646000400001</v>
      </c>
      <c r="J52" s="150">
        <f>K52</f>
        <v>110.14646000400001</v>
      </c>
      <c r="K52" s="150">
        <f>'SEAI-AEA_BioData'!G52*Conversions!$B$2/1000</f>
        <v>110.14646000400001</v>
      </c>
      <c r="L52" s="150">
        <f>K52</f>
        <v>110.14646000400001</v>
      </c>
      <c r="M52" s="150">
        <f t="shared" ref="M52:O52" si="20">L52</f>
        <v>110.14646000400001</v>
      </c>
      <c r="N52" s="150">
        <f t="shared" si="20"/>
        <v>110.14646000400001</v>
      </c>
      <c r="O52" s="150">
        <f t="shared" si="20"/>
        <v>110.14646000400001</v>
      </c>
      <c r="P52" s="165" t="s">
        <v>189</v>
      </c>
      <c r="Q52" s="150"/>
      <c r="S52" s="63"/>
    </row>
    <row r="53" spans="2:19">
      <c r="B53" s="139" t="str">
        <f>Imports_Bio!B17</f>
        <v>IMPBIOWCH1</v>
      </c>
      <c r="C53" s="139" t="str">
        <f>Imports_Bio!C17</f>
        <v>Import of Wood Chip - RSV 1</v>
      </c>
      <c r="D53" s="140" t="str">
        <f>Commodities!$C$36</f>
        <v>BIOWCH</v>
      </c>
      <c r="E53" s="471">
        <f>SEAI_Bal!AD3*Conversions!$B$2*Imports_Bio!$S$53</f>
        <v>0.19333214115596098</v>
      </c>
      <c r="F53" s="471">
        <f>SEAI_Bal!AD31*Conversions!$B$2*Imports_Bio!$S$53</f>
        <v>0.44905331253077457</v>
      </c>
      <c r="G53" s="471">
        <f>SEAI_Bal!AD59*Conversions!$B$2*Imports_Bio!$S$53</f>
        <v>0.52713200564545948</v>
      </c>
      <c r="H53" s="471">
        <f>SEAI_Bal!AD87*Conversions!$B$2*Imports_Bio!$S$53</f>
        <v>0.34318357276000966</v>
      </c>
      <c r="I53" s="149">
        <f>MAX(E53:H53)</f>
        <v>0.52713200564545948</v>
      </c>
      <c r="J53" s="149">
        <f>I53</f>
        <v>0.52713200564545948</v>
      </c>
      <c r="K53" s="149">
        <f t="shared" ref="K53:O53" si="21">J53</f>
        <v>0.52713200564545948</v>
      </c>
      <c r="L53" s="149">
        <f t="shared" si="21"/>
        <v>0.52713200564545948</v>
      </c>
      <c r="M53" s="149">
        <f t="shared" si="21"/>
        <v>0.52713200564545948</v>
      </c>
      <c r="N53" s="149">
        <f t="shared" si="21"/>
        <v>0.52713200564545948</v>
      </c>
      <c r="O53" s="149">
        <f t="shared" si="21"/>
        <v>0.52713200564545948</v>
      </c>
      <c r="P53" s="162" t="s">
        <v>460</v>
      </c>
      <c r="Q53" s="149"/>
      <c r="S53" s="470">
        <f>1-S48</f>
        <v>0.30000000000000004</v>
      </c>
    </row>
    <row r="54" spans="2:19">
      <c r="B54" s="53" t="str">
        <f>Imports_Bio!B18</f>
        <v>IMPBIOWCH2</v>
      </c>
      <c r="C54" s="53" t="str">
        <f>Imports_Bio!C18</f>
        <v>Import of Wood Chip - RSV 2</v>
      </c>
      <c r="D54" s="55" t="str">
        <f>Commodities!$C$36</f>
        <v>BIOWCH</v>
      </c>
      <c r="E54" s="476">
        <v>0</v>
      </c>
      <c r="F54" s="476">
        <v>0</v>
      </c>
      <c r="G54" s="476">
        <v>0</v>
      </c>
      <c r="H54" s="476">
        <v>0</v>
      </c>
      <c r="I54" s="146">
        <f>I53*2</f>
        <v>1.054264011290919</v>
      </c>
      <c r="J54" s="146">
        <f t="shared" ref="J54:O55" si="22">J53*2</f>
        <v>1.054264011290919</v>
      </c>
      <c r="K54" s="146">
        <f t="shared" si="22"/>
        <v>1.054264011290919</v>
      </c>
      <c r="L54" s="146">
        <f t="shared" si="22"/>
        <v>1.054264011290919</v>
      </c>
      <c r="M54" s="146">
        <f t="shared" si="22"/>
        <v>1.054264011290919</v>
      </c>
      <c r="N54" s="146">
        <f t="shared" si="22"/>
        <v>1.054264011290919</v>
      </c>
      <c r="O54" s="146">
        <f t="shared" si="22"/>
        <v>1.054264011290919</v>
      </c>
      <c r="P54" s="163" t="s">
        <v>457</v>
      </c>
      <c r="Q54" s="146"/>
      <c r="S54" s="63"/>
    </row>
    <row r="55" spans="2:19">
      <c r="B55" s="53" t="str">
        <f>Imports_Bio!B19</f>
        <v>IMPBIOWCH3</v>
      </c>
      <c r="C55" s="53" t="str">
        <f>Imports_Bio!C19</f>
        <v>Import of Wood Chip - RSV 3</v>
      </c>
      <c r="D55" s="55" t="str">
        <f>Commodities!$C$36</f>
        <v>BIOWCH</v>
      </c>
      <c r="E55" s="476">
        <v>0</v>
      </c>
      <c r="F55" s="476">
        <v>0</v>
      </c>
      <c r="G55" s="476">
        <v>0</v>
      </c>
      <c r="H55" s="476">
        <v>0</v>
      </c>
      <c r="I55" s="146">
        <f>I54*2</f>
        <v>2.1085280225818379</v>
      </c>
      <c r="J55" s="146">
        <f t="shared" si="22"/>
        <v>2.1085280225818379</v>
      </c>
      <c r="K55" s="146">
        <f t="shared" si="22"/>
        <v>2.1085280225818379</v>
      </c>
      <c r="L55" s="146">
        <f t="shared" si="22"/>
        <v>2.1085280225818379</v>
      </c>
      <c r="M55" s="146">
        <f t="shared" si="22"/>
        <v>2.1085280225818379</v>
      </c>
      <c r="N55" s="146">
        <f t="shared" si="22"/>
        <v>2.1085280225818379</v>
      </c>
      <c r="O55" s="146">
        <f t="shared" si="22"/>
        <v>2.1085280225818379</v>
      </c>
      <c r="P55" s="163" t="s">
        <v>458</v>
      </c>
      <c r="Q55" s="146"/>
      <c r="S55" s="63"/>
    </row>
    <row r="56" spans="2:19">
      <c r="B56" s="141" t="str">
        <f>"*"&amp;Imports_Bio!B20</f>
        <v>*IMPBIOWCH4</v>
      </c>
      <c r="C56" s="141" t="str">
        <f>Imports_Bio!C20</f>
        <v>Import of Wood Chip - RSV 4</v>
      </c>
      <c r="D56" s="135" t="str">
        <f>Commodities!$C$36</f>
        <v>BIOWCH</v>
      </c>
      <c r="E56" s="487">
        <v>0</v>
      </c>
      <c r="F56" s="487">
        <v>0</v>
      </c>
      <c r="G56" s="487">
        <v>0</v>
      </c>
      <c r="H56" s="487">
        <v>0</v>
      </c>
      <c r="I56" s="147">
        <f>I57-SUM(I53:I55)</f>
        <v>33.025548672481783</v>
      </c>
      <c r="J56" s="147">
        <f t="shared" ref="J56:O56" si="23">J57-SUM(J53:J55)</f>
        <v>33.025548672481783</v>
      </c>
      <c r="K56" s="147">
        <f t="shared" si="23"/>
        <v>33.025548672481783</v>
      </c>
      <c r="L56" s="147">
        <f t="shared" si="23"/>
        <v>33.025548672481783</v>
      </c>
      <c r="M56" s="147">
        <f t="shared" si="23"/>
        <v>33.025548672481783</v>
      </c>
      <c r="N56" s="147">
        <f t="shared" si="23"/>
        <v>33.025548672481783</v>
      </c>
      <c r="O56" s="147">
        <f t="shared" si="23"/>
        <v>33.025548672481783</v>
      </c>
      <c r="P56" s="164" t="s">
        <v>459</v>
      </c>
      <c r="Q56" s="147"/>
      <c r="S56" s="63"/>
    </row>
    <row r="57" spans="2:19" ht="14.5" thickBot="1">
      <c r="B57" s="144" t="s">
        <v>186</v>
      </c>
      <c r="C57" s="144"/>
      <c r="D57" s="145"/>
      <c r="E57" s="151"/>
      <c r="F57" s="151"/>
      <c r="G57" s="151"/>
      <c r="H57" s="151"/>
      <c r="I57" s="151">
        <f>J57</f>
        <v>36.715472712</v>
      </c>
      <c r="J57" s="151">
        <f>K57</f>
        <v>36.715472712</v>
      </c>
      <c r="K57" s="151">
        <f>'SEAI-AEA_BioData'!G50*Conversions!$B$2/1000</f>
        <v>36.715472712</v>
      </c>
      <c r="L57" s="151">
        <f>K57</f>
        <v>36.715472712</v>
      </c>
      <c r="M57" s="151">
        <f>L57</f>
        <v>36.715472712</v>
      </c>
      <c r="N57" s="151">
        <f>M57</f>
        <v>36.715472712</v>
      </c>
      <c r="O57" s="151">
        <f>N57</f>
        <v>36.715472712</v>
      </c>
      <c r="P57" s="166" t="s">
        <v>189</v>
      </c>
      <c r="Q57" s="151"/>
      <c r="S57" s="63"/>
    </row>
    <row r="60" spans="2:19">
      <c r="B60" s="500" t="s">
        <v>219</v>
      </c>
      <c r="C60" s="501">
        <v>4.1868000000000002E-2</v>
      </c>
    </row>
  </sheetData>
  <mergeCells count="1">
    <mergeCell ref="J25:J32"/>
  </mergeCells>
  <phoneticPr fontId="14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V23"/>
  <sheetViews>
    <sheetView workbookViewId="0">
      <selection activeCell="O2" sqref="O2"/>
    </sheetView>
  </sheetViews>
  <sheetFormatPr defaultColWidth="9.1796875" defaultRowHeight="14"/>
  <cols>
    <col min="1" max="1" width="9.1796875" style="222"/>
    <col min="2" max="2" width="16.453125" style="222" customWidth="1"/>
    <col min="3" max="3" width="32" style="222" bestFit="1" customWidth="1"/>
    <col min="4" max="4" width="10.81640625" style="222" bestFit="1" customWidth="1"/>
    <col min="5" max="10" width="11" style="222" customWidth="1"/>
    <col min="11" max="11" width="11" style="497" customWidth="1"/>
    <col min="12" max="12" width="11" style="222" customWidth="1"/>
    <col min="13" max="15" width="9.1796875" style="222"/>
    <col min="16" max="16" width="12.7265625" style="222" bestFit="1" customWidth="1"/>
    <col min="17" max="17" width="29.81640625" style="222" bestFit="1" customWidth="1"/>
    <col min="18" max="16384" width="9.1796875" style="222"/>
  </cols>
  <sheetData>
    <row r="2" spans="2:22" ht="17.5">
      <c r="B2" s="30" t="s">
        <v>93</v>
      </c>
      <c r="C2" s="31"/>
      <c r="D2" s="32" t="s">
        <v>633</v>
      </c>
      <c r="F2" s="33"/>
      <c r="G2" s="33"/>
      <c r="H2" s="33"/>
      <c r="I2" s="33"/>
      <c r="J2" s="33"/>
      <c r="K2" s="33"/>
      <c r="L2" s="33"/>
      <c r="M2" s="33"/>
      <c r="N2" s="34"/>
      <c r="O2" s="223" t="s">
        <v>635</v>
      </c>
      <c r="P2" s="223"/>
      <c r="Q2" s="224"/>
      <c r="R2" s="224"/>
      <c r="S2" s="224"/>
      <c r="T2" s="224"/>
      <c r="U2" s="224"/>
      <c r="V2" s="224"/>
    </row>
    <row r="3" spans="2:22" ht="26.5" thickBot="1">
      <c r="B3" s="35" t="s">
        <v>2</v>
      </c>
      <c r="C3" s="35" t="s">
        <v>3</v>
      </c>
      <c r="D3" s="36" t="s">
        <v>81</v>
      </c>
      <c r="E3" s="37" t="s">
        <v>94</v>
      </c>
      <c r="F3" s="38" t="s">
        <v>82</v>
      </c>
      <c r="G3" s="38" t="s">
        <v>88</v>
      </c>
      <c r="H3" s="38" t="s">
        <v>388</v>
      </c>
      <c r="I3" s="38" t="s">
        <v>386</v>
      </c>
      <c r="J3" s="38" t="s">
        <v>387</v>
      </c>
      <c r="K3" s="38" t="s">
        <v>463</v>
      </c>
      <c r="L3" s="38" t="s">
        <v>393</v>
      </c>
      <c r="M3" s="38" t="s">
        <v>394</v>
      </c>
      <c r="N3" s="34"/>
      <c r="O3" s="13" t="s">
        <v>1</v>
      </c>
      <c r="P3" s="13" t="s">
        <v>2</v>
      </c>
      <c r="Q3" s="13" t="s">
        <v>3</v>
      </c>
      <c r="R3" s="13" t="s">
        <v>4</v>
      </c>
      <c r="S3" s="13" t="s">
        <v>5</v>
      </c>
      <c r="T3" s="13" t="s">
        <v>6</v>
      </c>
      <c r="U3" s="13" t="s">
        <v>7</v>
      </c>
      <c r="V3" s="13" t="s">
        <v>8</v>
      </c>
    </row>
    <row r="4" spans="2:22" ht="14.5" thickBot="1">
      <c r="B4" s="27" t="s">
        <v>89</v>
      </c>
      <c r="C4" s="27" t="s">
        <v>90</v>
      </c>
      <c r="D4" s="24"/>
      <c r="E4" s="24" t="s">
        <v>11</v>
      </c>
      <c r="F4" s="24" t="s">
        <v>97</v>
      </c>
      <c r="G4" s="24" t="s">
        <v>97</v>
      </c>
      <c r="H4" s="24" t="s">
        <v>11</v>
      </c>
      <c r="I4" s="24" t="s">
        <v>11</v>
      </c>
      <c r="J4" s="24" t="s">
        <v>11</v>
      </c>
      <c r="K4" s="24"/>
      <c r="L4" s="24" t="s">
        <v>11</v>
      </c>
      <c r="M4" s="24"/>
      <c r="N4" s="39"/>
      <c r="O4" s="1" t="s">
        <v>9</v>
      </c>
      <c r="P4" s="1" t="s">
        <v>10</v>
      </c>
      <c r="Q4" s="1" t="s">
        <v>391</v>
      </c>
      <c r="R4" s="1" t="s">
        <v>11</v>
      </c>
      <c r="S4" s="225"/>
      <c r="T4" s="74" t="s">
        <v>140</v>
      </c>
      <c r="U4" s="1"/>
      <c r="V4" s="225"/>
    </row>
    <row r="5" spans="2:22">
      <c r="B5" s="33" t="str">
        <f>Domestic!P4</f>
        <v>MINGASRSV1</v>
      </c>
      <c r="C5" s="33" t="str">
        <f>Domestic!Q4</f>
        <v>Natural gas  - Reserves Step I</v>
      </c>
      <c r="D5" s="43" t="s">
        <v>12</v>
      </c>
      <c r="E5" s="153">
        <v>742.12800479999999</v>
      </c>
      <c r="F5" s="154">
        <v>0.90792311671470816</v>
      </c>
      <c r="G5" s="154">
        <v>1.192910095016825</v>
      </c>
      <c r="H5" s="435">
        <f>SEAI_Bal!Z2*0.041868</f>
        <v>7.1802580716617141</v>
      </c>
      <c r="I5" s="435">
        <f>SEAI_Bal!Z30*0.041868</f>
        <v>6.049531578666036</v>
      </c>
      <c r="J5" s="435">
        <f>SEAI_Bal!Z58*0.041868</f>
        <v>5.1370324019957394</v>
      </c>
      <c r="K5" s="435">
        <f>SEAI_Bal!Z86*0.041868</f>
        <v>4.4989596434830821</v>
      </c>
      <c r="L5" s="154">
        <f>MAX(H5:K5)*3</f>
        <v>21.540774214985142</v>
      </c>
      <c r="M5" s="153">
        <v>5</v>
      </c>
      <c r="N5" s="33"/>
      <c r="O5" s="11"/>
      <c r="P5" s="11" t="s">
        <v>15</v>
      </c>
      <c r="Q5" s="1" t="s">
        <v>392</v>
      </c>
      <c r="R5" s="11" t="s">
        <v>11</v>
      </c>
      <c r="S5" s="11"/>
      <c r="T5" s="74" t="s">
        <v>140</v>
      </c>
      <c r="U5" s="11"/>
      <c r="V5" s="11"/>
    </row>
    <row r="6" spans="2:22">
      <c r="B6" s="33" t="str">
        <f>Domestic!P5</f>
        <v>MINGASRSV2</v>
      </c>
      <c r="C6" s="33" t="str">
        <f>Domestic!Q5</f>
        <v>Natural gas  - Reserves Step II</v>
      </c>
      <c r="D6" s="43" t="s">
        <v>12</v>
      </c>
      <c r="E6" s="153">
        <v>88.744650140343495</v>
      </c>
      <c r="F6" s="154">
        <v>1.8</v>
      </c>
      <c r="G6" s="154">
        <v>1.9434992461159508</v>
      </c>
      <c r="H6" s="153">
        <v>0</v>
      </c>
      <c r="I6" s="153">
        <v>0</v>
      </c>
      <c r="J6" s="153">
        <v>0</v>
      </c>
      <c r="K6" s="153">
        <v>0</v>
      </c>
      <c r="L6" s="153"/>
      <c r="M6" s="153"/>
      <c r="N6" s="33"/>
      <c r="O6" s="225"/>
      <c r="P6" s="1" t="s">
        <v>13</v>
      </c>
      <c r="Q6" s="1" t="s">
        <v>395</v>
      </c>
      <c r="R6" s="1" t="s">
        <v>11</v>
      </c>
      <c r="S6" s="225"/>
      <c r="T6" s="74"/>
      <c r="U6" s="1"/>
      <c r="V6" s="225"/>
    </row>
    <row r="7" spans="2:22">
      <c r="B7" s="33" t="str">
        <f>Domestic!P6</f>
        <v>MINPEARSV1</v>
      </c>
      <c r="C7" s="33" t="str">
        <f>Domestic!Q6</f>
        <v>Peat - Reserves Step I</v>
      </c>
      <c r="D7" s="43" t="s">
        <v>14</v>
      </c>
      <c r="E7" s="153">
        <v>1960</v>
      </c>
      <c r="F7" s="154">
        <v>0.99399999999999999</v>
      </c>
      <c r="G7" s="154">
        <v>1.2</v>
      </c>
      <c r="H7" s="435">
        <f>SEAI_Bal!H2*0.041868</f>
        <v>13.203339973312694</v>
      </c>
      <c r="I7" s="435">
        <f>SEAI_Bal!H30*0.041868</f>
        <v>54.073569835645827</v>
      </c>
      <c r="J7" s="435">
        <f>SEAI_Bal!H58*0.041868</f>
        <v>40.659804476115333</v>
      </c>
      <c r="K7" s="435">
        <f>SEAI_Bal!H86*0.041868</f>
        <v>31.891175300184852</v>
      </c>
      <c r="L7" s="154">
        <f>MAX(H7:K7)</f>
        <v>54.073569835645827</v>
      </c>
      <c r="M7" s="153">
        <v>5</v>
      </c>
      <c r="N7" s="33"/>
      <c r="O7" s="12"/>
      <c r="P7" s="12" t="s">
        <v>16</v>
      </c>
      <c r="Q7" s="12" t="s">
        <v>396</v>
      </c>
      <c r="R7" s="12" t="s">
        <v>11</v>
      </c>
      <c r="S7" s="12"/>
      <c r="T7" s="226"/>
      <c r="U7" s="12"/>
      <c r="V7" s="12"/>
    </row>
    <row r="8" spans="2:22">
      <c r="B8" s="156" t="str">
        <f>Domestic!P7</f>
        <v>MINPEARSV2</v>
      </c>
      <c r="C8" s="156" t="str">
        <f>Domestic!Q7</f>
        <v>Peat - Reserves Step II</v>
      </c>
      <c r="D8" s="157" t="s">
        <v>14</v>
      </c>
      <c r="E8" s="158">
        <v>2400</v>
      </c>
      <c r="F8" s="158">
        <v>0.99399999999999999</v>
      </c>
      <c r="G8" s="158">
        <v>1.2</v>
      </c>
      <c r="H8" s="158">
        <v>0</v>
      </c>
      <c r="I8" s="158">
        <v>0</v>
      </c>
      <c r="J8" s="158">
        <v>0</v>
      </c>
      <c r="K8" s="158">
        <v>0</v>
      </c>
      <c r="L8" s="158"/>
      <c r="M8" s="158"/>
      <c r="N8" s="46"/>
      <c r="O8" s="1" t="s">
        <v>17</v>
      </c>
      <c r="P8" s="1" t="s">
        <v>18</v>
      </c>
      <c r="Q8" s="1" t="s">
        <v>19</v>
      </c>
      <c r="R8" s="1" t="s">
        <v>11</v>
      </c>
      <c r="S8" s="225"/>
      <c r="T8" s="74"/>
      <c r="U8" s="225"/>
      <c r="V8" s="225"/>
    </row>
    <row r="9" spans="2:22">
      <c r="B9" s="73" t="s">
        <v>138</v>
      </c>
      <c r="C9" s="73"/>
      <c r="D9" s="73"/>
      <c r="E9" s="551" t="s">
        <v>468</v>
      </c>
      <c r="F9" s="551"/>
      <c r="G9" s="551"/>
      <c r="H9" s="551" t="s">
        <v>467</v>
      </c>
      <c r="I9" s="551"/>
      <c r="J9" s="551"/>
      <c r="K9" s="551"/>
      <c r="L9" s="260" t="s">
        <v>466</v>
      </c>
      <c r="M9" s="73"/>
      <c r="N9" s="33"/>
      <c r="O9" s="225"/>
      <c r="P9" s="1" t="s">
        <v>20</v>
      </c>
      <c r="Q9" s="1" t="s">
        <v>21</v>
      </c>
      <c r="R9" s="1" t="s">
        <v>11</v>
      </c>
      <c r="S9" s="225"/>
      <c r="T9" s="74"/>
      <c r="U9" s="225"/>
      <c r="V9" s="225"/>
    </row>
    <row r="10" spans="2:22">
      <c r="B10" s="33"/>
      <c r="C10" s="33"/>
      <c r="D10" s="33"/>
      <c r="F10" s="436"/>
      <c r="G10" s="33"/>
      <c r="H10" s="33"/>
      <c r="I10" s="33"/>
      <c r="J10" s="33"/>
      <c r="K10" s="33"/>
      <c r="L10" s="33"/>
      <c r="M10" s="33"/>
      <c r="N10" s="33"/>
      <c r="O10" s="225"/>
      <c r="P10" s="1" t="s">
        <v>22</v>
      </c>
      <c r="Q10" s="1" t="s">
        <v>23</v>
      </c>
      <c r="R10" s="1" t="s">
        <v>11</v>
      </c>
      <c r="S10" s="225"/>
      <c r="T10" s="74"/>
      <c r="U10" s="225"/>
      <c r="V10" s="225"/>
    </row>
    <row r="11" spans="2:22">
      <c r="B11" s="39"/>
      <c r="C11" s="39"/>
      <c r="D11" s="47"/>
      <c r="E11" s="33"/>
      <c r="G11" s="33"/>
      <c r="H11" s="33"/>
      <c r="I11" s="33"/>
      <c r="J11" s="33"/>
      <c r="K11" s="33"/>
      <c r="L11" s="33"/>
      <c r="M11" s="33"/>
      <c r="N11" s="33"/>
      <c r="O11" s="225"/>
      <c r="P11" s="1" t="s">
        <v>101</v>
      </c>
      <c r="Q11" s="1" t="s">
        <v>99</v>
      </c>
      <c r="R11" s="1" t="s">
        <v>11</v>
      </c>
      <c r="S11" s="225"/>
      <c r="T11" s="74"/>
      <c r="U11" s="225"/>
      <c r="V11" s="225"/>
    </row>
    <row r="12" spans="2:22">
      <c r="B12" s="33"/>
      <c r="C12" s="33"/>
      <c r="D12" s="48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225"/>
      <c r="P12" s="1" t="s">
        <v>24</v>
      </c>
      <c r="Q12" s="1" t="s">
        <v>25</v>
      </c>
      <c r="R12" s="1" t="s">
        <v>11</v>
      </c>
      <c r="S12" s="225"/>
      <c r="T12" s="74"/>
      <c r="U12" s="225"/>
      <c r="V12" s="225"/>
    </row>
    <row r="13" spans="2:22" ht="17.5">
      <c r="B13" s="30" t="s">
        <v>98</v>
      </c>
      <c r="C13" s="31"/>
      <c r="D13" s="32" t="s">
        <v>634</v>
      </c>
      <c r="E13" s="33"/>
      <c r="F13" s="33"/>
      <c r="G13" s="33"/>
      <c r="H13" s="33"/>
      <c r="I13" s="33"/>
      <c r="J13" s="33"/>
      <c r="K13" s="33"/>
      <c r="L13" s="33"/>
      <c r="M13" s="49"/>
      <c r="N13" s="33"/>
      <c r="O13" s="12"/>
      <c r="P13" s="12" t="s">
        <v>26</v>
      </c>
      <c r="Q13" s="12" t="s">
        <v>27</v>
      </c>
      <c r="R13" s="12" t="s">
        <v>11</v>
      </c>
      <c r="S13" s="12"/>
      <c r="T13" s="226"/>
      <c r="U13" s="12"/>
      <c r="V13" s="12"/>
    </row>
    <row r="14" spans="2:22" ht="26">
      <c r="B14" s="35" t="s">
        <v>2</v>
      </c>
      <c r="C14" s="35" t="s">
        <v>3</v>
      </c>
      <c r="D14" s="36" t="s">
        <v>81</v>
      </c>
      <c r="E14" s="37" t="s">
        <v>82</v>
      </c>
      <c r="F14" s="38" t="s">
        <v>95</v>
      </c>
      <c r="G14" s="38" t="s">
        <v>96</v>
      </c>
      <c r="H14" s="33"/>
      <c r="I14" s="33"/>
      <c r="J14" s="33"/>
      <c r="K14" s="33"/>
      <c r="L14" s="33"/>
      <c r="M14" s="49"/>
      <c r="N14" s="227"/>
    </row>
    <row r="15" spans="2:22" ht="14.5" thickBot="1">
      <c r="B15" s="24" t="s">
        <v>89</v>
      </c>
      <c r="C15" s="24" t="s">
        <v>90</v>
      </c>
      <c r="D15" s="24"/>
      <c r="E15" s="24" t="s">
        <v>97</v>
      </c>
      <c r="F15" s="24" t="s">
        <v>11</v>
      </c>
      <c r="G15" s="24" t="s">
        <v>11</v>
      </c>
      <c r="H15" s="33"/>
      <c r="I15" s="33"/>
      <c r="J15" s="33"/>
      <c r="K15" s="33"/>
      <c r="L15" s="33"/>
      <c r="M15" s="49"/>
      <c r="N15" s="228"/>
    </row>
    <row r="16" spans="2:22">
      <c r="B16" s="33" t="str">
        <f>Domestic!P8</f>
        <v>MINRENHYD</v>
      </c>
      <c r="C16" s="33" t="str">
        <f>Domestic!Q8</f>
        <v>Hydro Potential</v>
      </c>
      <c r="D16" s="43" t="str">
        <f>Commodities!C22</f>
        <v>RENHYD</v>
      </c>
      <c r="E16" s="50"/>
      <c r="F16" s="44"/>
      <c r="G16" s="44"/>
      <c r="H16" s="44"/>
      <c r="I16" s="44"/>
      <c r="J16" s="44"/>
      <c r="K16" s="44"/>
      <c r="L16" s="44"/>
      <c r="M16" s="49"/>
      <c r="N16" s="229"/>
    </row>
    <row r="17" spans="2:14">
      <c r="B17" s="33" t="str">
        <f>Domestic!P9</f>
        <v>MINRENWIN</v>
      </c>
      <c r="C17" s="33" t="str">
        <f>Domestic!Q9</f>
        <v>Wind Potential</v>
      </c>
      <c r="D17" s="43" t="str">
        <f>Commodities!C23</f>
        <v>RENWIN</v>
      </c>
      <c r="E17" s="50"/>
      <c r="F17" s="44"/>
      <c r="G17" s="44"/>
      <c r="H17" s="44"/>
      <c r="I17" s="44"/>
      <c r="J17" s="44"/>
      <c r="K17" s="44"/>
      <c r="L17" s="44"/>
      <c r="M17" s="231"/>
      <c r="N17" s="230"/>
    </row>
    <row r="18" spans="2:14">
      <c r="B18" s="33" t="str">
        <f>Domestic!P10</f>
        <v>MINRENSOL</v>
      </c>
      <c r="C18" s="33" t="str">
        <f>Domestic!Q10</f>
        <v>Solar Potential</v>
      </c>
      <c r="D18" s="43" t="str">
        <f>Commodities!C24</f>
        <v>RENSOL</v>
      </c>
      <c r="E18" s="50"/>
      <c r="F18" s="44"/>
      <c r="G18" s="44"/>
      <c r="H18" s="45"/>
      <c r="I18" s="45"/>
      <c r="J18" s="45"/>
      <c r="K18" s="45"/>
      <c r="L18" s="45"/>
      <c r="M18" s="231"/>
      <c r="N18" s="231"/>
    </row>
    <row r="19" spans="2:14">
      <c r="B19" s="33" t="str">
        <f>Domestic!P11</f>
        <v>MINMSWAS</v>
      </c>
      <c r="C19" s="33" t="str">
        <f>Domestic!Q11</f>
        <v>Municipal Solid Waste Potential</v>
      </c>
      <c r="D19" s="43" t="str">
        <f>Commodities!C25</f>
        <v>MSWAS</v>
      </c>
      <c r="E19" s="33"/>
      <c r="F19" s="33"/>
      <c r="G19" s="33"/>
      <c r="H19" s="33"/>
      <c r="I19" s="33"/>
      <c r="J19" s="33"/>
      <c r="K19" s="33"/>
      <c r="L19" s="33"/>
      <c r="M19" s="231"/>
      <c r="N19" s="231"/>
    </row>
    <row r="20" spans="2:14">
      <c r="B20" s="33" t="str">
        <f>Domestic!P12</f>
        <v>MINRENOCE</v>
      </c>
      <c r="C20" s="33" t="str">
        <f>Domestic!Q12</f>
        <v>Ocean Potential</v>
      </c>
      <c r="D20" s="43" t="str">
        <f>Commodities!C26</f>
        <v>RENOCE</v>
      </c>
      <c r="E20" s="33"/>
      <c r="F20" s="33"/>
      <c r="G20" s="33"/>
      <c r="H20" s="33"/>
      <c r="I20" s="33"/>
      <c r="J20" s="33"/>
      <c r="K20" s="33"/>
      <c r="L20" s="33"/>
      <c r="M20" s="231"/>
      <c r="N20" s="231"/>
    </row>
    <row r="21" spans="2:14">
      <c r="B21" s="156" t="str">
        <f>Domestic!P13</f>
        <v>MINRENGEO</v>
      </c>
      <c r="C21" s="156" t="str">
        <f>Domestic!Q13</f>
        <v>Geothermal Potential</v>
      </c>
      <c r="D21" s="157" t="str">
        <f>Commodities!C27</f>
        <v>RENGEO</v>
      </c>
      <c r="E21" s="156"/>
      <c r="F21" s="156"/>
      <c r="G21" s="156"/>
      <c r="H21" s="33"/>
      <c r="I21" s="33"/>
      <c r="J21" s="33"/>
      <c r="K21" s="33"/>
      <c r="L21" s="33"/>
      <c r="M21" s="231"/>
      <c r="N21" s="231"/>
    </row>
    <row r="22" spans="2:14">
      <c r="B22" s="39"/>
      <c r="C22" s="39"/>
      <c r="D22" s="39"/>
      <c r="E22" s="39"/>
      <c r="F22" s="39"/>
      <c r="G22" s="39"/>
      <c r="H22" s="39"/>
      <c r="I22" s="39"/>
      <c r="J22" s="39"/>
      <c r="K22" s="39"/>
      <c r="L22" s="51"/>
      <c r="M22" s="231"/>
      <c r="N22" s="231"/>
    </row>
    <row r="23" spans="2:14">
      <c r="N23" s="231"/>
    </row>
  </sheetData>
  <mergeCells count="2">
    <mergeCell ref="H9:K9"/>
    <mergeCell ref="E9:G9"/>
  </mergeCells>
  <phoneticPr fontId="143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61476-BE59-4C3D-9DD4-3C5819F8DA6A}">
  <dimension ref="A1:P86"/>
  <sheetViews>
    <sheetView workbookViewId="0">
      <selection activeCell="R15" sqref="R15"/>
    </sheetView>
  </sheetViews>
  <sheetFormatPr defaultRowHeight="14"/>
  <sheetData>
    <row r="1" spans="1:16" ht="14.5">
      <c r="A1" s="534" t="s">
        <v>567</v>
      </c>
      <c r="B1" s="535"/>
      <c r="C1" s="535"/>
      <c r="D1" s="535" t="s">
        <v>103</v>
      </c>
      <c r="E1" s="535"/>
      <c r="F1" s="535"/>
      <c r="G1" s="535"/>
      <c r="H1" s="535"/>
      <c r="I1" s="535"/>
      <c r="J1" s="535"/>
      <c r="K1" s="535"/>
      <c r="L1" s="535"/>
      <c r="M1" s="535"/>
      <c r="N1" s="535"/>
      <c r="O1" s="535"/>
      <c r="P1" s="535"/>
    </row>
    <row r="2" spans="1:16">
      <c r="A2" s="535" t="s">
        <v>2</v>
      </c>
      <c r="B2" s="535" t="s">
        <v>3</v>
      </c>
      <c r="C2" s="535" t="s">
        <v>133</v>
      </c>
      <c r="D2" s="535" t="s">
        <v>81</v>
      </c>
      <c r="E2" s="535" t="s">
        <v>568</v>
      </c>
      <c r="F2" s="535" t="s">
        <v>569</v>
      </c>
      <c r="G2" s="535" t="s">
        <v>570</v>
      </c>
      <c r="H2" s="535" t="s">
        <v>571</v>
      </c>
      <c r="I2" s="535" t="s">
        <v>572</v>
      </c>
      <c r="J2" s="535" t="s">
        <v>306</v>
      </c>
      <c r="K2" s="535" t="s">
        <v>472</v>
      </c>
      <c r="L2" s="535"/>
      <c r="M2" s="535"/>
      <c r="N2" s="535"/>
      <c r="O2" s="535"/>
      <c r="P2" s="535"/>
    </row>
    <row r="3" spans="1:16">
      <c r="A3" s="535" t="s">
        <v>573</v>
      </c>
      <c r="B3" s="535" t="s">
        <v>574</v>
      </c>
      <c r="C3" s="535"/>
      <c r="D3" s="535"/>
      <c r="E3" s="535"/>
      <c r="F3" s="535"/>
      <c r="G3" s="535">
        <v>2005</v>
      </c>
      <c r="H3" s="535">
        <v>10</v>
      </c>
      <c r="I3" s="535">
        <v>8.9999999999999998E-4</v>
      </c>
      <c r="J3" s="535">
        <v>1.7000000000000001E-4</v>
      </c>
      <c r="K3" s="535">
        <v>3.3300000000000001E-3</v>
      </c>
      <c r="L3" s="535"/>
      <c r="M3" s="535"/>
      <c r="N3" s="535"/>
      <c r="O3" s="535"/>
      <c r="P3" s="535"/>
    </row>
    <row r="4" spans="1:16">
      <c r="A4" s="535"/>
      <c r="B4" s="535"/>
      <c r="C4" s="535" t="s">
        <v>551</v>
      </c>
      <c r="D4" s="535"/>
      <c r="E4" s="535">
        <v>1</v>
      </c>
      <c r="F4" s="535"/>
      <c r="G4" s="535"/>
      <c r="H4" s="535"/>
      <c r="I4" s="535"/>
      <c r="J4" s="535"/>
      <c r="K4" s="535"/>
      <c r="L4" s="535"/>
      <c r="M4" s="535"/>
      <c r="N4" s="535"/>
      <c r="O4" s="535"/>
      <c r="P4" s="535"/>
    </row>
    <row r="5" spans="1:16">
      <c r="A5" s="535"/>
      <c r="B5" s="535"/>
      <c r="C5" s="535" t="s">
        <v>575</v>
      </c>
      <c r="D5" s="535"/>
      <c r="E5" s="535">
        <v>1</v>
      </c>
      <c r="F5" s="535"/>
      <c r="G5" s="535"/>
      <c r="H5" s="535"/>
      <c r="I5" s="535"/>
      <c r="J5" s="535"/>
      <c r="K5" s="535"/>
      <c r="L5" s="535"/>
      <c r="M5" s="535"/>
      <c r="N5" s="535"/>
      <c r="O5" s="535"/>
      <c r="P5" s="535"/>
    </row>
    <row r="6" spans="1:16">
      <c r="A6" s="535"/>
      <c r="B6" s="535"/>
      <c r="C6" s="535"/>
      <c r="D6" s="535" t="s">
        <v>72</v>
      </c>
      <c r="E6" s="535"/>
      <c r="F6" s="535">
        <v>1.5E-3</v>
      </c>
      <c r="G6" s="535"/>
      <c r="H6" s="535"/>
      <c r="I6" s="535"/>
      <c r="J6" s="535"/>
      <c r="K6" s="535"/>
      <c r="L6" s="535"/>
      <c r="M6" s="535" t="s">
        <v>576</v>
      </c>
      <c r="N6" s="535"/>
      <c r="O6" s="535">
        <v>1.5E-3</v>
      </c>
      <c r="P6" s="535"/>
    </row>
    <row r="7" spans="1:16">
      <c r="A7" s="535"/>
      <c r="B7" s="535"/>
      <c r="C7" s="535" t="s">
        <v>134</v>
      </c>
      <c r="D7" s="535"/>
      <c r="E7" s="535">
        <v>3.4000000000000002E-4</v>
      </c>
      <c r="F7" s="535"/>
      <c r="G7" s="535"/>
      <c r="H7" s="535"/>
      <c r="I7" s="535"/>
      <c r="J7" s="535"/>
      <c r="K7" s="535"/>
      <c r="L7" s="535"/>
      <c r="M7" s="535" t="s">
        <v>576</v>
      </c>
      <c r="N7" s="535"/>
      <c r="O7" s="535">
        <v>94.444444439999998</v>
      </c>
      <c r="P7" s="535" t="s">
        <v>577</v>
      </c>
    </row>
    <row r="8" spans="1:16">
      <c r="A8" s="535" t="s">
        <v>578</v>
      </c>
      <c r="B8" s="535" t="s">
        <v>579</v>
      </c>
      <c r="C8" s="535"/>
      <c r="D8" s="535"/>
      <c r="E8" s="535"/>
      <c r="F8" s="535"/>
      <c r="G8" s="535">
        <v>2005</v>
      </c>
      <c r="H8" s="535">
        <v>10</v>
      </c>
      <c r="I8" s="535">
        <v>8.9999999999999998E-4</v>
      </c>
      <c r="J8" s="535">
        <v>1.7000000000000001E-4</v>
      </c>
      <c r="K8" s="535">
        <v>3.3300000000000001E-3</v>
      </c>
      <c r="L8" s="535"/>
      <c r="M8" s="535"/>
      <c r="N8" s="535"/>
      <c r="O8" s="535"/>
      <c r="P8" s="535"/>
    </row>
    <row r="9" spans="1:16">
      <c r="A9" s="535"/>
      <c r="B9" s="535"/>
      <c r="C9" s="535" t="s">
        <v>551</v>
      </c>
      <c r="D9" s="535"/>
      <c r="E9" s="535">
        <v>1</v>
      </c>
      <c r="F9" s="535"/>
      <c r="G9" s="535"/>
      <c r="H9" s="535"/>
      <c r="I9" s="535"/>
      <c r="J9" s="535"/>
      <c r="K9" s="535"/>
      <c r="L9" s="535"/>
      <c r="M9" s="535"/>
      <c r="N9" s="535"/>
      <c r="O9" s="535"/>
      <c r="P9" s="535"/>
    </row>
    <row r="10" spans="1:16">
      <c r="A10" s="535"/>
      <c r="B10" s="535"/>
      <c r="C10" s="535" t="s">
        <v>580</v>
      </c>
      <c r="D10" s="535"/>
      <c r="E10" s="535">
        <v>1</v>
      </c>
      <c r="F10" s="535"/>
      <c r="G10" s="535"/>
      <c r="H10" s="535"/>
      <c r="I10" s="535"/>
      <c r="J10" s="535"/>
      <c r="K10" s="535"/>
      <c r="L10" s="535"/>
      <c r="M10" s="535"/>
      <c r="N10" s="535"/>
      <c r="O10" s="535"/>
      <c r="P10" s="535"/>
    </row>
    <row r="11" spans="1:16">
      <c r="A11" s="535"/>
      <c r="B11" s="535"/>
      <c r="C11" s="535" t="s">
        <v>134</v>
      </c>
      <c r="D11" s="535"/>
      <c r="E11" s="535">
        <v>2.9999999999999997E-4</v>
      </c>
      <c r="F11" s="535"/>
      <c r="G11" s="535"/>
      <c r="H11" s="535"/>
      <c r="I11" s="535"/>
      <c r="J11" s="535"/>
      <c r="K11" s="535"/>
      <c r="L11" s="535"/>
      <c r="M11" s="535" t="s">
        <v>576</v>
      </c>
      <c r="N11" s="535"/>
      <c r="O11" s="535">
        <v>83.333333330000002</v>
      </c>
      <c r="P11" s="535" t="s">
        <v>577</v>
      </c>
    </row>
    <row r="12" spans="1:16">
      <c r="A12" s="535" t="s">
        <v>581</v>
      </c>
      <c r="B12" s="535" t="s">
        <v>582</v>
      </c>
      <c r="C12" s="535"/>
      <c r="D12" s="535"/>
      <c r="E12" s="535"/>
      <c r="F12" s="535"/>
      <c r="G12" s="535">
        <v>2005</v>
      </c>
      <c r="H12" s="535">
        <v>10</v>
      </c>
      <c r="I12" s="535">
        <v>8.9999999999999998E-4</v>
      </c>
      <c r="J12" s="535">
        <v>1.7000000000000001E-4</v>
      </c>
      <c r="K12" s="535">
        <v>3.3300000000000001E-3</v>
      </c>
      <c r="L12" s="535"/>
      <c r="M12" s="535"/>
      <c r="N12" s="535"/>
      <c r="O12" s="535"/>
      <c r="P12" s="535"/>
    </row>
    <row r="13" spans="1:16">
      <c r="A13" s="535"/>
      <c r="B13" s="535"/>
      <c r="C13" s="535" t="s">
        <v>551</v>
      </c>
      <c r="D13" s="535"/>
      <c r="E13" s="535">
        <v>1</v>
      </c>
      <c r="F13" s="535"/>
      <c r="G13" s="535"/>
      <c r="H13" s="535"/>
      <c r="I13" s="535"/>
      <c r="J13" s="535"/>
      <c r="K13" s="535"/>
      <c r="L13" s="535"/>
      <c r="M13" s="535"/>
      <c r="N13" s="535"/>
      <c r="O13" s="535"/>
      <c r="P13" s="535"/>
    </row>
    <row r="14" spans="1:16">
      <c r="A14" s="535"/>
      <c r="B14" s="535"/>
      <c r="C14" s="535" t="s">
        <v>583</v>
      </c>
      <c r="D14" s="535"/>
      <c r="E14" s="535">
        <v>1</v>
      </c>
      <c r="F14" s="535"/>
      <c r="G14" s="535"/>
      <c r="H14" s="535"/>
      <c r="I14" s="535"/>
      <c r="J14" s="535"/>
      <c r="K14" s="535"/>
      <c r="L14" s="535"/>
      <c r="M14" s="535"/>
      <c r="N14" s="535"/>
      <c r="O14" s="535"/>
      <c r="P14" s="535"/>
    </row>
    <row r="15" spans="1:16">
      <c r="A15" s="535"/>
      <c r="B15" s="535"/>
      <c r="C15" s="535" t="s">
        <v>134</v>
      </c>
      <c r="D15" s="535"/>
      <c r="E15" s="535">
        <v>2.9999999999999997E-4</v>
      </c>
      <c r="F15" s="535"/>
      <c r="G15" s="535"/>
      <c r="H15" s="535"/>
      <c r="I15" s="535"/>
      <c r="J15" s="535"/>
      <c r="K15" s="535"/>
      <c r="L15" s="535"/>
      <c r="M15" s="535" t="s">
        <v>576</v>
      </c>
      <c r="N15" s="535"/>
      <c r="O15" s="535">
        <v>83.333333330000002</v>
      </c>
      <c r="P15" s="535" t="s">
        <v>577</v>
      </c>
    </row>
    <row r="16" spans="1:16">
      <c r="A16" s="535" t="s">
        <v>584</v>
      </c>
      <c r="B16" s="535" t="s">
        <v>585</v>
      </c>
      <c r="C16" s="535"/>
      <c r="D16" s="535"/>
      <c r="E16" s="535"/>
      <c r="F16" s="535"/>
      <c r="G16" s="535">
        <v>2005</v>
      </c>
      <c r="H16" s="535">
        <v>10</v>
      </c>
      <c r="I16" s="535">
        <v>8.9999999999999998E-4</v>
      </c>
      <c r="J16" s="535">
        <v>1.7000000000000001E-4</v>
      </c>
      <c r="K16" s="535">
        <v>3.3300000000000001E-3</v>
      </c>
      <c r="L16" s="535"/>
      <c r="M16" s="535"/>
      <c r="N16" s="535"/>
      <c r="O16" s="535"/>
      <c r="P16" s="535"/>
    </row>
    <row r="17" spans="1:16">
      <c r="A17" s="535"/>
      <c r="B17" s="535"/>
      <c r="C17" s="535" t="s">
        <v>551</v>
      </c>
      <c r="D17" s="535"/>
      <c r="E17" s="535">
        <v>1</v>
      </c>
      <c r="F17" s="535"/>
      <c r="G17" s="535"/>
      <c r="H17" s="535"/>
      <c r="I17" s="535"/>
      <c r="J17" s="535"/>
      <c r="K17" s="535"/>
      <c r="L17" s="535"/>
      <c r="M17" s="535"/>
      <c r="N17" s="535"/>
      <c r="O17" s="535"/>
      <c r="P17" s="535"/>
    </row>
    <row r="18" spans="1:16">
      <c r="A18" s="535"/>
      <c r="B18" s="535"/>
      <c r="C18" s="535" t="s">
        <v>586</v>
      </c>
      <c r="D18" s="535"/>
      <c r="E18" s="535">
        <v>1</v>
      </c>
      <c r="F18" s="535"/>
      <c r="G18" s="535"/>
      <c r="H18" s="535"/>
      <c r="I18" s="535"/>
      <c r="J18" s="535"/>
      <c r="K18" s="535"/>
      <c r="L18" s="535"/>
      <c r="M18" s="535"/>
      <c r="N18" s="535"/>
      <c r="O18" s="535"/>
      <c r="P18" s="535"/>
    </row>
    <row r="19" spans="1:16">
      <c r="A19" s="535"/>
      <c r="B19" s="535"/>
      <c r="C19" s="535" t="s">
        <v>134</v>
      </c>
      <c r="D19" s="535"/>
      <c r="E19" s="535">
        <v>2.9999999999999997E-4</v>
      </c>
      <c r="F19" s="535"/>
      <c r="G19" s="535"/>
      <c r="H19" s="535"/>
      <c r="I19" s="535"/>
      <c r="J19" s="535"/>
      <c r="K19" s="535"/>
      <c r="L19" s="535"/>
      <c r="M19" s="535" t="s">
        <v>576</v>
      </c>
      <c r="N19" s="535"/>
      <c r="O19" s="535">
        <v>83.333333330000002</v>
      </c>
      <c r="P19" s="535" t="s">
        <v>577</v>
      </c>
    </row>
    <row r="20" spans="1:16">
      <c r="A20" s="535" t="s">
        <v>587</v>
      </c>
      <c r="B20" s="535" t="s">
        <v>588</v>
      </c>
      <c r="C20" s="535"/>
      <c r="D20" s="535"/>
      <c r="E20" s="535"/>
      <c r="F20" s="535"/>
      <c r="G20" s="535">
        <v>2005</v>
      </c>
      <c r="H20" s="535">
        <v>10</v>
      </c>
      <c r="I20" s="535">
        <v>1.8E-3</v>
      </c>
      <c r="J20" s="535">
        <v>3.5E-4</v>
      </c>
      <c r="K20" s="535">
        <v>7.0000000000000001E-3</v>
      </c>
      <c r="L20" s="535"/>
      <c r="M20" s="535"/>
      <c r="N20" s="535"/>
      <c r="O20" s="535"/>
      <c r="P20" s="535"/>
    </row>
    <row r="21" spans="1:16">
      <c r="A21" s="535"/>
      <c r="B21" s="535"/>
      <c r="C21" s="535" t="s">
        <v>551</v>
      </c>
      <c r="D21" s="535"/>
      <c r="E21" s="535">
        <v>1</v>
      </c>
      <c r="F21" s="535"/>
      <c r="G21" s="535"/>
      <c r="H21" s="535"/>
      <c r="I21" s="535"/>
      <c r="J21" s="535"/>
      <c r="K21" s="535"/>
      <c r="L21" s="535"/>
      <c r="M21" s="535"/>
      <c r="N21" s="535"/>
      <c r="O21" s="535"/>
      <c r="P21" s="535"/>
    </row>
    <row r="22" spans="1:16">
      <c r="A22" s="535"/>
      <c r="B22" s="535"/>
      <c r="C22" s="535" t="s">
        <v>589</v>
      </c>
      <c r="D22" s="535"/>
      <c r="E22" s="535">
        <v>1</v>
      </c>
      <c r="F22" s="535"/>
      <c r="G22" s="535"/>
      <c r="H22" s="535"/>
      <c r="I22" s="535"/>
      <c r="J22" s="535"/>
      <c r="K22" s="535"/>
      <c r="L22" s="535"/>
      <c r="M22" s="535"/>
      <c r="N22" s="535"/>
      <c r="O22" s="535"/>
      <c r="P22" s="535"/>
    </row>
    <row r="23" spans="1:16">
      <c r="A23" s="535"/>
      <c r="B23" s="535"/>
      <c r="C23" s="535" t="s">
        <v>134</v>
      </c>
      <c r="D23" s="535"/>
      <c r="E23" s="535">
        <v>2.9999999999999997E-4</v>
      </c>
      <c r="F23" s="535"/>
      <c r="G23" s="535"/>
      <c r="H23" s="535"/>
      <c r="I23" s="535"/>
      <c r="J23" s="535"/>
      <c r="K23" s="535"/>
      <c r="L23" s="535"/>
      <c r="M23" s="535" t="s">
        <v>576</v>
      </c>
      <c r="N23" s="535"/>
      <c r="O23" s="535">
        <v>83.333333330000002</v>
      </c>
      <c r="P23" s="535" t="s">
        <v>577</v>
      </c>
    </row>
    <row r="24" spans="1:16">
      <c r="A24" s="535" t="s">
        <v>590</v>
      </c>
      <c r="B24" s="535" t="s">
        <v>591</v>
      </c>
      <c r="C24" s="535"/>
      <c r="D24" s="535"/>
      <c r="E24" s="535"/>
      <c r="F24" s="535"/>
      <c r="G24" s="535">
        <v>2005</v>
      </c>
      <c r="H24" s="535">
        <v>10</v>
      </c>
      <c r="I24" s="535">
        <v>1.8E-3</v>
      </c>
      <c r="J24" s="535">
        <v>3.5E-4</v>
      </c>
      <c r="K24" s="535">
        <v>7.0000000000000001E-3</v>
      </c>
      <c r="L24" s="535"/>
      <c r="M24" s="535"/>
      <c r="N24" s="535"/>
      <c r="O24" s="535"/>
      <c r="P24" s="535"/>
    </row>
    <row r="25" spans="1:16">
      <c r="A25" s="535"/>
      <c r="B25" s="535"/>
      <c r="C25" s="535" t="s">
        <v>551</v>
      </c>
      <c r="D25" s="535"/>
      <c r="E25" s="535">
        <v>1</v>
      </c>
      <c r="F25" s="535"/>
      <c r="G25" s="535"/>
      <c r="H25" s="535"/>
      <c r="I25" s="535"/>
      <c r="J25" s="535"/>
      <c r="K25" s="535"/>
      <c r="L25" s="535"/>
      <c r="M25" s="535"/>
      <c r="N25" s="535"/>
      <c r="O25" s="535"/>
      <c r="P25" s="535"/>
    </row>
    <row r="26" spans="1:16">
      <c r="A26" s="535"/>
      <c r="B26" s="535"/>
      <c r="C26" s="535" t="s">
        <v>592</v>
      </c>
      <c r="D26" s="535"/>
      <c r="E26" s="535">
        <v>1</v>
      </c>
      <c r="F26" s="535"/>
      <c r="G26" s="535"/>
      <c r="H26" s="535"/>
      <c r="I26" s="535"/>
      <c r="J26" s="535"/>
      <c r="K26" s="535"/>
      <c r="L26" s="535"/>
      <c r="M26" s="535"/>
      <c r="N26" s="535"/>
      <c r="O26" s="535"/>
      <c r="P26" s="535"/>
    </row>
    <row r="27" spans="1:16">
      <c r="A27" s="535"/>
      <c r="B27" s="535"/>
      <c r="C27" s="535" t="s">
        <v>134</v>
      </c>
      <c r="D27" s="535"/>
      <c r="E27" s="535">
        <v>2.9999999999999997E-4</v>
      </c>
      <c r="F27" s="535"/>
      <c r="G27" s="535"/>
      <c r="H27" s="535"/>
      <c r="I27" s="535"/>
      <c r="J27" s="535"/>
      <c r="K27" s="535"/>
      <c r="L27" s="535"/>
      <c r="M27" s="535" t="s">
        <v>576</v>
      </c>
      <c r="N27" s="535"/>
      <c r="O27" s="535">
        <v>83.333333330000002</v>
      </c>
      <c r="P27" s="535" t="s">
        <v>577</v>
      </c>
    </row>
    <row r="28" spans="1:16">
      <c r="A28" s="535" t="s">
        <v>593</v>
      </c>
      <c r="B28" s="535" t="s">
        <v>594</v>
      </c>
      <c r="C28" s="535"/>
      <c r="D28" s="535"/>
      <c r="E28" s="535"/>
      <c r="F28" s="535"/>
      <c r="G28" s="535">
        <v>2005</v>
      </c>
      <c r="H28" s="535">
        <v>10</v>
      </c>
      <c r="I28" s="535">
        <v>1.8E-3</v>
      </c>
      <c r="J28" s="535">
        <v>3.5E-4</v>
      </c>
      <c r="K28" s="535">
        <v>7.0000000000000001E-3</v>
      </c>
      <c r="L28" s="535"/>
      <c r="M28" s="535"/>
      <c r="N28" s="535"/>
      <c r="O28" s="535"/>
      <c r="P28" s="535"/>
    </row>
    <row r="29" spans="1:16">
      <c r="A29" s="535"/>
      <c r="B29" s="535"/>
      <c r="C29" s="535" t="s">
        <v>551</v>
      </c>
      <c r="D29" s="535"/>
      <c r="E29" s="535">
        <v>1</v>
      </c>
      <c r="F29" s="535"/>
      <c r="G29" s="535"/>
      <c r="H29" s="535"/>
      <c r="I29" s="535"/>
      <c r="J29" s="535"/>
      <c r="K29" s="535"/>
      <c r="L29" s="535"/>
      <c r="M29" s="535"/>
      <c r="N29" s="535"/>
      <c r="O29" s="535"/>
      <c r="P29" s="535"/>
    </row>
    <row r="30" spans="1:16">
      <c r="A30" s="535"/>
      <c r="B30" s="535"/>
      <c r="C30" s="535" t="s">
        <v>595</v>
      </c>
      <c r="D30" s="535"/>
      <c r="E30" s="535">
        <v>1</v>
      </c>
      <c r="F30" s="535"/>
      <c r="G30" s="535"/>
      <c r="H30" s="535"/>
      <c r="I30" s="535"/>
      <c r="J30" s="535"/>
      <c r="K30" s="535"/>
      <c r="L30" s="535"/>
      <c r="M30" s="535"/>
      <c r="N30" s="535"/>
      <c r="O30" s="535"/>
      <c r="P30" s="535"/>
    </row>
    <row r="31" spans="1:16">
      <c r="A31" s="535"/>
      <c r="B31" s="535"/>
      <c r="C31" s="535" t="s">
        <v>134</v>
      </c>
      <c r="D31" s="535"/>
      <c r="E31" s="535">
        <v>2.9999999999999997E-4</v>
      </c>
      <c r="F31" s="535"/>
      <c r="G31" s="535"/>
      <c r="H31" s="535"/>
      <c r="I31" s="535"/>
      <c r="J31" s="535"/>
      <c r="K31" s="535"/>
      <c r="L31" s="535"/>
      <c r="M31" s="535" t="s">
        <v>576</v>
      </c>
      <c r="N31" s="535"/>
      <c r="O31" s="535">
        <v>83.333333330000002</v>
      </c>
      <c r="P31" s="535" t="s">
        <v>577</v>
      </c>
    </row>
    <row r="32" spans="1:16">
      <c r="A32" s="535" t="s">
        <v>596</v>
      </c>
      <c r="B32" s="535" t="s">
        <v>597</v>
      </c>
      <c r="C32" s="535"/>
      <c r="D32" s="535"/>
      <c r="E32" s="535"/>
      <c r="F32" s="535"/>
      <c r="G32" s="535">
        <v>2005</v>
      </c>
      <c r="H32" s="535">
        <v>10</v>
      </c>
      <c r="I32" s="535">
        <v>0.03</v>
      </c>
      <c r="J32" s="535">
        <v>2.5000000000000001E-3</v>
      </c>
      <c r="K32" s="535">
        <v>5.0000000000000001E-3</v>
      </c>
      <c r="L32" s="535"/>
      <c r="M32" s="535"/>
      <c r="N32" s="535"/>
      <c r="O32" s="535"/>
      <c r="P32" s="535"/>
    </row>
    <row r="33" spans="1:16">
      <c r="A33" s="535"/>
      <c r="B33" s="535"/>
      <c r="C33" s="535" t="s">
        <v>551</v>
      </c>
      <c r="D33" s="535"/>
      <c r="E33" s="535">
        <v>1</v>
      </c>
      <c r="F33" s="535"/>
      <c r="G33" s="535"/>
      <c r="H33" s="535"/>
      <c r="I33" s="535"/>
      <c r="J33" s="535"/>
      <c r="K33" s="535"/>
      <c r="L33" s="535"/>
      <c r="M33" s="535"/>
      <c r="N33" s="535"/>
      <c r="O33" s="535"/>
      <c r="P33" s="535"/>
    </row>
    <row r="34" spans="1:16">
      <c r="A34" s="535"/>
      <c r="B34" s="535"/>
      <c r="C34" s="535" t="s">
        <v>598</v>
      </c>
      <c r="D34" s="535"/>
      <c r="E34" s="535">
        <v>1</v>
      </c>
      <c r="F34" s="535"/>
      <c r="G34" s="535"/>
      <c r="H34" s="535"/>
      <c r="I34" s="535"/>
      <c r="J34" s="535"/>
      <c r="K34" s="535"/>
      <c r="L34" s="535"/>
      <c r="M34" s="535"/>
      <c r="N34" s="535"/>
      <c r="O34" s="535"/>
      <c r="P34" s="535"/>
    </row>
    <row r="35" spans="1:16">
      <c r="A35" s="535"/>
      <c r="B35" s="535"/>
      <c r="C35" s="535"/>
      <c r="D35" s="535" t="s">
        <v>12</v>
      </c>
      <c r="E35" s="535"/>
      <c r="F35" s="535">
        <v>3.7000000000000002E-3</v>
      </c>
      <c r="G35" s="535"/>
      <c r="H35" s="535"/>
      <c r="I35" s="535"/>
      <c r="J35" s="535"/>
      <c r="K35" s="535"/>
      <c r="L35" s="535"/>
      <c r="M35" s="535" t="s">
        <v>576</v>
      </c>
      <c r="N35" s="535"/>
      <c r="O35" s="535"/>
      <c r="P35" s="535"/>
    </row>
    <row r="36" spans="1:16">
      <c r="A36" s="535"/>
      <c r="B36" s="535"/>
      <c r="C36" s="535" t="s">
        <v>134</v>
      </c>
      <c r="D36" s="535"/>
      <c r="E36" s="535">
        <v>2.5000000000000001E-4</v>
      </c>
      <c r="F36" s="535"/>
      <c r="G36" s="535"/>
      <c r="H36" s="535"/>
      <c r="I36" s="535"/>
      <c r="J36" s="535"/>
      <c r="K36" s="535"/>
      <c r="L36" s="535"/>
      <c r="M36" s="535" t="s">
        <v>576</v>
      </c>
      <c r="N36" s="535"/>
      <c r="O36" s="535">
        <v>69.444444439999998</v>
      </c>
      <c r="P36" s="535" t="s">
        <v>577</v>
      </c>
    </row>
    <row r="37" spans="1:16">
      <c r="A37" s="535" t="s">
        <v>599</v>
      </c>
      <c r="B37" s="535" t="s">
        <v>600</v>
      </c>
      <c r="C37" s="535"/>
      <c r="D37" s="535"/>
      <c r="E37" s="535"/>
      <c r="F37" s="535"/>
      <c r="G37" s="535">
        <v>2005</v>
      </c>
      <c r="H37" s="535">
        <v>10</v>
      </c>
      <c r="I37" s="535">
        <v>4.4999999999999998E-2</v>
      </c>
      <c r="J37" s="535">
        <v>5.0000000000000001E-3</v>
      </c>
      <c r="K37" s="535">
        <v>0.01</v>
      </c>
      <c r="L37" s="535"/>
      <c r="M37" s="535"/>
      <c r="N37" s="535"/>
      <c r="O37" s="535"/>
      <c r="P37" s="535"/>
    </row>
    <row r="38" spans="1:16">
      <c r="A38" s="535"/>
      <c r="B38" s="535"/>
      <c r="C38" s="535" t="s">
        <v>551</v>
      </c>
      <c r="D38" s="535"/>
      <c r="E38" s="535">
        <v>1</v>
      </c>
      <c r="F38" s="535"/>
      <c r="G38" s="535"/>
      <c r="H38" s="535"/>
      <c r="I38" s="535"/>
      <c r="J38" s="535"/>
      <c r="K38" s="535"/>
      <c r="L38" s="535"/>
      <c r="M38" s="535"/>
      <c r="N38" s="535"/>
      <c r="O38" s="535"/>
      <c r="P38" s="535"/>
    </row>
    <row r="39" spans="1:16">
      <c r="A39" s="535"/>
      <c r="B39" s="535"/>
      <c r="C39" s="535" t="s">
        <v>601</v>
      </c>
      <c r="D39" s="535"/>
      <c r="E39" s="535">
        <v>1</v>
      </c>
      <c r="F39" s="535"/>
      <c r="G39" s="535"/>
      <c r="H39" s="535"/>
      <c r="I39" s="535"/>
      <c r="J39" s="535"/>
      <c r="K39" s="535"/>
      <c r="L39" s="535"/>
      <c r="M39" s="535"/>
      <c r="N39" s="535"/>
      <c r="O39" s="535"/>
      <c r="P39" s="535"/>
    </row>
    <row r="40" spans="1:16">
      <c r="A40" s="535"/>
      <c r="B40" s="535"/>
      <c r="C40" s="535"/>
      <c r="D40" s="535" t="s">
        <v>12</v>
      </c>
      <c r="E40" s="535"/>
      <c r="F40" s="535">
        <v>3.7000000000000002E-3</v>
      </c>
      <c r="G40" s="535"/>
      <c r="H40" s="535"/>
      <c r="I40" s="535"/>
      <c r="J40" s="535"/>
      <c r="K40" s="535"/>
      <c r="L40" s="535"/>
      <c r="M40" s="535" t="s">
        <v>576</v>
      </c>
      <c r="N40" s="535"/>
      <c r="O40" s="535"/>
      <c r="P40" s="535"/>
    </row>
    <row r="41" spans="1:16">
      <c r="A41" s="535"/>
      <c r="B41" s="535"/>
      <c r="C41" s="535" t="s">
        <v>134</v>
      </c>
      <c r="D41" s="535"/>
      <c r="E41" s="535">
        <v>4.0000000000000002E-4</v>
      </c>
      <c r="F41" s="535"/>
      <c r="G41" s="535"/>
      <c r="H41" s="535"/>
      <c r="I41" s="535"/>
      <c r="J41" s="535"/>
      <c r="K41" s="535"/>
      <c r="L41" s="535"/>
      <c r="M41" s="535" t="s">
        <v>576</v>
      </c>
      <c r="N41" s="535"/>
      <c r="O41" s="535">
        <v>111.1111111</v>
      </c>
      <c r="P41" s="535" t="s">
        <v>577</v>
      </c>
    </row>
    <row r="42" spans="1:16">
      <c r="A42" s="535" t="s">
        <v>602</v>
      </c>
      <c r="B42" s="535" t="s">
        <v>603</v>
      </c>
      <c r="C42" s="535"/>
      <c r="D42" s="535"/>
      <c r="E42" s="535"/>
      <c r="F42" s="535"/>
      <c r="G42" s="535">
        <v>2005</v>
      </c>
      <c r="H42" s="535">
        <v>10</v>
      </c>
      <c r="I42" s="535">
        <v>4.4999999999999998E-2</v>
      </c>
      <c r="J42" s="535">
        <v>5.0000000000000001E-3</v>
      </c>
      <c r="K42" s="535">
        <v>0.01</v>
      </c>
      <c r="L42" s="535"/>
      <c r="M42" s="535"/>
      <c r="N42" s="535"/>
      <c r="O42" s="535"/>
      <c r="P42" s="535"/>
    </row>
    <row r="43" spans="1:16">
      <c r="A43" s="535"/>
      <c r="B43" s="535"/>
      <c r="C43" s="535" t="s">
        <v>551</v>
      </c>
      <c r="D43" s="535"/>
      <c r="E43" s="535">
        <v>1</v>
      </c>
      <c r="F43" s="535"/>
      <c r="G43" s="535"/>
      <c r="H43" s="535"/>
      <c r="I43" s="535"/>
      <c r="J43" s="535"/>
      <c r="K43" s="535"/>
      <c r="L43" s="535"/>
      <c r="M43" s="535"/>
      <c r="N43" s="535"/>
      <c r="O43" s="535"/>
      <c r="P43" s="535"/>
    </row>
    <row r="44" spans="1:16">
      <c r="A44" s="535"/>
      <c r="B44" s="535"/>
      <c r="C44" s="535" t="s">
        <v>604</v>
      </c>
      <c r="D44" s="535"/>
      <c r="E44" s="535">
        <v>1</v>
      </c>
      <c r="F44" s="535"/>
      <c r="G44" s="535"/>
      <c r="H44" s="535"/>
      <c r="I44" s="535"/>
      <c r="J44" s="535"/>
      <c r="K44" s="535"/>
      <c r="L44" s="535"/>
      <c r="M44" s="535"/>
      <c r="N44" s="535"/>
      <c r="O44" s="535"/>
      <c r="P44" s="535"/>
    </row>
    <row r="45" spans="1:16">
      <c r="A45" s="535"/>
      <c r="B45" s="535"/>
      <c r="C45" s="535"/>
      <c r="D45" s="535" t="s">
        <v>12</v>
      </c>
      <c r="E45" s="535"/>
      <c r="F45" s="535">
        <v>3.7000000000000002E-3</v>
      </c>
      <c r="G45" s="535"/>
      <c r="H45" s="535"/>
      <c r="I45" s="535"/>
      <c r="J45" s="535"/>
      <c r="K45" s="535"/>
      <c r="L45" s="535"/>
      <c r="M45" s="535" t="s">
        <v>576</v>
      </c>
      <c r="N45" s="535"/>
      <c r="O45" s="535"/>
      <c r="P45" s="535"/>
    </row>
    <row r="46" spans="1:16">
      <c r="A46" s="535"/>
      <c r="B46" s="535"/>
      <c r="C46" s="535" t="s">
        <v>134</v>
      </c>
      <c r="D46" s="535"/>
      <c r="E46" s="535">
        <v>4.0000000000000002E-4</v>
      </c>
      <c r="F46" s="535"/>
      <c r="G46" s="535"/>
      <c r="H46" s="535"/>
      <c r="I46" s="535"/>
      <c r="J46" s="535"/>
      <c r="K46" s="535"/>
      <c r="L46" s="535"/>
      <c r="M46" s="535" t="s">
        <v>576</v>
      </c>
      <c r="N46" s="535"/>
      <c r="O46" s="535">
        <v>111.1111111</v>
      </c>
      <c r="P46" s="535" t="s">
        <v>577</v>
      </c>
    </row>
    <row r="47" spans="1:16">
      <c r="A47" s="535" t="s">
        <v>605</v>
      </c>
      <c r="B47" s="535" t="s">
        <v>606</v>
      </c>
      <c r="C47" s="535"/>
      <c r="D47" s="535"/>
      <c r="E47" s="535"/>
      <c r="F47" s="535"/>
      <c r="G47" s="535">
        <v>2005</v>
      </c>
      <c r="H47" s="535">
        <v>10</v>
      </c>
      <c r="I47" s="535">
        <v>1E-3</v>
      </c>
      <c r="J47" s="535">
        <v>1.5E-3</v>
      </c>
      <c r="K47" s="535">
        <v>5.0000000000000001E-3</v>
      </c>
      <c r="L47" s="535"/>
      <c r="M47" s="535"/>
      <c r="N47" s="535"/>
      <c r="O47" s="535"/>
      <c r="P47" s="535"/>
    </row>
    <row r="48" spans="1:16">
      <c r="A48" s="535"/>
      <c r="B48" s="535"/>
      <c r="C48" s="535" t="s">
        <v>551</v>
      </c>
      <c r="D48" s="535"/>
      <c r="E48" s="535">
        <v>1</v>
      </c>
      <c r="F48" s="535"/>
      <c r="G48" s="535"/>
      <c r="H48" s="535"/>
      <c r="I48" s="535"/>
      <c r="J48" s="535"/>
      <c r="K48" s="535"/>
      <c r="L48" s="535"/>
      <c r="M48" s="535"/>
      <c r="N48" s="535"/>
      <c r="O48" s="535"/>
      <c r="P48" s="535"/>
    </row>
    <row r="49" spans="1:16">
      <c r="A49" s="535"/>
      <c r="B49" s="535"/>
      <c r="C49" s="535" t="s">
        <v>607</v>
      </c>
      <c r="D49" s="535"/>
      <c r="E49" s="535">
        <v>1</v>
      </c>
      <c r="F49" s="535"/>
      <c r="G49" s="535"/>
      <c r="H49" s="535"/>
      <c r="I49" s="535"/>
      <c r="J49" s="535"/>
      <c r="K49" s="535"/>
      <c r="L49" s="535"/>
      <c r="M49" s="535"/>
      <c r="N49" s="535"/>
      <c r="O49" s="535"/>
      <c r="P49" s="535"/>
    </row>
    <row r="50" spans="1:16">
      <c r="A50" s="535"/>
      <c r="B50" s="535"/>
      <c r="C50" s="535" t="s">
        <v>134</v>
      </c>
      <c r="D50" s="535"/>
      <c r="E50" s="535">
        <v>2.9999999999999997E-4</v>
      </c>
      <c r="F50" s="535"/>
      <c r="G50" s="535"/>
      <c r="H50" s="535"/>
      <c r="I50" s="535"/>
      <c r="J50" s="535"/>
      <c r="K50" s="535"/>
      <c r="L50" s="535"/>
      <c r="M50" s="535" t="s">
        <v>576</v>
      </c>
      <c r="N50" s="535"/>
      <c r="O50" s="535">
        <v>83.333333330000002</v>
      </c>
      <c r="P50" s="535" t="s">
        <v>577</v>
      </c>
    </row>
    <row r="51" spans="1:16">
      <c r="A51" s="535" t="s">
        <v>608</v>
      </c>
      <c r="B51" s="535" t="s">
        <v>609</v>
      </c>
      <c r="C51" s="535"/>
      <c r="D51" s="535"/>
      <c r="E51" s="535"/>
      <c r="F51" s="535"/>
      <c r="G51" s="535">
        <v>2005</v>
      </c>
      <c r="H51" s="535">
        <v>10</v>
      </c>
      <c r="I51" s="535">
        <v>1E-3</v>
      </c>
      <c r="J51" s="535">
        <v>1.5E-3</v>
      </c>
      <c r="K51" s="535">
        <v>5.0000000000000001E-3</v>
      </c>
      <c r="L51" s="535"/>
      <c r="M51" s="535"/>
      <c r="N51" s="535"/>
      <c r="O51" s="535"/>
      <c r="P51" s="535"/>
    </row>
    <row r="52" spans="1:16">
      <c r="A52" s="535"/>
      <c r="B52" s="535"/>
      <c r="C52" s="535" t="s">
        <v>551</v>
      </c>
      <c r="D52" s="535"/>
      <c r="E52" s="535">
        <v>1</v>
      </c>
      <c r="F52" s="535"/>
      <c r="G52" s="535"/>
      <c r="H52" s="535"/>
      <c r="I52" s="535"/>
      <c r="J52" s="535"/>
      <c r="K52" s="535"/>
      <c r="L52" s="535"/>
      <c r="M52" s="535"/>
      <c r="N52" s="535"/>
      <c r="O52" s="535"/>
      <c r="P52" s="535"/>
    </row>
    <row r="53" spans="1:16">
      <c r="A53" s="535"/>
      <c r="B53" s="535"/>
      <c r="C53" s="535" t="s">
        <v>610</v>
      </c>
      <c r="D53" s="535"/>
      <c r="E53" s="535">
        <v>1</v>
      </c>
      <c r="F53" s="535"/>
      <c r="G53" s="535"/>
      <c r="H53" s="535"/>
      <c r="I53" s="535"/>
      <c r="J53" s="535"/>
      <c r="K53" s="535"/>
      <c r="L53" s="535"/>
      <c r="M53" s="535"/>
      <c r="N53" s="535"/>
      <c r="O53" s="535"/>
      <c r="P53" s="535"/>
    </row>
    <row r="54" spans="1:16">
      <c r="A54" s="535"/>
      <c r="B54" s="535"/>
      <c r="C54" s="535" t="s">
        <v>134</v>
      </c>
      <c r="D54" s="535"/>
      <c r="E54" s="535">
        <v>2.9999999999999997E-4</v>
      </c>
      <c r="F54" s="535"/>
      <c r="G54" s="535"/>
      <c r="H54" s="535"/>
      <c r="I54" s="535"/>
      <c r="J54" s="535"/>
      <c r="K54" s="535"/>
      <c r="L54" s="535"/>
      <c r="M54" s="535" t="s">
        <v>576</v>
      </c>
      <c r="N54" s="535"/>
      <c r="O54" s="535">
        <v>83.333333330000002</v>
      </c>
      <c r="P54" s="535" t="s">
        <v>577</v>
      </c>
    </row>
    <row r="57" spans="1:16">
      <c r="A57" s="535"/>
      <c r="B57" s="535" t="s">
        <v>0</v>
      </c>
      <c r="C57" s="535"/>
      <c r="D57" s="535"/>
      <c r="E57" s="535"/>
      <c r="F57" s="535"/>
      <c r="G57" s="535"/>
      <c r="H57" s="535"/>
      <c r="I57" s="535"/>
      <c r="J57" s="532"/>
      <c r="K57" s="532"/>
      <c r="L57" s="532"/>
      <c r="M57" s="532"/>
      <c r="N57" s="532"/>
      <c r="O57" s="532"/>
      <c r="P57" s="532"/>
    </row>
    <row r="58" spans="1:16">
      <c r="A58" s="535"/>
      <c r="B58" s="535" t="s">
        <v>1</v>
      </c>
      <c r="C58" s="535" t="s">
        <v>2</v>
      </c>
      <c r="D58" s="535" t="s">
        <v>3</v>
      </c>
      <c r="E58" s="535" t="s">
        <v>4</v>
      </c>
      <c r="F58" s="535" t="s">
        <v>5</v>
      </c>
      <c r="G58" s="535" t="s">
        <v>6</v>
      </c>
      <c r="H58" s="535" t="s">
        <v>7</v>
      </c>
      <c r="I58" s="535" t="s">
        <v>8</v>
      </c>
      <c r="J58" s="532"/>
      <c r="K58" s="532"/>
      <c r="L58" s="532"/>
      <c r="M58" s="532"/>
      <c r="N58" s="532"/>
      <c r="O58" s="532"/>
      <c r="P58" s="532"/>
    </row>
    <row r="59" spans="1:16">
      <c r="A59" s="532"/>
      <c r="B59" s="535" t="s">
        <v>310</v>
      </c>
      <c r="C59" s="535" t="s">
        <v>596</v>
      </c>
      <c r="D59" s="535" t="s">
        <v>597</v>
      </c>
      <c r="E59" s="535" t="s">
        <v>534</v>
      </c>
      <c r="F59" s="535" t="s">
        <v>611</v>
      </c>
      <c r="G59" s="535"/>
      <c r="H59" s="535" t="s">
        <v>598</v>
      </c>
      <c r="I59" s="535" t="s">
        <v>612</v>
      </c>
      <c r="J59" s="532"/>
      <c r="K59" s="532"/>
      <c r="L59" s="532"/>
      <c r="M59" s="532"/>
      <c r="N59" s="532"/>
      <c r="O59" s="532"/>
      <c r="P59" s="532"/>
    </row>
    <row r="60" spans="1:16">
      <c r="A60" s="532"/>
      <c r="B60" s="535" t="s">
        <v>310</v>
      </c>
      <c r="C60" s="535" t="s">
        <v>599</v>
      </c>
      <c r="D60" s="535" t="s">
        <v>600</v>
      </c>
      <c r="E60" s="535" t="s">
        <v>534</v>
      </c>
      <c r="F60" s="535" t="s">
        <v>611</v>
      </c>
      <c r="G60" s="535"/>
      <c r="H60" s="535" t="s">
        <v>601</v>
      </c>
      <c r="I60" s="535" t="s">
        <v>612</v>
      </c>
      <c r="J60" s="532"/>
      <c r="K60" s="532"/>
      <c r="L60" s="532"/>
      <c r="M60" s="532"/>
      <c r="N60" s="532"/>
      <c r="O60" s="532"/>
      <c r="P60" s="532"/>
    </row>
    <row r="61" spans="1:16">
      <c r="A61" s="532"/>
      <c r="B61" s="535" t="s">
        <v>310</v>
      </c>
      <c r="C61" s="535" t="s">
        <v>602</v>
      </c>
      <c r="D61" s="535" t="s">
        <v>613</v>
      </c>
      <c r="E61" s="535" t="s">
        <v>534</v>
      </c>
      <c r="F61" s="535" t="s">
        <v>611</v>
      </c>
      <c r="G61" s="535"/>
      <c r="H61" s="535" t="s">
        <v>604</v>
      </c>
      <c r="I61" s="535" t="s">
        <v>612</v>
      </c>
      <c r="J61" s="532"/>
      <c r="K61" s="532"/>
      <c r="L61" s="532"/>
      <c r="M61" s="532"/>
      <c r="N61" s="532"/>
      <c r="O61" s="532"/>
      <c r="P61" s="532"/>
    </row>
    <row r="62" spans="1:16">
      <c r="A62" s="532"/>
      <c r="B62" s="535" t="s">
        <v>310</v>
      </c>
      <c r="C62" s="535" t="s">
        <v>590</v>
      </c>
      <c r="D62" s="535" t="s">
        <v>591</v>
      </c>
      <c r="E62" s="535" t="s">
        <v>534</v>
      </c>
      <c r="F62" s="535" t="s">
        <v>611</v>
      </c>
      <c r="G62" s="535"/>
      <c r="H62" s="535" t="s">
        <v>592</v>
      </c>
      <c r="I62" s="535" t="s">
        <v>612</v>
      </c>
      <c r="J62" s="532"/>
      <c r="K62" s="532"/>
      <c r="L62" s="532"/>
      <c r="M62" s="532"/>
      <c r="N62" s="532"/>
      <c r="O62" s="532"/>
      <c r="P62" s="532"/>
    </row>
    <row r="63" spans="1:16">
      <c r="A63" s="532"/>
      <c r="B63" s="535" t="s">
        <v>310</v>
      </c>
      <c r="C63" s="535" t="s">
        <v>584</v>
      </c>
      <c r="D63" s="535" t="s">
        <v>585</v>
      </c>
      <c r="E63" s="535" t="s">
        <v>534</v>
      </c>
      <c r="F63" s="535" t="s">
        <v>611</v>
      </c>
      <c r="G63" s="535"/>
      <c r="H63" s="535" t="s">
        <v>586</v>
      </c>
      <c r="I63" s="535" t="s">
        <v>612</v>
      </c>
      <c r="J63" s="532"/>
      <c r="K63" s="532"/>
      <c r="L63" s="532"/>
      <c r="M63" s="532"/>
      <c r="N63" s="532"/>
      <c r="O63" s="532"/>
      <c r="P63" s="532"/>
    </row>
    <row r="64" spans="1:16">
      <c r="A64" s="532"/>
      <c r="B64" s="535" t="s">
        <v>310</v>
      </c>
      <c r="C64" s="535" t="s">
        <v>587</v>
      </c>
      <c r="D64" s="535" t="s">
        <v>588</v>
      </c>
      <c r="E64" s="535" t="s">
        <v>534</v>
      </c>
      <c r="F64" s="535" t="s">
        <v>611</v>
      </c>
      <c r="G64" s="535"/>
      <c r="H64" s="535" t="s">
        <v>589</v>
      </c>
      <c r="I64" s="535" t="s">
        <v>612</v>
      </c>
      <c r="J64" s="532"/>
      <c r="K64" s="532"/>
      <c r="L64" s="532"/>
      <c r="M64" s="532"/>
      <c r="N64" s="532"/>
      <c r="O64" s="532"/>
      <c r="P64" s="532"/>
    </row>
    <row r="65" spans="2:11">
      <c r="B65" s="535" t="s">
        <v>310</v>
      </c>
      <c r="C65" s="535" t="s">
        <v>578</v>
      </c>
      <c r="D65" s="535" t="s">
        <v>579</v>
      </c>
      <c r="E65" s="535" t="s">
        <v>534</v>
      </c>
      <c r="F65" s="535" t="s">
        <v>611</v>
      </c>
      <c r="G65" s="535"/>
      <c r="H65" s="535" t="s">
        <v>580</v>
      </c>
      <c r="I65" s="535" t="s">
        <v>612</v>
      </c>
      <c r="J65" s="532"/>
      <c r="K65" s="532"/>
    </row>
    <row r="66" spans="2:11">
      <c r="B66" s="535" t="s">
        <v>310</v>
      </c>
      <c r="C66" s="535" t="s">
        <v>581</v>
      </c>
      <c r="D66" s="535" t="s">
        <v>614</v>
      </c>
      <c r="E66" s="535" t="s">
        <v>534</v>
      </c>
      <c r="F66" s="535" t="s">
        <v>611</v>
      </c>
      <c r="G66" s="535"/>
      <c r="H66" s="535" t="s">
        <v>583</v>
      </c>
      <c r="I66" s="535" t="s">
        <v>612</v>
      </c>
      <c r="J66" s="532"/>
      <c r="K66" s="532"/>
    </row>
    <row r="67" spans="2:11">
      <c r="B67" s="535" t="s">
        <v>310</v>
      </c>
      <c r="C67" s="535" t="s">
        <v>593</v>
      </c>
      <c r="D67" s="535" t="s">
        <v>615</v>
      </c>
      <c r="E67" s="535" t="s">
        <v>534</v>
      </c>
      <c r="F67" s="535" t="s">
        <v>611</v>
      </c>
      <c r="G67" s="535"/>
      <c r="H67" s="535" t="s">
        <v>595</v>
      </c>
      <c r="I67" s="535" t="s">
        <v>612</v>
      </c>
      <c r="J67" s="532"/>
      <c r="K67" s="532"/>
    </row>
    <row r="68" spans="2:11">
      <c r="B68" s="535" t="s">
        <v>310</v>
      </c>
      <c r="C68" s="535" t="s">
        <v>605</v>
      </c>
      <c r="D68" s="535" t="s">
        <v>606</v>
      </c>
      <c r="E68" s="535" t="s">
        <v>534</v>
      </c>
      <c r="F68" s="535" t="s">
        <v>611</v>
      </c>
      <c r="G68" s="535"/>
      <c r="H68" s="535" t="s">
        <v>607</v>
      </c>
      <c r="I68" s="535" t="s">
        <v>612</v>
      </c>
      <c r="J68" s="532"/>
      <c r="K68" s="532"/>
    </row>
    <row r="69" spans="2:11">
      <c r="B69" s="535" t="s">
        <v>310</v>
      </c>
      <c r="C69" s="535" t="s">
        <v>608</v>
      </c>
      <c r="D69" s="535" t="s">
        <v>609</v>
      </c>
      <c r="E69" s="535" t="s">
        <v>534</v>
      </c>
      <c r="F69" s="535" t="s">
        <v>611</v>
      </c>
      <c r="G69" s="535"/>
      <c r="H69" s="535" t="s">
        <v>610</v>
      </c>
      <c r="I69" s="535" t="s">
        <v>612</v>
      </c>
      <c r="J69" s="532"/>
      <c r="K69" s="532"/>
    </row>
    <row r="70" spans="2:11">
      <c r="B70" s="535" t="s">
        <v>310</v>
      </c>
      <c r="C70" s="535" t="s">
        <v>573</v>
      </c>
      <c r="D70" s="535" t="s">
        <v>574</v>
      </c>
      <c r="E70" s="535" t="s">
        <v>534</v>
      </c>
      <c r="F70" s="535" t="s">
        <v>611</v>
      </c>
      <c r="G70" s="535"/>
      <c r="H70" s="535" t="s">
        <v>575</v>
      </c>
      <c r="I70" s="535" t="s">
        <v>612</v>
      </c>
      <c r="J70" s="532"/>
      <c r="K70" s="532"/>
    </row>
    <row r="72" spans="2:11">
      <c r="B72" s="533" t="s">
        <v>54</v>
      </c>
      <c r="C72" s="535"/>
      <c r="D72" s="535"/>
      <c r="E72" s="535"/>
      <c r="F72" s="535"/>
      <c r="G72" s="535"/>
      <c r="H72" s="535"/>
      <c r="I72" s="535"/>
      <c r="J72" s="532"/>
      <c r="K72" s="535"/>
    </row>
    <row r="73" spans="2:11">
      <c r="B73" s="535" t="s">
        <v>616</v>
      </c>
      <c r="C73" s="535" t="s">
        <v>56</v>
      </c>
      <c r="D73" s="535" t="s">
        <v>57</v>
      </c>
      <c r="E73" s="535" t="s">
        <v>58</v>
      </c>
      <c r="F73" s="535" t="s">
        <v>59</v>
      </c>
      <c r="G73" s="535" t="s">
        <v>60</v>
      </c>
      <c r="H73" s="535" t="s">
        <v>61</v>
      </c>
      <c r="I73" s="535" t="s">
        <v>62</v>
      </c>
      <c r="J73" s="532"/>
      <c r="K73" s="532"/>
    </row>
    <row r="74" spans="2:11">
      <c r="B74" s="535" t="s">
        <v>617</v>
      </c>
      <c r="C74" s="535" t="s">
        <v>575</v>
      </c>
      <c r="D74" s="535" t="s">
        <v>618</v>
      </c>
      <c r="E74" s="535" t="s">
        <v>534</v>
      </c>
      <c r="F74" s="535" t="s">
        <v>619</v>
      </c>
      <c r="G74" s="535"/>
      <c r="H74" s="535"/>
      <c r="I74" s="535"/>
      <c r="J74" s="532"/>
      <c r="K74" s="532"/>
    </row>
    <row r="75" spans="2:11">
      <c r="B75" s="535" t="s">
        <v>617</v>
      </c>
      <c r="C75" s="535" t="s">
        <v>580</v>
      </c>
      <c r="D75" s="535" t="s">
        <v>620</v>
      </c>
      <c r="E75" s="535" t="s">
        <v>534</v>
      </c>
      <c r="F75" s="535" t="s">
        <v>619</v>
      </c>
      <c r="G75" s="535"/>
      <c r="H75" s="535"/>
      <c r="I75" s="535"/>
      <c r="J75" s="532"/>
      <c r="K75" s="532"/>
    </row>
    <row r="76" spans="2:11">
      <c r="B76" s="535" t="s">
        <v>617</v>
      </c>
      <c r="C76" s="535" t="s">
        <v>586</v>
      </c>
      <c r="D76" s="535" t="s">
        <v>621</v>
      </c>
      <c r="E76" s="535" t="s">
        <v>534</v>
      </c>
      <c r="F76" s="535" t="s">
        <v>619</v>
      </c>
      <c r="G76" s="535"/>
      <c r="H76" s="535"/>
      <c r="I76" s="535"/>
      <c r="J76" s="532"/>
      <c r="K76" s="532"/>
    </row>
    <row r="77" spans="2:11">
      <c r="B77" s="535" t="s">
        <v>617</v>
      </c>
      <c r="C77" s="535" t="s">
        <v>583</v>
      </c>
      <c r="D77" s="535" t="s">
        <v>622</v>
      </c>
      <c r="E77" s="535" t="s">
        <v>534</v>
      </c>
      <c r="F77" s="535" t="s">
        <v>619</v>
      </c>
      <c r="G77" s="535"/>
      <c r="H77" s="535"/>
      <c r="I77" s="535"/>
      <c r="J77" s="532"/>
      <c r="K77" s="532"/>
    </row>
    <row r="78" spans="2:11">
      <c r="B78" s="535" t="s">
        <v>617</v>
      </c>
      <c r="C78" s="535" t="s">
        <v>595</v>
      </c>
      <c r="D78" s="535" t="s">
        <v>623</v>
      </c>
      <c r="E78" s="535" t="s">
        <v>534</v>
      </c>
      <c r="F78" s="535" t="s">
        <v>619</v>
      </c>
      <c r="G78" s="535"/>
      <c r="H78" s="535"/>
      <c r="I78" s="535"/>
      <c r="J78" s="532"/>
      <c r="K78" s="532"/>
    </row>
    <row r="79" spans="2:11">
      <c r="B79" s="535" t="s">
        <v>617</v>
      </c>
      <c r="C79" s="535" t="s">
        <v>589</v>
      </c>
      <c r="D79" s="535" t="s">
        <v>624</v>
      </c>
      <c r="E79" s="535" t="s">
        <v>534</v>
      </c>
      <c r="F79" s="535" t="s">
        <v>619</v>
      </c>
      <c r="G79" s="535"/>
      <c r="H79" s="535"/>
      <c r="I79" s="535"/>
      <c r="J79" s="532"/>
      <c r="K79" s="532"/>
    </row>
    <row r="80" spans="2:11">
      <c r="B80" s="535" t="s">
        <v>617</v>
      </c>
      <c r="C80" s="535" t="s">
        <v>592</v>
      </c>
      <c r="D80" s="535" t="s">
        <v>625</v>
      </c>
      <c r="E80" s="535" t="s">
        <v>534</v>
      </c>
      <c r="F80" s="535" t="s">
        <v>619</v>
      </c>
      <c r="G80" s="535"/>
      <c r="H80" s="535"/>
      <c r="I80" s="535"/>
      <c r="J80" s="532"/>
      <c r="K80" s="532"/>
    </row>
    <row r="81" spans="2:9">
      <c r="B81" s="535" t="s">
        <v>617</v>
      </c>
      <c r="C81" s="535" t="s">
        <v>598</v>
      </c>
      <c r="D81" s="535" t="s">
        <v>626</v>
      </c>
      <c r="E81" s="535" t="s">
        <v>534</v>
      </c>
      <c r="F81" s="535" t="s">
        <v>619</v>
      </c>
      <c r="G81" s="535"/>
      <c r="H81" s="535"/>
      <c r="I81" s="535"/>
    </row>
    <row r="82" spans="2:9">
      <c r="B82" s="535" t="s">
        <v>617</v>
      </c>
      <c r="C82" s="535" t="s">
        <v>601</v>
      </c>
      <c r="D82" s="535" t="s">
        <v>627</v>
      </c>
      <c r="E82" s="535" t="s">
        <v>534</v>
      </c>
      <c r="F82" s="535" t="s">
        <v>619</v>
      </c>
      <c r="G82" s="535"/>
      <c r="H82" s="535"/>
      <c r="I82" s="535"/>
    </row>
    <row r="83" spans="2:9">
      <c r="B83" s="535" t="s">
        <v>617</v>
      </c>
      <c r="C83" s="535" t="s">
        <v>604</v>
      </c>
      <c r="D83" s="535" t="s">
        <v>628</v>
      </c>
      <c r="E83" s="535" t="s">
        <v>534</v>
      </c>
      <c r="F83" s="535" t="s">
        <v>619</v>
      </c>
      <c r="G83" s="535"/>
      <c r="H83" s="535"/>
      <c r="I83" s="535"/>
    </row>
    <row r="84" spans="2:9">
      <c r="B84" s="535" t="s">
        <v>617</v>
      </c>
      <c r="C84" s="535" t="s">
        <v>607</v>
      </c>
      <c r="D84" s="535" t="s">
        <v>629</v>
      </c>
      <c r="E84" s="535" t="s">
        <v>534</v>
      </c>
      <c r="F84" s="535" t="s">
        <v>619</v>
      </c>
      <c r="G84" s="535"/>
      <c r="H84" s="535"/>
      <c r="I84" s="535"/>
    </row>
    <row r="85" spans="2:9">
      <c r="B85" s="535" t="s">
        <v>617</v>
      </c>
      <c r="C85" s="535" t="s">
        <v>610</v>
      </c>
      <c r="D85" s="535" t="s">
        <v>630</v>
      </c>
      <c r="E85" s="535" t="s">
        <v>534</v>
      </c>
      <c r="F85" s="535" t="s">
        <v>619</v>
      </c>
      <c r="G85" s="535"/>
      <c r="H85" s="535"/>
      <c r="I85" s="535"/>
    </row>
    <row r="86" spans="2:9">
      <c r="B86" s="535" t="s">
        <v>617</v>
      </c>
      <c r="C86" s="535" t="s">
        <v>631</v>
      </c>
      <c r="D86" s="535" t="s">
        <v>632</v>
      </c>
      <c r="E86" s="535" t="s">
        <v>534</v>
      </c>
      <c r="F86" s="535" t="s">
        <v>619</v>
      </c>
      <c r="G86" s="535"/>
      <c r="H86" s="535"/>
      <c r="I86" s="535"/>
    </row>
  </sheetData>
  <phoneticPr fontId="14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Q35"/>
  <sheetViews>
    <sheetView topLeftCell="A16" workbookViewId="0">
      <selection activeCell="D2" sqref="D2"/>
    </sheetView>
  </sheetViews>
  <sheetFormatPr defaultColWidth="9.1796875" defaultRowHeight="13"/>
  <cols>
    <col min="1" max="1" width="9.1796875" style="54"/>
    <col min="2" max="2" width="17.453125" style="54" customWidth="1"/>
    <col min="3" max="3" width="40.7265625" style="54" bestFit="1" customWidth="1"/>
    <col min="4" max="4" width="15.81640625" style="54" bestFit="1" customWidth="1"/>
    <col min="5" max="8" width="9.1796875" style="54"/>
    <col min="9" max="9" width="14.1796875" style="54" bestFit="1" customWidth="1"/>
    <col min="10" max="10" width="39.54296875" style="54" bestFit="1" customWidth="1"/>
    <col min="11" max="16384" width="9.1796875" style="54"/>
  </cols>
  <sheetData>
    <row r="2" spans="2:17" ht="17.5">
      <c r="B2" s="18" t="s">
        <v>254</v>
      </c>
      <c r="C2" s="18"/>
      <c r="D2" s="32" t="s">
        <v>634</v>
      </c>
      <c r="E2" s="213"/>
      <c r="F2" s="213"/>
      <c r="H2" s="214" t="s">
        <v>0</v>
      </c>
      <c r="I2" s="214"/>
      <c r="J2" s="218"/>
      <c r="K2" s="218"/>
      <c r="L2" s="218"/>
      <c r="M2" s="218"/>
      <c r="N2" s="218"/>
      <c r="O2" s="218"/>
    </row>
    <row r="3" spans="2:17">
      <c r="B3" s="36" t="s">
        <v>2</v>
      </c>
      <c r="C3" s="36" t="s">
        <v>3</v>
      </c>
      <c r="D3" s="36" t="s">
        <v>81</v>
      </c>
      <c r="E3" s="59" t="s">
        <v>82</v>
      </c>
      <c r="F3" s="199" t="s">
        <v>138</v>
      </c>
      <c r="H3" s="215" t="s">
        <v>1</v>
      </c>
      <c r="I3" s="215" t="s">
        <v>2</v>
      </c>
      <c r="J3" s="215" t="s">
        <v>3</v>
      </c>
      <c r="K3" s="215" t="s">
        <v>4</v>
      </c>
      <c r="L3" s="215" t="s">
        <v>5</v>
      </c>
      <c r="M3" s="215" t="s">
        <v>6</v>
      </c>
      <c r="N3" s="215" t="s">
        <v>7</v>
      </c>
      <c r="O3" s="215" t="s">
        <v>8</v>
      </c>
    </row>
    <row r="4" spans="2:17" ht="65.5" thickBot="1">
      <c r="B4" s="24" t="s">
        <v>104</v>
      </c>
      <c r="C4" s="27" t="s">
        <v>90</v>
      </c>
      <c r="D4" s="27" t="s">
        <v>91</v>
      </c>
      <c r="E4" s="24" t="s">
        <v>92</v>
      </c>
      <c r="F4" s="24"/>
      <c r="H4" s="216" t="s">
        <v>256</v>
      </c>
      <c r="I4" s="216" t="s">
        <v>257</v>
      </c>
      <c r="J4" s="216" t="s">
        <v>90</v>
      </c>
      <c r="K4" s="216" t="s">
        <v>258</v>
      </c>
      <c r="L4" s="216" t="s">
        <v>259</v>
      </c>
      <c r="M4" s="216" t="s">
        <v>260</v>
      </c>
      <c r="N4" s="216" t="s">
        <v>261</v>
      </c>
      <c r="O4" s="216" t="s">
        <v>262</v>
      </c>
    </row>
    <row r="5" spans="2:17" ht="14">
      <c r="B5" s="53" t="str">
        <f t="shared" ref="B5:B34" si="0">I5</f>
        <v>MINBIOWOO11</v>
      </c>
      <c r="C5" s="54" t="str">
        <f t="shared" ref="C5:C34" si="1">J5</f>
        <v>Sawmill residues potential - Step I</v>
      </c>
      <c r="D5" s="54" t="str">
        <f>Commodities!$C$34</f>
        <v>BIOWOO</v>
      </c>
      <c r="E5" s="201">
        <v>10</v>
      </c>
      <c r="F5" s="552" t="s">
        <v>300</v>
      </c>
      <c r="H5" s="219" t="s">
        <v>9</v>
      </c>
      <c r="I5" s="219" t="s">
        <v>263</v>
      </c>
      <c r="J5" s="219" t="s">
        <v>411</v>
      </c>
      <c r="K5" s="219" t="s">
        <v>11</v>
      </c>
      <c r="L5" s="219"/>
      <c r="M5" s="219"/>
      <c r="N5" s="219"/>
      <c r="O5" s="219"/>
      <c r="Q5" s="499"/>
    </row>
    <row r="6" spans="2:17" ht="14">
      <c r="B6" s="53" t="str">
        <f t="shared" si="0"/>
        <v>MINBIOWOO21</v>
      </c>
      <c r="C6" s="54" t="str">
        <f t="shared" si="1"/>
        <v>Post-Consumer Recycled Wood potential - Step I</v>
      </c>
      <c r="D6" s="54" t="str">
        <f>Commodities!$C$34</f>
        <v>BIOWOO</v>
      </c>
      <c r="E6" s="201">
        <v>10</v>
      </c>
      <c r="F6" s="553"/>
      <c r="H6" s="219"/>
      <c r="I6" s="219" t="s">
        <v>264</v>
      </c>
      <c r="J6" s="219" t="s">
        <v>440</v>
      </c>
      <c r="K6" s="219" t="s">
        <v>11</v>
      </c>
      <c r="L6" s="219"/>
      <c r="M6" s="219"/>
      <c r="N6" s="219"/>
      <c r="O6" s="219"/>
      <c r="Q6" s="499"/>
    </row>
    <row r="7" spans="2:17" ht="14">
      <c r="B7" s="53" t="str">
        <f t="shared" si="0"/>
        <v>MINBIOMSW11</v>
      </c>
      <c r="C7" s="54" t="str">
        <f t="shared" si="1"/>
        <v>Solid BMSW potential - Step I</v>
      </c>
      <c r="D7" s="54" t="s">
        <v>297</v>
      </c>
      <c r="E7" s="201">
        <v>10</v>
      </c>
      <c r="F7" s="553"/>
      <c r="H7" s="219"/>
      <c r="I7" s="219" t="s">
        <v>265</v>
      </c>
      <c r="J7" s="219" t="s">
        <v>417</v>
      </c>
      <c r="K7" s="219" t="s">
        <v>11</v>
      </c>
      <c r="L7" s="219"/>
      <c r="M7" s="219"/>
      <c r="N7" s="218"/>
      <c r="O7" s="218"/>
      <c r="Q7" s="499"/>
    </row>
    <row r="8" spans="2:17" ht="14">
      <c r="B8" s="53" t="str">
        <f t="shared" si="0"/>
        <v>MINBIOAGRW41</v>
      </c>
      <c r="C8" s="54" t="str">
        <f t="shared" si="1"/>
        <v>Tallow potential - Step I</v>
      </c>
      <c r="D8" s="54" t="s">
        <v>294</v>
      </c>
      <c r="E8" s="201">
        <v>10</v>
      </c>
      <c r="F8" s="553"/>
      <c r="H8" s="219"/>
      <c r="I8" s="219" t="s">
        <v>266</v>
      </c>
      <c r="J8" s="219" t="s">
        <v>418</v>
      </c>
      <c r="K8" s="219" t="s">
        <v>11</v>
      </c>
      <c r="L8" s="219"/>
      <c r="M8" s="219"/>
      <c r="N8" s="218"/>
      <c r="O8" s="218"/>
      <c r="Q8" s="499"/>
    </row>
    <row r="9" spans="2:17" ht="14">
      <c r="B9" s="53" t="str">
        <f t="shared" si="0"/>
        <v>MINBIORVO1</v>
      </c>
      <c r="C9" s="54" t="str">
        <f t="shared" si="1"/>
        <v>Recovered Vegetable Oil potential - Step I</v>
      </c>
      <c r="D9" s="54" t="s">
        <v>293</v>
      </c>
      <c r="E9" s="201">
        <v>10</v>
      </c>
      <c r="F9" s="553"/>
      <c r="H9" s="219"/>
      <c r="I9" s="219" t="s">
        <v>267</v>
      </c>
      <c r="J9" s="219" t="s">
        <v>441</v>
      </c>
      <c r="K9" s="219" t="s">
        <v>11</v>
      </c>
      <c r="L9" s="219"/>
      <c r="M9" s="219"/>
      <c r="N9" s="218"/>
      <c r="O9" s="218"/>
      <c r="Q9" s="499"/>
    </row>
    <row r="10" spans="2:17" ht="14">
      <c r="B10" s="53" t="str">
        <f t="shared" si="0"/>
        <v>MINBIOAGRW11</v>
      </c>
      <c r="C10" s="54" t="str">
        <f t="shared" si="1"/>
        <v>Straw potential - Step I</v>
      </c>
      <c r="D10" s="54" t="s">
        <v>255</v>
      </c>
      <c r="E10" s="201">
        <v>10</v>
      </c>
      <c r="F10" s="553"/>
      <c r="H10" s="219"/>
      <c r="I10" s="218" t="s">
        <v>268</v>
      </c>
      <c r="J10" s="219" t="s">
        <v>419</v>
      </c>
      <c r="K10" s="219" t="s">
        <v>11</v>
      </c>
      <c r="L10" s="219"/>
      <c r="M10" s="219"/>
      <c r="N10" s="218"/>
      <c r="O10" s="218"/>
      <c r="Q10" s="499"/>
    </row>
    <row r="11" spans="2:17" ht="14">
      <c r="B11" s="53" t="str">
        <f t="shared" si="0"/>
        <v>MINBIOAGRW21</v>
      </c>
      <c r="C11" s="54" t="str">
        <f t="shared" si="1"/>
        <v>Cattle waste potential - Step I</v>
      </c>
      <c r="D11" s="54" t="s">
        <v>296</v>
      </c>
      <c r="E11" s="201">
        <v>10</v>
      </c>
      <c r="F11" s="553"/>
      <c r="H11" s="219"/>
      <c r="I11" s="218" t="s">
        <v>269</v>
      </c>
      <c r="J11" s="219" t="s">
        <v>420</v>
      </c>
      <c r="K11" s="219" t="s">
        <v>11</v>
      </c>
      <c r="L11" s="219"/>
      <c r="M11" s="219"/>
      <c r="N11" s="218"/>
      <c r="O11" s="218"/>
      <c r="Q11" s="499"/>
    </row>
    <row r="12" spans="2:17" ht="14">
      <c r="B12" s="53" t="str">
        <f t="shared" si="0"/>
        <v>MINBIOAGRW31</v>
      </c>
      <c r="C12" s="54" t="str">
        <f t="shared" si="1"/>
        <v>Pig waste potential - Step I</v>
      </c>
      <c r="D12" s="54" t="s">
        <v>295</v>
      </c>
      <c r="E12" s="201">
        <v>10</v>
      </c>
      <c r="F12" s="553"/>
      <c r="H12" s="220"/>
      <c r="I12" s="53" t="s">
        <v>270</v>
      </c>
      <c r="J12" s="220" t="s">
        <v>421</v>
      </c>
      <c r="K12" s="220" t="s">
        <v>11</v>
      </c>
      <c r="L12" s="220"/>
      <c r="M12" s="220"/>
      <c r="N12" s="53"/>
      <c r="O12" s="53"/>
      <c r="Q12" s="499"/>
    </row>
    <row r="13" spans="2:17" ht="14">
      <c r="B13" s="53" t="str">
        <f t="shared" si="0"/>
        <v>MINBIOMSW21</v>
      </c>
      <c r="C13" s="54" t="str">
        <f t="shared" si="1"/>
        <v>BMSW potential - Step I</v>
      </c>
      <c r="D13" s="54" t="s">
        <v>298</v>
      </c>
      <c r="E13" s="201">
        <v>10</v>
      </c>
      <c r="F13" s="553"/>
      <c r="I13" s="54" t="s">
        <v>271</v>
      </c>
      <c r="J13" s="54" t="s">
        <v>422</v>
      </c>
      <c r="K13" s="54" t="s">
        <v>11</v>
      </c>
      <c r="Q13" s="499"/>
    </row>
    <row r="14" spans="2:17" ht="14">
      <c r="B14" s="141" t="str">
        <f t="shared" si="0"/>
        <v>MINBIOINDW11</v>
      </c>
      <c r="C14" s="135" t="str">
        <f t="shared" si="1"/>
        <v>Industrial Food potential - Step I</v>
      </c>
      <c r="D14" s="135" t="s">
        <v>299</v>
      </c>
      <c r="E14" s="147">
        <v>10</v>
      </c>
      <c r="F14" s="553"/>
      <c r="H14" s="135"/>
      <c r="I14" s="135" t="s">
        <v>272</v>
      </c>
      <c r="J14" s="135" t="s">
        <v>423</v>
      </c>
      <c r="K14" s="135" t="s">
        <v>11</v>
      </c>
      <c r="L14" s="135"/>
      <c r="M14" s="135"/>
      <c r="N14" s="135"/>
      <c r="O14" s="135"/>
      <c r="Q14" s="499"/>
    </row>
    <row r="15" spans="2:17" ht="14">
      <c r="B15" s="53" t="str">
        <f t="shared" si="0"/>
        <v>MINBIOWOO12</v>
      </c>
      <c r="C15" s="54" t="str">
        <f t="shared" si="1"/>
        <v>Sawmill residues potential - Step II</v>
      </c>
      <c r="D15" s="54" t="s">
        <v>255</v>
      </c>
      <c r="E15" s="201">
        <v>10</v>
      </c>
      <c r="F15" s="553"/>
      <c r="I15" s="54" t="s">
        <v>273</v>
      </c>
      <c r="J15" s="219" t="s">
        <v>424</v>
      </c>
      <c r="K15" s="54" t="s">
        <v>11</v>
      </c>
      <c r="Q15" s="499"/>
    </row>
    <row r="16" spans="2:17" ht="14">
      <c r="B16" s="53" t="str">
        <f t="shared" si="0"/>
        <v>MINBIOWOO22</v>
      </c>
      <c r="C16" s="54" t="str">
        <f t="shared" si="1"/>
        <v>Post-Consumer Recycled Wood potential - Step II</v>
      </c>
      <c r="D16" s="54" t="s">
        <v>255</v>
      </c>
      <c r="E16" s="201">
        <v>10</v>
      </c>
      <c r="F16" s="553"/>
      <c r="I16" s="54" t="s">
        <v>274</v>
      </c>
      <c r="J16" s="219" t="s">
        <v>442</v>
      </c>
      <c r="K16" s="54" t="s">
        <v>11</v>
      </c>
      <c r="Q16" s="499"/>
    </row>
    <row r="17" spans="2:17" ht="14">
      <c r="B17" s="53" t="str">
        <f t="shared" si="0"/>
        <v>MINBIOMSW12</v>
      </c>
      <c r="C17" s="54" t="str">
        <f t="shared" si="1"/>
        <v>Solid BMSW potential - Step II</v>
      </c>
      <c r="D17" s="54" t="s">
        <v>297</v>
      </c>
      <c r="E17" s="201">
        <v>10</v>
      </c>
      <c r="F17" s="553"/>
      <c r="I17" s="54" t="s">
        <v>275</v>
      </c>
      <c r="J17" s="219" t="s">
        <v>425</v>
      </c>
      <c r="K17" s="54" t="s">
        <v>11</v>
      </c>
      <c r="Q17" s="499"/>
    </row>
    <row r="18" spans="2:17" ht="14">
      <c r="B18" s="53" t="str">
        <f t="shared" si="0"/>
        <v>MINBIOAGRW42</v>
      </c>
      <c r="C18" s="54" t="str">
        <f t="shared" si="1"/>
        <v>Tallow potential - Step II</v>
      </c>
      <c r="D18" s="54" t="s">
        <v>294</v>
      </c>
      <c r="E18" s="201">
        <v>10</v>
      </c>
      <c r="F18" s="553"/>
      <c r="I18" s="54" t="s">
        <v>276</v>
      </c>
      <c r="J18" s="219" t="s">
        <v>426</v>
      </c>
      <c r="K18" s="54" t="s">
        <v>11</v>
      </c>
      <c r="Q18" s="499"/>
    </row>
    <row r="19" spans="2:17" ht="14">
      <c r="B19" s="53" t="str">
        <f t="shared" si="0"/>
        <v>MINBIORVO2</v>
      </c>
      <c r="C19" s="54" t="str">
        <f t="shared" si="1"/>
        <v>Recovered Vegetable Oil potential - Step II</v>
      </c>
      <c r="D19" s="54" t="s">
        <v>293</v>
      </c>
      <c r="E19" s="201">
        <v>10</v>
      </c>
      <c r="F19" s="553"/>
      <c r="I19" s="54" t="s">
        <v>277</v>
      </c>
      <c r="J19" s="219" t="s">
        <v>443</v>
      </c>
      <c r="K19" s="54" t="s">
        <v>11</v>
      </c>
      <c r="Q19" s="499"/>
    </row>
    <row r="20" spans="2:17" ht="14">
      <c r="B20" s="53" t="str">
        <f t="shared" si="0"/>
        <v>MINBIOAGRW12</v>
      </c>
      <c r="C20" s="54" t="str">
        <f t="shared" si="1"/>
        <v>Straw potential - Step II</v>
      </c>
      <c r="D20" s="54" t="s">
        <v>255</v>
      </c>
      <c r="E20" s="201">
        <v>10</v>
      </c>
      <c r="F20" s="553"/>
      <c r="I20" s="54" t="s">
        <v>278</v>
      </c>
      <c r="J20" s="219" t="s">
        <v>427</v>
      </c>
      <c r="K20" s="54" t="s">
        <v>11</v>
      </c>
      <c r="Q20" s="499"/>
    </row>
    <row r="21" spans="2:17">
      <c r="B21" s="53" t="str">
        <f t="shared" si="0"/>
        <v>MINBIOAGRW22</v>
      </c>
      <c r="C21" s="54" t="str">
        <f t="shared" si="1"/>
        <v>Cattle waste potential - Step II</v>
      </c>
      <c r="D21" s="54" t="s">
        <v>296</v>
      </c>
      <c r="E21" s="201">
        <v>10</v>
      </c>
      <c r="F21" s="553"/>
      <c r="I21" s="54" t="s">
        <v>279</v>
      </c>
      <c r="J21" s="219" t="s">
        <v>428</v>
      </c>
      <c r="K21" s="54" t="s">
        <v>11</v>
      </c>
    </row>
    <row r="22" spans="2:17">
      <c r="B22" s="53" t="str">
        <f t="shared" si="0"/>
        <v>MINBIOAGRW32</v>
      </c>
      <c r="C22" s="54" t="str">
        <f t="shared" si="1"/>
        <v>Pig waste potential - Step II</v>
      </c>
      <c r="D22" s="54" t="s">
        <v>295</v>
      </c>
      <c r="E22" s="201">
        <v>10</v>
      </c>
      <c r="F22" s="553"/>
      <c r="I22" s="54" t="s">
        <v>280</v>
      </c>
      <c r="J22" s="220" t="s">
        <v>429</v>
      </c>
      <c r="K22" s="54" t="s">
        <v>11</v>
      </c>
    </row>
    <row r="23" spans="2:17">
      <c r="B23" s="53" t="str">
        <f t="shared" si="0"/>
        <v>MINBIOMSW22</v>
      </c>
      <c r="C23" s="54" t="str">
        <f t="shared" si="1"/>
        <v>BMSW potential - Step II</v>
      </c>
      <c r="D23" s="54" t="s">
        <v>298</v>
      </c>
      <c r="E23" s="201">
        <v>10</v>
      </c>
      <c r="F23" s="553"/>
      <c r="I23" s="54" t="s">
        <v>281</v>
      </c>
      <c r="J23" s="54" t="s">
        <v>430</v>
      </c>
      <c r="K23" s="54" t="s">
        <v>11</v>
      </c>
    </row>
    <row r="24" spans="2:17">
      <c r="B24" s="141" t="str">
        <f t="shared" si="0"/>
        <v>MINBIOINDW12</v>
      </c>
      <c r="C24" s="135" t="str">
        <f t="shared" si="1"/>
        <v>Industrial Food potential - Step II</v>
      </c>
      <c r="D24" s="135" t="s">
        <v>299</v>
      </c>
      <c r="E24" s="147">
        <v>10</v>
      </c>
      <c r="F24" s="553"/>
      <c r="H24" s="135"/>
      <c r="I24" s="135" t="s">
        <v>282</v>
      </c>
      <c r="J24" s="135" t="s">
        <v>431</v>
      </c>
      <c r="K24" s="135" t="s">
        <v>11</v>
      </c>
      <c r="L24" s="135"/>
      <c r="M24" s="135"/>
      <c r="N24" s="135"/>
      <c r="O24" s="135"/>
    </row>
    <row r="25" spans="2:17">
      <c r="B25" s="53" t="str">
        <f t="shared" si="0"/>
        <v>MINBIOWOO13</v>
      </c>
      <c r="C25" s="54" t="str">
        <f t="shared" si="1"/>
        <v>Sawmill residues potential - Step III</v>
      </c>
      <c r="D25" s="54" t="s">
        <v>255</v>
      </c>
      <c r="E25" s="201">
        <v>10</v>
      </c>
      <c r="F25" s="553"/>
      <c r="I25" s="54" t="s">
        <v>283</v>
      </c>
      <c r="J25" s="219" t="s">
        <v>432</v>
      </c>
      <c r="K25" s="54" t="s">
        <v>11</v>
      </c>
    </row>
    <row r="26" spans="2:17">
      <c r="B26" s="53" t="str">
        <f t="shared" si="0"/>
        <v>MINBIOWOO23</v>
      </c>
      <c r="C26" s="54" t="str">
        <f t="shared" si="1"/>
        <v>Post-Consumer Recycled Wood potential - Step III</v>
      </c>
      <c r="D26" s="54" t="s">
        <v>255</v>
      </c>
      <c r="E26" s="201">
        <v>10</v>
      </c>
      <c r="F26" s="553"/>
      <c r="I26" s="54" t="s">
        <v>284</v>
      </c>
      <c r="J26" s="219" t="s">
        <v>444</v>
      </c>
      <c r="K26" s="54" t="s">
        <v>11</v>
      </c>
    </row>
    <row r="27" spans="2:17">
      <c r="B27" s="53" t="str">
        <f t="shared" si="0"/>
        <v>MINBIOMSW13</v>
      </c>
      <c r="C27" s="54" t="str">
        <f t="shared" si="1"/>
        <v>Solid BMSW potential - Step III</v>
      </c>
      <c r="D27" s="54" t="s">
        <v>297</v>
      </c>
      <c r="E27" s="201">
        <v>10</v>
      </c>
      <c r="F27" s="553"/>
      <c r="I27" s="54" t="s">
        <v>285</v>
      </c>
      <c r="J27" s="219" t="s">
        <v>433</v>
      </c>
      <c r="K27" s="54" t="s">
        <v>11</v>
      </c>
    </row>
    <row r="28" spans="2:17">
      <c r="B28" s="53" t="str">
        <f t="shared" si="0"/>
        <v>MINBIOAGRW43</v>
      </c>
      <c r="C28" s="54" t="str">
        <f t="shared" si="1"/>
        <v>Tallow potential - Step III</v>
      </c>
      <c r="D28" s="54" t="s">
        <v>294</v>
      </c>
      <c r="E28" s="201">
        <v>10</v>
      </c>
      <c r="F28" s="553"/>
      <c r="I28" s="54" t="s">
        <v>286</v>
      </c>
      <c r="J28" s="219" t="s">
        <v>434</v>
      </c>
      <c r="K28" s="54" t="s">
        <v>11</v>
      </c>
    </row>
    <row r="29" spans="2:17">
      <c r="B29" s="53" t="str">
        <f t="shared" si="0"/>
        <v>MINBIORVO3</v>
      </c>
      <c r="C29" s="54" t="str">
        <f t="shared" si="1"/>
        <v>Recovered Vegetable Oil potential - Step III</v>
      </c>
      <c r="D29" s="54" t="s">
        <v>293</v>
      </c>
      <c r="E29" s="201">
        <v>10</v>
      </c>
      <c r="F29" s="553"/>
      <c r="I29" s="54" t="s">
        <v>287</v>
      </c>
      <c r="J29" s="219" t="s">
        <v>445</v>
      </c>
      <c r="K29" s="54" t="s">
        <v>11</v>
      </c>
    </row>
    <row r="30" spans="2:17">
      <c r="B30" s="53" t="str">
        <f t="shared" si="0"/>
        <v>MINBIOAGRW13</v>
      </c>
      <c r="C30" s="54" t="str">
        <f t="shared" si="1"/>
        <v>Straw potential - Step III</v>
      </c>
      <c r="D30" s="54" t="s">
        <v>255</v>
      </c>
      <c r="E30" s="201">
        <v>10</v>
      </c>
      <c r="F30" s="553"/>
      <c r="I30" s="54" t="s">
        <v>288</v>
      </c>
      <c r="J30" s="219" t="s">
        <v>435</v>
      </c>
      <c r="K30" s="54" t="s">
        <v>11</v>
      </c>
    </row>
    <row r="31" spans="2:17">
      <c r="B31" s="53" t="str">
        <f t="shared" si="0"/>
        <v>MINBIOAGRW23</v>
      </c>
      <c r="C31" s="54" t="str">
        <f t="shared" si="1"/>
        <v>Cattle waste potential - Step III</v>
      </c>
      <c r="D31" s="54" t="s">
        <v>296</v>
      </c>
      <c r="E31" s="201">
        <v>10</v>
      </c>
      <c r="F31" s="553"/>
      <c r="I31" s="54" t="s">
        <v>289</v>
      </c>
      <c r="J31" s="219" t="s">
        <v>436</v>
      </c>
      <c r="K31" s="54" t="s">
        <v>11</v>
      </c>
    </row>
    <row r="32" spans="2:17">
      <c r="B32" s="53" t="str">
        <f t="shared" si="0"/>
        <v>MINBIOAGRW33</v>
      </c>
      <c r="C32" s="54" t="str">
        <f t="shared" si="1"/>
        <v>Pig waste potential - Step III</v>
      </c>
      <c r="D32" s="54" t="s">
        <v>295</v>
      </c>
      <c r="E32" s="201">
        <v>10</v>
      </c>
      <c r="F32" s="553"/>
      <c r="I32" s="54" t="s">
        <v>290</v>
      </c>
      <c r="J32" s="220" t="s">
        <v>437</v>
      </c>
      <c r="K32" s="54" t="s">
        <v>11</v>
      </c>
    </row>
    <row r="33" spans="2:15">
      <c r="B33" s="53" t="str">
        <f t="shared" si="0"/>
        <v>MINBIOMSW23</v>
      </c>
      <c r="C33" s="54" t="str">
        <f t="shared" si="1"/>
        <v>BMSW potential - Step III</v>
      </c>
      <c r="D33" s="54" t="s">
        <v>298</v>
      </c>
      <c r="E33" s="201">
        <v>10</v>
      </c>
      <c r="F33" s="553"/>
      <c r="I33" s="54" t="s">
        <v>291</v>
      </c>
      <c r="J33" s="54" t="s">
        <v>438</v>
      </c>
      <c r="K33" s="54" t="s">
        <v>11</v>
      </c>
    </row>
    <row r="34" spans="2:15">
      <c r="B34" s="141" t="str">
        <f t="shared" si="0"/>
        <v>MINBIOINDW13</v>
      </c>
      <c r="C34" s="135" t="str">
        <f t="shared" si="1"/>
        <v>Industrial Food potential - Step III</v>
      </c>
      <c r="D34" s="135" t="s">
        <v>299</v>
      </c>
      <c r="E34" s="147">
        <v>10</v>
      </c>
      <c r="F34" s="554"/>
      <c r="H34" s="135"/>
      <c r="I34" s="135" t="s">
        <v>292</v>
      </c>
      <c r="J34" s="135" t="s">
        <v>439</v>
      </c>
      <c r="K34" s="135" t="s">
        <v>11</v>
      </c>
      <c r="L34" s="135"/>
      <c r="M34" s="135"/>
      <c r="N34" s="135"/>
      <c r="O34" s="135"/>
    </row>
    <row r="35" spans="2:15">
      <c r="B35" s="53"/>
    </row>
  </sheetData>
  <mergeCells count="1">
    <mergeCell ref="F5:F34"/>
  </mergeCells>
  <phoneticPr fontId="143" type="noConversion"/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AG18"/>
  <sheetViews>
    <sheetView workbookViewId="0">
      <selection activeCell="Q34" sqref="Q34"/>
    </sheetView>
  </sheetViews>
  <sheetFormatPr defaultColWidth="9.1796875" defaultRowHeight="14"/>
  <cols>
    <col min="1" max="1" width="9.1796875" style="269"/>
    <col min="2" max="2" width="13.54296875" style="269" customWidth="1"/>
    <col min="3" max="3" width="17" style="269" bestFit="1" customWidth="1"/>
    <col min="4" max="4" width="17.453125" style="269" bestFit="1" customWidth="1"/>
    <col min="5" max="5" width="9.1796875" style="269"/>
    <col min="6" max="19" width="9.453125" style="63" customWidth="1"/>
    <col min="20" max="22" width="9.453125" style="269" customWidth="1"/>
    <col min="23" max="23" width="28.54296875" style="269" bestFit="1" customWidth="1"/>
    <col min="24" max="24" width="9.1796875" style="269"/>
    <col min="25" max="25" width="13.54296875" style="269" bestFit="1" customWidth="1"/>
    <col min="26" max="26" width="17" style="269" bestFit="1" customWidth="1"/>
    <col min="27" max="16384" width="9.1796875" style="269"/>
  </cols>
  <sheetData>
    <row r="2" spans="2:33" ht="17.5">
      <c r="B2" s="236" t="s">
        <v>303</v>
      </c>
      <c r="C2" s="237"/>
      <c r="D2" s="238"/>
      <c r="E2" s="20" t="s">
        <v>80</v>
      </c>
      <c r="F2" s="252"/>
      <c r="G2" s="253"/>
      <c r="H2" s="253"/>
      <c r="I2" s="253"/>
      <c r="J2" s="253"/>
      <c r="K2" s="253"/>
      <c r="L2" s="253"/>
      <c r="M2" s="253"/>
      <c r="N2" s="253"/>
      <c r="O2" s="253"/>
      <c r="P2" s="253"/>
      <c r="Q2" s="254"/>
      <c r="R2" s="254"/>
      <c r="S2" s="254"/>
      <c r="T2" s="255"/>
      <c r="U2" s="256"/>
      <c r="Z2" s="240" t="s">
        <v>0</v>
      </c>
      <c r="AA2" s="241"/>
      <c r="AB2" s="241"/>
      <c r="AC2" s="241"/>
      <c r="AD2" s="241"/>
      <c r="AE2" s="241"/>
      <c r="AF2" s="241"/>
      <c r="AG2" s="241"/>
    </row>
    <row r="3" spans="2:33" ht="26">
      <c r="B3" s="234" t="s">
        <v>2</v>
      </c>
      <c r="C3" s="234" t="s">
        <v>3</v>
      </c>
      <c r="D3" s="234" t="s">
        <v>133</v>
      </c>
      <c r="E3" s="234" t="s">
        <v>81</v>
      </c>
      <c r="F3" s="233" t="s">
        <v>304</v>
      </c>
      <c r="G3" s="233" t="s">
        <v>400</v>
      </c>
      <c r="H3" s="233" t="s">
        <v>401</v>
      </c>
      <c r="I3" s="233" t="s">
        <v>314</v>
      </c>
      <c r="J3" s="233" t="s">
        <v>461</v>
      </c>
      <c r="K3" s="233" t="s">
        <v>238</v>
      </c>
      <c r="L3" s="233" t="s">
        <v>402</v>
      </c>
      <c r="M3" s="233" t="s">
        <v>403</v>
      </c>
      <c r="N3" s="233" t="s">
        <v>462</v>
      </c>
      <c r="O3" s="232" t="s">
        <v>388</v>
      </c>
      <c r="P3" s="232" t="s">
        <v>386</v>
      </c>
      <c r="Q3" s="232" t="s">
        <v>387</v>
      </c>
      <c r="R3" s="232" t="s">
        <v>463</v>
      </c>
      <c r="S3" s="232" t="s">
        <v>393</v>
      </c>
      <c r="T3" s="232" t="s">
        <v>305</v>
      </c>
      <c r="U3" s="232" t="s">
        <v>306</v>
      </c>
      <c r="V3" s="232" t="s">
        <v>407</v>
      </c>
      <c r="W3" s="235" t="s">
        <v>138</v>
      </c>
      <c r="Z3" s="235" t="s">
        <v>1</v>
      </c>
      <c r="AA3" s="235" t="s">
        <v>2</v>
      </c>
      <c r="AB3" s="235" t="s">
        <v>3</v>
      </c>
      <c r="AC3" s="235" t="s">
        <v>4</v>
      </c>
      <c r="AD3" s="235" t="s">
        <v>5</v>
      </c>
      <c r="AE3" s="235" t="s">
        <v>6</v>
      </c>
      <c r="AF3" s="235" t="s">
        <v>7</v>
      </c>
      <c r="AG3" s="235" t="s">
        <v>8</v>
      </c>
    </row>
    <row r="4" spans="2:33" ht="14.25" customHeight="1" thickBot="1">
      <c r="B4" s="27" t="s">
        <v>307</v>
      </c>
      <c r="C4" s="27"/>
      <c r="D4" s="27"/>
      <c r="E4" s="27"/>
      <c r="F4" s="449" t="s">
        <v>404</v>
      </c>
      <c r="G4" s="24"/>
      <c r="H4" s="24"/>
      <c r="I4" s="24"/>
      <c r="J4" s="24"/>
      <c r="K4" s="24"/>
      <c r="L4" s="24"/>
      <c r="M4" s="24"/>
      <c r="N4" s="24"/>
      <c r="O4" s="449" t="s">
        <v>464</v>
      </c>
      <c r="P4" s="24"/>
      <c r="Q4" s="24"/>
      <c r="R4" s="24"/>
      <c r="S4" s="24"/>
      <c r="T4" s="24" t="s">
        <v>308</v>
      </c>
      <c r="U4" s="24" t="s">
        <v>309</v>
      </c>
      <c r="V4" s="24" t="s">
        <v>97</v>
      </c>
      <c r="W4" s="27"/>
      <c r="Z4" s="243" t="s">
        <v>310</v>
      </c>
      <c r="AA4" s="243" t="s">
        <v>312</v>
      </c>
      <c r="AB4" s="243" t="s">
        <v>313</v>
      </c>
      <c r="AC4" s="244" t="s">
        <v>11</v>
      </c>
      <c r="AD4" s="244" t="s">
        <v>311</v>
      </c>
      <c r="AE4" s="243"/>
      <c r="AF4" s="243" t="str">
        <f>D5</f>
        <v>OILCRD</v>
      </c>
    </row>
    <row r="5" spans="2:33">
      <c r="B5" s="242" t="str">
        <f>AA4</f>
        <v>SREF_Whitegate</v>
      </c>
      <c r="C5" s="242" t="str">
        <f>AB4</f>
        <v>Refinery - Whitegate</v>
      </c>
      <c r="D5" s="245" t="s">
        <v>69</v>
      </c>
      <c r="E5" s="54"/>
      <c r="F5" s="217"/>
      <c r="G5" s="217"/>
      <c r="H5" s="217"/>
      <c r="I5" s="217"/>
      <c r="J5" s="217"/>
      <c r="K5" s="464">
        <f>(SUM(SEAI_Bal!N21:Y21)-SUM(SEAI_Bal!N26:Y26))/SEAI_Bal!M14</f>
        <v>0.97514504901104793</v>
      </c>
      <c r="L5" s="464">
        <f>(SUM(SEAI_Bal!N49:Y49)-SUM(SEAI_Bal!N54:Y54))/SEAI_Bal!M42</f>
        <v>0.99109125891300298</v>
      </c>
      <c r="M5" s="464">
        <f>(SUM(SEAI_Bal!N77:Y77)-SUM(SEAI_Bal!N82:Y82))/SEAI_Bal!M70</f>
        <v>0.99521957436852992</v>
      </c>
      <c r="N5" s="464">
        <f>(SUM(SEAI_Bal!N105:Y105)-SUM(SEAI_Bal!N110:Y110))/SEAI_Bal!M98</f>
        <v>0.99799126990040821</v>
      </c>
      <c r="O5" s="465">
        <f>(SEAI_Bal!L14)*Conversions!$B$2</f>
        <v>131.35401714240001</v>
      </c>
      <c r="P5" s="465">
        <f>(SEAI_Bal!L42)*Conversions!$B$2</f>
        <v>121.5067472784</v>
      </c>
      <c r="Q5" s="465">
        <f>(SEAI_Bal!L70)*Conversions!$B$2</f>
        <v>117.8247246336</v>
      </c>
      <c r="R5" s="465">
        <f>(SEAI_Bal!L98)*Conversions!$B$2</f>
        <v>142.96484252978811</v>
      </c>
      <c r="S5" s="451">
        <f>MAX(O5:R5)</f>
        <v>142.96484252978811</v>
      </c>
      <c r="T5" s="217">
        <v>50</v>
      </c>
      <c r="U5" s="54"/>
      <c r="V5" s="54"/>
      <c r="W5" s="453" t="s">
        <v>408</v>
      </c>
    </row>
    <row r="6" spans="2:33">
      <c r="B6" s="245"/>
      <c r="C6" s="246"/>
      <c r="D6" s="245"/>
      <c r="E6" s="245" t="s">
        <v>397</v>
      </c>
      <c r="F6" s="464">
        <f>(SEAI_Bal!N$21-SEAI_Bal!N$26)/(SUM(SEAI_Bal!$N$21:$Y$21)-SUM(SEAI_Bal!$N$26:$Y$26))</f>
        <v>2.8572651180697587E-3</v>
      </c>
      <c r="G6" s="464">
        <f>(SEAI_Bal!N$49-SEAI_Bal!N$54)/(SUM(SEAI_Bal!$N$49:$Y$49)-SUM(SEAI_Bal!$N$54:$Y$54))</f>
        <v>1.7573397542909115E-3</v>
      </c>
      <c r="H6" s="464">
        <f>(SEAI_Bal!N$77-SEAI_Bal!N$82)/(SUM(SEAI_Bal!$N$77:$Y$77)-SUM(SEAI_Bal!$N$82:$Y$82))</f>
        <v>1.7219160557323942E-3</v>
      </c>
      <c r="I6" s="464">
        <f>(SEAI_Bal!N$105-SEAI_Bal!N$110)/(SUM(SEAI_Bal!$N$105:$Y$105)-SUM(SEAI_Bal!$N$110:$Y$110))</f>
        <v>9.9318920595158535E-3</v>
      </c>
      <c r="J6" s="450">
        <f>MAX(F6:I6)*1.1</f>
        <v>1.0925081265467439E-2</v>
      </c>
      <c r="K6" s="217"/>
      <c r="L6" s="217"/>
      <c r="M6" s="217"/>
      <c r="N6" s="217"/>
      <c r="O6" s="217"/>
      <c r="P6" s="217"/>
      <c r="Q6" s="217"/>
      <c r="R6" s="217"/>
      <c r="S6" s="217"/>
      <c r="T6" s="217"/>
      <c r="U6" s="54"/>
      <c r="V6" s="451"/>
      <c r="W6" s="245" t="s">
        <v>336</v>
      </c>
    </row>
    <row r="7" spans="2:33">
      <c r="B7" s="247"/>
      <c r="C7" s="239"/>
      <c r="D7" s="248"/>
      <c r="E7" s="245" t="s">
        <v>71</v>
      </c>
      <c r="F7" s="464">
        <f>(SEAI_Bal!O$21-SEAI_Bal!O$26)/(SUM(SEAI_Bal!$N$21:$Y$21)-SUM(SEAI_Bal!$N$26:$Y$26))</f>
        <v>0.19187333835393638</v>
      </c>
      <c r="G7" s="464">
        <f>(SEAI_Bal!O$49-SEAI_Bal!O$54)/(SUM(SEAI_Bal!$N$49:$Y$49)-SUM(SEAI_Bal!$N$54:$Y$54))</f>
        <v>0.19571142937659458</v>
      </c>
      <c r="H7" s="464">
        <f>(SEAI_Bal!O$77-SEAI_Bal!O$82)/(SUM(SEAI_Bal!$N$77:$Y$77)-SUM(SEAI_Bal!$N$82:$Y$82))</f>
        <v>0.18707617645630659</v>
      </c>
      <c r="I7" s="464">
        <f>(SEAI_Bal!O$105-SEAI_Bal!O$110)/(SUM(SEAI_Bal!$N$105:$Y$105)-SUM(SEAI_Bal!$N$110:$Y$110))</f>
        <v>0.1890064710000951</v>
      </c>
      <c r="J7" s="450">
        <f>MAX(F7:I7)*1.1</f>
        <v>0.21528257231425404</v>
      </c>
      <c r="K7" s="217"/>
      <c r="L7" s="217"/>
      <c r="M7" s="217"/>
      <c r="N7" s="217"/>
      <c r="O7" s="217"/>
      <c r="P7" s="217"/>
      <c r="Q7" s="217"/>
      <c r="R7" s="217"/>
      <c r="S7" s="217"/>
      <c r="T7" s="217"/>
      <c r="U7" s="54"/>
      <c r="V7" s="452">
        <v>1.7</v>
      </c>
      <c r="W7" s="245" t="s">
        <v>337</v>
      </c>
    </row>
    <row r="8" spans="2:33">
      <c r="B8" s="247"/>
      <c r="C8" s="249"/>
      <c r="D8" s="248"/>
      <c r="E8" s="245" t="s">
        <v>73</v>
      </c>
      <c r="F8" s="464">
        <f>(SEAI_Bal!P$21-SEAI_Bal!P$26)/(SUM(SEAI_Bal!$N$21:$Y$21)-SUM(SEAI_Bal!$N$26:$Y$26))</f>
        <v>4.5544724867692413E-2</v>
      </c>
      <c r="G8" s="464">
        <f>(SEAI_Bal!P$49-SEAI_Bal!P$54)/(SUM(SEAI_Bal!$N$49:$Y$49)-SUM(SEAI_Bal!$N$54:$Y$54))</f>
        <v>3.8703458978187999E-2</v>
      </c>
      <c r="H8" s="464">
        <f>(SEAI_Bal!P$77-SEAI_Bal!P$82)/(SUM(SEAI_Bal!$N$77:$Y$77)-SUM(SEAI_Bal!$N$82:$Y$82))</f>
        <v>5.155566585458405E-2</v>
      </c>
      <c r="I8" s="464">
        <f>(SEAI_Bal!P$105-SEAI_Bal!P$110)/(SUM(SEAI_Bal!$N$105:$Y$105)-SUM(SEAI_Bal!$N$110:$Y$110))</f>
        <v>4.4064893711572649E-2</v>
      </c>
      <c r="J8" s="450">
        <f>MAX(F8:I8)*1.1</f>
        <v>5.6711232440042461E-2</v>
      </c>
      <c r="K8" s="217"/>
      <c r="L8" s="217"/>
      <c r="M8" s="217"/>
      <c r="N8" s="217"/>
      <c r="O8" s="217"/>
      <c r="P8" s="217"/>
      <c r="Q8" s="217"/>
      <c r="R8" s="217"/>
      <c r="S8" s="217"/>
      <c r="T8" s="217"/>
      <c r="U8" s="54"/>
      <c r="V8" s="452">
        <v>1.7</v>
      </c>
      <c r="W8" s="245" t="s">
        <v>338</v>
      </c>
    </row>
    <row r="9" spans="2:33">
      <c r="B9" s="250" t="s">
        <v>399</v>
      </c>
      <c r="C9" s="249"/>
      <c r="D9" s="248"/>
      <c r="E9" s="245" t="s">
        <v>399</v>
      </c>
      <c r="F9" s="464">
        <f>(SEAI_Bal!Q$21-SEAI_Bal!Q$26)/(SUM(SEAI_Bal!$N$21:$Y$21)-SUM(SEAI_Bal!$N$26:$Y$26))</f>
        <v>0</v>
      </c>
      <c r="G9" s="464">
        <f>(SEAI_Bal!Q$49-SEAI_Bal!Q$54)/(SUM(SEAI_Bal!$N$49:$Y$49)-SUM(SEAI_Bal!$N$54:$Y$54))</f>
        <v>0</v>
      </c>
      <c r="H9" s="464">
        <f>(SEAI_Bal!Q$77-SEAI_Bal!Q$82)/(SUM(SEAI_Bal!$N$77:$Y$77)-SUM(SEAI_Bal!$N$82:$Y$82))</f>
        <v>0</v>
      </c>
      <c r="I9" s="464">
        <f>(SEAI_Bal!Q$105-SEAI_Bal!Q$110)/(SUM(SEAI_Bal!$N$105:$Y$105)-SUM(SEAI_Bal!$N$110:$Y$110))</f>
        <v>0</v>
      </c>
      <c r="J9" s="450"/>
      <c r="K9" s="217"/>
      <c r="L9" s="217"/>
      <c r="M9" s="217"/>
      <c r="N9" s="217"/>
      <c r="O9" s="217"/>
      <c r="P9" s="217"/>
      <c r="Q9" s="217"/>
      <c r="R9" s="217"/>
      <c r="S9" s="217"/>
      <c r="T9" s="217"/>
      <c r="U9" s="54"/>
      <c r="V9" s="452"/>
      <c r="W9" s="245" t="s">
        <v>339</v>
      </c>
    </row>
    <row r="10" spans="2:33">
      <c r="B10" s="247"/>
      <c r="C10" s="249"/>
      <c r="D10" s="248"/>
      <c r="E10" s="245" t="s">
        <v>72</v>
      </c>
      <c r="F10" s="464">
        <f>(SEAI_Bal!R$21-SEAI_Bal!R$26)/(SUM(SEAI_Bal!$N$21:$Y$21)-SUM(SEAI_Bal!$N$26:$Y$26))</f>
        <v>0.30952168784779965</v>
      </c>
      <c r="G10" s="464">
        <f>(SEAI_Bal!R$49-SEAI_Bal!R$54)/(SUM(SEAI_Bal!$N$49:$Y$49)-SUM(SEAI_Bal!$N$54:$Y$54))</f>
        <v>0.31876895508405695</v>
      </c>
      <c r="H10" s="464">
        <f>(SEAI_Bal!R$77-SEAI_Bal!R$82)/(SUM(SEAI_Bal!$N$77:$Y$77)-SUM(SEAI_Bal!$N$82:$Y$82))</f>
        <v>0.32784783002983553</v>
      </c>
      <c r="I10" s="464">
        <f>(SEAI_Bal!R$105-SEAI_Bal!R$110)/(SUM(SEAI_Bal!$N$105:$Y$105)-SUM(SEAI_Bal!$N$110:$Y$110))</f>
        <v>0.33518051031150281</v>
      </c>
      <c r="J10" s="450">
        <f>MAX(F10:I10)*1.1</f>
        <v>0.36869856134265311</v>
      </c>
      <c r="K10" s="217"/>
      <c r="L10" s="217"/>
      <c r="M10" s="217"/>
      <c r="N10" s="217"/>
      <c r="O10" s="217"/>
      <c r="P10" s="217"/>
      <c r="Q10" s="217"/>
      <c r="R10" s="217"/>
      <c r="S10" s="217"/>
      <c r="T10" s="217"/>
      <c r="U10" s="54"/>
      <c r="V10" s="452">
        <v>0.83603571428571199</v>
      </c>
      <c r="W10" s="245" t="s">
        <v>340</v>
      </c>
    </row>
    <row r="11" spans="2:33">
      <c r="B11" s="250"/>
      <c r="C11" s="249"/>
      <c r="D11" s="248"/>
      <c r="E11" s="245" t="s">
        <v>74</v>
      </c>
      <c r="F11" s="464">
        <f>(SEAI_Bal!S$21-SEAI_Bal!S$26)/(SUM(SEAI_Bal!$N$21:$Y$21)-SUM(SEAI_Bal!$N$26:$Y$26))</f>
        <v>2.3369218654876782E-2</v>
      </c>
      <c r="G11" s="464">
        <f>(SEAI_Bal!S$49-SEAI_Bal!S$54)/(SUM(SEAI_Bal!$N$49:$Y$49)-SUM(SEAI_Bal!$N$54:$Y$54))</f>
        <v>2.4679379597538263E-2</v>
      </c>
      <c r="H11" s="464">
        <f>(SEAI_Bal!S$77-SEAI_Bal!S$82)/(SUM(SEAI_Bal!$N$77:$Y$77)-SUM(SEAI_Bal!$N$82:$Y$82))</f>
        <v>2.3982776739444402E-2</v>
      </c>
      <c r="I11" s="464">
        <f>(SEAI_Bal!S$105-SEAI_Bal!S$110)/(SUM(SEAI_Bal!$N$105:$Y$105)-SUM(SEAI_Bal!$N$110:$Y$110))</f>
        <v>1.5463157429017384E-2</v>
      </c>
      <c r="J11" s="450"/>
      <c r="K11" s="257"/>
      <c r="L11" s="257"/>
      <c r="M11" s="257"/>
      <c r="N11" s="257"/>
      <c r="O11" s="257"/>
      <c r="P11" s="257"/>
      <c r="Q11" s="257"/>
      <c r="R11" s="257"/>
      <c r="S11" s="257"/>
      <c r="T11" s="259"/>
      <c r="U11" s="54"/>
      <c r="V11" s="452">
        <v>1.3357142857142801</v>
      </c>
      <c r="W11" s="245" t="s">
        <v>341</v>
      </c>
    </row>
    <row r="12" spans="2:33">
      <c r="B12" s="250"/>
      <c r="C12" s="249"/>
      <c r="D12" s="248"/>
      <c r="E12" s="245" t="s">
        <v>70</v>
      </c>
      <c r="F12" s="464">
        <f>(SEAI_Bal!T$21-SEAI_Bal!T$26)/(SUM(SEAI_Bal!$N$21:$Y$21)-SUM(SEAI_Bal!$N$26:$Y$26))</f>
        <v>0.42353451581560209</v>
      </c>
      <c r="G12" s="464">
        <f>(SEAI_Bal!T$49-SEAI_Bal!T$54)/(SUM(SEAI_Bal!$N$49:$Y$49)-SUM(SEAI_Bal!$N$54:$Y$54))</f>
        <v>0.40994075218445536</v>
      </c>
      <c r="H12" s="464">
        <f>(SEAI_Bal!T$77-SEAI_Bal!T$82)/(SUM(SEAI_Bal!$N$77:$Y$77)-SUM(SEAI_Bal!$N$82:$Y$82))</f>
        <v>0.40033402843263444</v>
      </c>
      <c r="I12" s="464">
        <f>(SEAI_Bal!T$105-SEAI_Bal!T$110)/(SUM(SEAI_Bal!$N$105:$Y$105)-SUM(SEAI_Bal!$N$110:$Y$110))</f>
        <v>0.39747939886151551</v>
      </c>
      <c r="J12" s="450">
        <f>MAX(F12:I12)*1.1</f>
        <v>0.46588796739716232</v>
      </c>
      <c r="K12" s="257"/>
      <c r="L12" s="257"/>
      <c r="M12" s="257"/>
      <c r="N12" s="257"/>
      <c r="O12" s="257"/>
      <c r="P12" s="257"/>
      <c r="Q12" s="257"/>
      <c r="R12" s="257"/>
      <c r="S12" s="257"/>
      <c r="T12" s="259"/>
      <c r="U12" s="54"/>
      <c r="V12" s="452">
        <v>1.5785714285714201</v>
      </c>
      <c r="W12" s="245" t="s">
        <v>342</v>
      </c>
    </row>
    <row r="13" spans="2:33">
      <c r="B13" s="250"/>
      <c r="C13" s="249"/>
      <c r="D13" s="248"/>
      <c r="E13" s="245" t="s">
        <v>161</v>
      </c>
      <c r="F13" s="464">
        <f>(SEAI_Bal!U$21-SEAI_Bal!U$26)/(SUM(SEAI_Bal!$N$21:$Y$21)-SUM(SEAI_Bal!$N$26:$Y$26))</f>
        <v>0</v>
      </c>
      <c r="G13" s="464">
        <f>(SEAI_Bal!U$49-SEAI_Bal!U$54)/(SUM(SEAI_Bal!$N$49:$Y$49)-SUM(SEAI_Bal!$N$54:$Y$54))</f>
        <v>0</v>
      </c>
      <c r="H13" s="464">
        <f>(SEAI_Bal!U$77-SEAI_Bal!U$82)/(SUM(SEAI_Bal!$N$77:$Y$77)-SUM(SEAI_Bal!$N$82:$Y$82))</f>
        <v>0</v>
      </c>
      <c r="I13" s="464">
        <f>(SEAI_Bal!U$105-SEAI_Bal!U$110)/(SUM(SEAI_Bal!$N$105:$Y$105)-SUM(SEAI_Bal!$N$110:$Y$110))</f>
        <v>0</v>
      </c>
      <c r="J13" s="450"/>
      <c r="K13" s="257"/>
      <c r="L13" s="257"/>
      <c r="M13" s="257"/>
      <c r="N13" s="257"/>
      <c r="O13" s="257"/>
      <c r="P13" s="257"/>
      <c r="Q13" s="257"/>
      <c r="R13" s="257"/>
      <c r="S13" s="257"/>
      <c r="T13" s="257"/>
      <c r="U13" s="54"/>
      <c r="V13" s="452"/>
      <c r="W13" s="245" t="s">
        <v>343</v>
      </c>
    </row>
    <row r="14" spans="2:33">
      <c r="B14" s="250"/>
      <c r="C14" s="249"/>
      <c r="D14" s="248"/>
      <c r="E14" s="245" t="s">
        <v>398</v>
      </c>
      <c r="F14" s="464">
        <f>(SEAI_Bal!V$21-SEAI_Bal!V$26)/(SUM(SEAI_Bal!$N$21:$Y$21)-SUM(SEAI_Bal!$N$26:$Y$26))</f>
        <v>3.2992493420228855E-3</v>
      </c>
      <c r="G14" s="464">
        <f>(SEAI_Bal!V$49-SEAI_Bal!V$54)/(SUM(SEAI_Bal!$N$49:$Y$49)-SUM(SEAI_Bal!$N$54:$Y$54))</f>
        <v>1.0438685024875898E-2</v>
      </c>
      <c r="H14" s="464">
        <f>(SEAI_Bal!V$77-SEAI_Bal!V$82)/(SUM(SEAI_Bal!$N$77:$Y$77)-SUM(SEAI_Bal!$N$82:$Y$82))</f>
        <v>7.4816064314624977E-3</v>
      </c>
      <c r="I14" s="464">
        <f>(SEAI_Bal!V$105-SEAI_Bal!V$110)/(SUM(SEAI_Bal!$N$105:$Y$105)-SUM(SEAI_Bal!$N$110:$Y$110))</f>
        <v>8.8736766267806227E-3</v>
      </c>
      <c r="J14" s="450"/>
      <c r="K14" s="257"/>
      <c r="L14" s="257"/>
      <c r="M14" s="257"/>
      <c r="N14" s="257"/>
      <c r="O14" s="257"/>
      <c r="P14" s="257"/>
      <c r="Q14" s="257"/>
      <c r="R14" s="257"/>
      <c r="S14" s="257"/>
      <c r="T14" s="257"/>
      <c r="U14" s="54"/>
      <c r="V14" s="452">
        <v>1.21428571428571</v>
      </c>
      <c r="W14" s="245" t="s">
        <v>344</v>
      </c>
    </row>
    <row r="15" spans="2:33">
      <c r="B15" s="250" t="s">
        <v>399</v>
      </c>
      <c r="C15" s="249"/>
      <c r="D15" s="248"/>
      <c r="E15" s="245" t="s">
        <v>399</v>
      </c>
      <c r="F15" s="464">
        <f>SEAI_Bal!W$21/(SUM(SEAI_Bal!$N$21:$Y$21)-SUM(SEAI_Bal!$N$26:$Y$26))</f>
        <v>0</v>
      </c>
      <c r="G15" s="464">
        <f>SEAI_Bal!W$49/(SUM(SEAI_Bal!$N$49:$Y$49)-SUM(SEAI_Bal!$N$54:$Y$54))</f>
        <v>0</v>
      </c>
      <c r="H15" s="464">
        <f>SEAI_Bal!W$77/(SUM(SEAI_Bal!$N$77:$Y$77)-SUM(SEAI_Bal!$N$82:$Y$82))</f>
        <v>0</v>
      </c>
      <c r="I15" s="464">
        <f>SEAI_Bal!W$105/(SUM(SEAI_Bal!$N$105:$Y$105)-SUM(SEAI_Bal!$N$110:$Y$110))</f>
        <v>0</v>
      </c>
      <c r="J15" s="450"/>
      <c r="K15" s="257"/>
      <c r="L15" s="257"/>
      <c r="M15" s="257"/>
      <c r="N15" s="257"/>
      <c r="O15" s="257"/>
      <c r="P15" s="257"/>
      <c r="Q15" s="257"/>
      <c r="R15" s="257"/>
      <c r="S15" s="257"/>
      <c r="T15" s="257"/>
      <c r="U15" s="54"/>
      <c r="V15" s="452"/>
      <c r="W15" s="245" t="s">
        <v>345</v>
      </c>
    </row>
    <row r="16" spans="2:33">
      <c r="B16" s="250" t="s">
        <v>399</v>
      </c>
      <c r="C16" s="54"/>
      <c r="D16" s="54"/>
      <c r="E16" s="245" t="s">
        <v>399</v>
      </c>
      <c r="F16" s="464">
        <f>SEAI_Bal!X$21/(SUM(SEAI_Bal!$N$21:$Y$21)-SUM(SEAI_Bal!$N$26:$Y$26))</f>
        <v>0</v>
      </c>
      <c r="G16" s="464">
        <f>SEAI_Bal!X$49/(SUM(SEAI_Bal!$N$49:$Y$49)-SUM(SEAI_Bal!$N$54:$Y$54))</f>
        <v>0</v>
      </c>
      <c r="H16" s="464">
        <f>SEAI_Bal!X$77/(SUM(SEAI_Bal!$N$77:$Y$77)-SUM(SEAI_Bal!$N$82:$Y$82))</f>
        <v>0</v>
      </c>
      <c r="I16" s="464">
        <f>SEAI_Bal!X$105/(SUM(SEAI_Bal!$N$105:$Y$105)-SUM(SEAI_Bal!$N$110:$Y$110))</f>
        <v>0</v>
      </c>
      <c r="J16" s="450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452"/>
      <c r="W16" s="245" t="s">
        <v>346</v>
      </c>
      <c r="AD16" s="251"/>
      <c r="AE16" s="251"/>
      <c r="AF16" s="251"/>
    </row>
    <row r="17" spans="2:31">
      <c r="B17" s="250" t="s">
        <v>399</v>
      </c>
      <c r="C17" s="54"/>
      <c r="D17" s="54"/>
      <c r="E17" s="245" t="s">
        <v>399</v>
      </c>
      <c r="F17" s="464">
        <f>SEAI_Bal!Y$21/(SUM(SEAI_Bal!$N$21:$Y$21)-SUM(SEAI_Bal!$N$26:$Y$26))</f>
        <v>0</v>
      </c>
      <c r="G17" s="464">
        <f>SEAI_Bal!Y$49/(SUM(SEAI_Bal!$N$49:$Y$49)-SUM(SEAI_Bal!$N$54:$Y$54))</f>
        <v>0</v>
      </c>
      <c r="H17" s="464">
        <f>SEAI_Bal!Y$77/(SUM(SEAI_Bal!$N$77:$Y$77)-SUM(SEAI_Bal!$N$82:$Y$82))</f>
        <v>0</v>
      </c>
      <c r="I17" s="464">
        <f>SEAI_Bal!Y$105/(SUM(SEAI_Bal!$N$105:$Y$105)-SUM(SEAI_Bal!$N$110:$Y$110))</f>
        <v>0</v>
      </c>
      <c r="J17" s="450"/>
      <c r="K17" s="217"/>
      <c r="L17" s="217"/>
      <c r="M17" s="217"/>
      <c r="N17" s="217"/>
      <c r="O17" s="258"/>
      <c r="P17" s="258"/>
      <c r="Q17" s="258"/>
      <c r="R17" s="258"/>
      <c r="S17" s="54"/>
      <c r="T17" s="217"/>
      <c r="U17" s="217"/>
      <c r="V17" s="452"/>
      <c r="W17" s="245" t="s">
        <v>347</v>
      </c>
      <c r="AD17" s="251"/>
      <c r="AE17" s="251"/>
    </row>
    <row r="18" spans="2:31">
      <c r="M18" s="192"/>
      <c r="N18" s="192"/>
      <c r="O18" s="192"/>
      <c r="P18" s="192"/>
      <c r="Q18" s="269"/>
      <c r="R18" s="498"/>
      <c r="T18" s="63"/>
      <c r="AB18" s="251"/>
      <c r="AC18" s="251"/>
    </row>
  </sheetData>
  <phoneticPr fontId="143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AB36"/>
  <sheetViews>
    <sheetView topLeftCell="C1" workbookViewId="0">
      <selection activeCell="E22" sqref="E22"/>
    </sheetView>
  </sheetViews>
  <sheetFormatPr defaultColWidth="9.1796875" defaultRowHeight="14"/>
  <cols>
    <col min="1" max="1" width="9.1796875" style="58"/>
    <col min="2" max="2" width="15.54296875" style="58" customWidth="1"/>
    <col min="3" max="3" width="26.54296875" style="58" bestFit="1" customWidth="1"/>
    <col min="4" max="4" width="10.81640625" style="58" customWidth="1"/>
    <col min="5" max="5" width="10.81640625" style="58" bestFit="1" customWidth="1"/>
    <col min="6" max="14" width="10.1796875" style="58" customWidth="1"/>
    <col min="15" max="20" width="10.26953125" style="58" customWidth="1"/>
    <col min="21" max="21" width="9.1796875" style="58"/>
    <col min="22" max="22" width="12" style="58" bestFit="1" customWidth="1"/>
    <col min="23" max="23" width="26.54296875" style="58" bestFit="1" customWidth="1"/>
    <col min="24" max="16384" width="9.1796875" style="58"/>
  </cols>
  <sheetData>
    <row r="2" spans="2:28" ht="17.5">
      <c r="B2" s="30" t="s">
        <v>102</v>
      </c>
      <c r="C2" s="31"/>
      <c r="E2" s="32" t="s">
        <v>562</v>
      </c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</row>
    <row r="3" spans="2:28" ht="26">
      <c r="B3" s="35" t="s">
        <v>2</v>
      </c>
      <c r="C3" s="35" t="s">
        <v>3</v>
      </c>
      <c r="D3" s="36" t="s">
        <v>133</v>
      </c>
      <c r="E3" s="36" t="s">
        <v>81</v>
      </c>
      <c r="F3" s="38" t="s">
        <v>82</v>
      </c>
      <c r="G3" s="38" t="s">
        <v>182</v>
      </c>
      <c r="H3" s="38" t="s">
        <v>183</v>
      </c>
      <c r="I3" s="38" t="s">
        <v>84</v>
      </c>
      <c r="J3" s="38" t="s">
        <v>86</v>
      </c>
      <c r="K3" s="38" t="s">
        <v>87</v>
      </c>
      <c r="L3" s="38" t="s">
        <v>88</v>
      </c>
      <c r="M3" s="38" t="s">
        <v>131</v>
      </c>
      <c r="N3" s="38" t="s">
        <v>135</v>
      </c>
      <c r="O3" s="38" t="s">
        <v>136</v>
      </c>
      <c r="P3" s="38" t="s">
        <v>137</v>
      </c>
      <c r="Q3" s="38" t="s">
        <v>129</v>
      </c>
      <c r="R3" s="38" t="s">
        <v>130</v>
      </c>
      <c r="S3" s="152" t="s">
        <v>132</v>
      </c>
      <c r="U3" s="14" t="s">
        <v>563</v>
      </c>
      <c r="V3" s="14"/>
      <c r="W3" s="15"/>
      <c r="X3" s="15"/>
      <c r="Y3" s="15"/>
      <c r="Z3" s="15"/>
      <c r="AA3" s="15"/>
      <c r="AB3" s="15"/>
    </row>
    <row r="4" spans="2:28" ht="14.5" thickBot="1">
      <c r="B4" s="40" t="s">
        <v>89</v>
      </c>
      <c r="C4" s="41" t="s">
        <v>90</v>
      </c>
      <c r="D4" s="41"/>
      <c r="E4" s="41"/>
      <c r="F4" s="42" t="s">
        <v>97</v>
      </c>
      <c r="G4" s="42" t="s">
        <v>97</v>
      </c>
      <c r="H4" s="42" t="s">
        <v>97</v>
      </c>
      <c r="I4" s="42" t="s">
        <v>97</v>
      </c>
      <c r="J4" s="42" t="s">
        <v>97</v>
      </c>
      <c r="K4" s="42" t="s">
        <v>97</v>
      </c>
      <c r="L4" s="42" t="s">
        <v>97</v>
      </c>
      <c r="M4" s="42" t="s">
        <v>11</v>
      </c>
      <c r="N4" s="42" t="s">
        <v>11</v>
      </c>
      <c r="O4" s="42" t="s">
        <v>11</v>
      </c>
      <c r="P4" s="42" t="s">
        <v>11</v>
      </c>
      <c r="Q4" s="42" t="s">
        <v>11</v>
      </c>
      <c r="R4" s="42" t="s">
        <v>11</v>
      </c>
      <c r="S4" s="72"/>
      <c r="U4" s="13" t="s">
        <v>1</v>
      </c>
      <c r="V4" s="13" t="s">
        <v>2</v>
      </c>
      <c r="W4" s="13" t="s">
        <v>3</v>
      </c>
      <c r="X4" s="13" t="s">
        <v>4</v>
      </c>
      <c r="Y4" s="13" t="s">
        <v>5</v>
      </c>
      <c r="Z4" s="13" t="s">
        <v>6</v>
      </c>
      <c r="AA4" s="13" t="s">
        <v>7</v>
      </c>
      <c r="AB4" s="13" t="s">
        <v>8</v>
      </c>
    </row>
    <row r="5" spans="2:28">
      <c r="B5" s="58" t="str">
        <f>Interconnector!V5</f>
        <v>IMPELCC_UK</v>
      </c>
      <c r="C5" s="58" t="str">
        <f>Interconnector!W5</f>
        <v>Import of Electricity from UK</v>
      </c>
      <c r="E5" s="58" t="s">
        <v>134</v>
      </c>
      <c r="F5" s="212">
        <f t="shared" ref="F5:L5" si="0">F22</f>
        <v>21.459200912902137</v>
      </c>
      <c r="G5" s="212">
        <f t="shared" si="0"/>
        <v>19.243858898019401</v>
      </c>
      <c r="H5" s="212">
        <f t="shared" si="0"/>
        <v>16.731592112821932</v>
      </c>
      <c r="I5" s="212">
        <f t="shared" si="0"/>
        <v>13.29765454468259</v>
      </c>
      <c r="J5" s="212">
        <f t="shared" si="0"/>
        <v>19.864459777168182</v>
      </c>
      <c r="K5" s="212">
        <f t="shared" si="0"/>
        <v>23.122039979266045</v>
      </c>
      <c r="L5" s="212">
        <f t="shared" si="0"/>
        <v>26.829511103517522</v>
      </c>
      <c r="M5" s="70">
        <f>SEAI_Bal!AK3*0.041868</f>
        <v>2.8214863737475673</v>
      </c>
      <c r="N5" s="70">
        <f>SEAI_Bal!AK31*0.041868</f>
        <v>9.4522904260776013</v>
      </c>
      <c r="O5" s="70">
        <f>SEAI_Bal!AK59*0.041868</f>
        <v>10.272701673525599</v>
      </c>
      <c r="P5" s="70">
        <f>SEAI_Bal!AK87*0.041868</f>
        <v>6.3082434794760003</v>
      </c>
      <c r="Q5" s="69">
        <f>MAX(M5:P5)*1.1</f>
        <v>11.299971840878161</v>
      </c>
      <c r="R5" s="69">
        <f>Q5</f>
        <v>11.299971840878161</v>
      </c>
      <c r="S5" s="63">
        <v>5</v>
      </c>
      <c r="U5" t="s">
        <v>28</v>
      </c>
      <c r="V5" s="52" t="s">
        <v>124</v>
      </c>
      <c r="W5" s="52" t="s">
        <v>126</v>
      </c>
      <c r="X5" s="52" t="s">
        <v>11</v>
      </c>
      <c r="Y5" s="52"/>
      <c r="Z5" s="52" t="s">
        <v>128</v>
      </c>
    </row>
    <row r="6" spans="2:28">
      <c r="B6" s="65" t="str">
        <f>Interconnector!V6</f>
        <v>EXPELCC_UK</v>
      </c>
      <c r="C6" s="65" t="str">
        <f>Interconnector!W6</f>
        <v>Export of Electricity to UK</v>
      </c>
      <c r="D6" s="65" t="s">
        <v>134</v>
      </c>
      <c r="E6" s="65"/>
      <c r="F6" s="66">
        <f>F5*0.7</f>
        <v>15.021440639031495</v>
      </c>
      <c r="G6" s="66">
        <f t="shared" ref="G6:L6" si="1">G5*0.7</f>
        <v>13.47070122861358</v>
      </c>
      <c r="H6" s="66">
        <f t="shared" si="1"/>
        <v>11.712114478975352</v>
      </c>
      <c r="I6" s="66">
        <f t="shared" si="1"/>
        <v>9.3083581812778124</v>
      </c>
      <c r="J6" s="66">
        <f t="shared" si="1"/>
        <v>13.905121844017726</v>
      </c>
      <c r="K6" s="66">
        <f t="shared" si="1"/>
        <v>16.185427985486232</v>
      </c>
      <c r="L6" s="66">
        <f t="shared" si="1"/>
        <v>18.780657772462263</v>
      </c>
      <c r="M6" s="71">
        <f>SEAI_Bal!AK4*0.041868</f>
        <v>1.3327091584765201</v>
      </c>
      <c r="N6" s="71">
        <f>SEAI_Bal!AK32*0.041868</f>
        <v>1.3789441252728001</v>
      </c>
      <c r="O6" s="71">
        <f>SEAI_Bal!AK60*0.041868</f>
        <v>2.5347038845896006</v>
      </c>
      <c r="P6" s="71">
        <f>SEAI_Bal!AK88*0.041868</f>
        <v>3.8836751357159995</v>
      </c>
      <c r="Q6" s="67">
        <f>Q5</f>
        <v>11.299971840878161</v>
      </c>
      <c r="R6" s="67">
        <f t="shared" ref="R6" si="2">R5</f>
        <v>11.299971840878161</v>
      </c>
      <c r="S6" s="68">
        <v>5</v>
      </c>
      <c r="U6" t="s">
        <v>123</v>
      </c>
      <c r="V6" t="s">
        <v>125</v>
      </c>
      <c r="W6" s="52" t="s">
        <v>127</v>
      </c>
      <c r="X6" s="52" t="s">
        <v>11</v>
      </c>
      <c r="Y6" s="52"/>
      <c r="Z6" t="s">
        <v>128</v>
      </c>
    </row>
    <row r="7" spans="2:28">
      <c r="B7" s="73" t="s">
        <v>138</v>
      </c>
      <c r="C7" s="73"/>
      <c r="D7" s="73"/>
      <c r="E7" s="73"/>
      <c r="F7" s="555" t="s">
        <v>322</v>
      </c>
      <c r="G7" s="555"/>
      <c r="H7" s="555"/>
      <c r="I7" s="555"/>
      <c r="J7" s="555"/>
      <c r="K7" s="555"/>
      <c r="L7" s="555"/>
      <c r="M7" s="556" t="s">
        <v>139</v>
      </c>
      <c r="N7" s="556"/>
      <c r="O7" s="556"/>
      <c r="P7" s="556"/>
      <c r="Q7" s="551" t="s">
        <v>465</v>
      </c>
      <c r="R7" s="551"/>
      <c r="S7" s="73"/>
    </row>
    <row r="9" spans="2:28">
      <c r="N9" s="64"/>
      <c r="O9" s="64"/>
      <c r="P9" s="64"/>
    </row>
    <row r="11" spans="2:28"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2:28">
      <c r="B12"/>
      <c r="D12" t="s">
        <v>242</v>
      </c>
      <c r="E12"/>
      <c r="F12" t="s">
        <v>241</v>
      </c>
      <c r="G12"/>
      <c r="H12"/>
      <c r="I12"/>
      <c r="J12"/>
      <c r="K12"/>
      <c r="L12"/>
      <c r="M12"/>
      <c r="N12"/>
      <c r="O12"/>
      <c r="P12"/>
      <c r="Q12"/>
    </row>
    <row r="13" spans="2:28">
      <c r="B13"/>
      <c r="D13" t="s">
        <v>240</v>
      </c>
      <c r="E13"/>
      <c r="F13">
        <v>2012</v>
      </c>
      <c r="G13">
        <v>2013</v>
      </c>
      <c r="H13">
        <v>2014</v>
      </c>
      <c r="I13">
        <v>2020</v>
      </c>
      <c r="J13">
        <v>2030</v>
      </c>
      <c r="K13">
        <v>2040</v>
      </c>
      <c r="L13">
        <v>2050</v>
      </c>
      <c r="M13"/>
      <c r="N13"/>
      <c r="O13"/>
      <c r="P13"/>
      <c r="Q13"/>
    </row>
    <row r="14" spans="2:28">
      <c r="B14" t="s">
        <v>239</v>
      </c>
      <c r="D14">
        <v>1800</v>
      </c>
      <c r="E14"/>
      <c r="F14"/>
      <c r="G14"/>
      <c r="H14"/>
      <c r="I14"/>
      <c r="J14"/>
      <c r="K14"/>
      <c r="L14"/>
      <c r="M14"/>
      <c r="N14"/>
      <c r="O14"/>
      <c r="P14"/>
      <c r="Q14"/>
    </row>
    <row r="15" spans="2:28">
      <c r="B15" t="s">
        <v>238</v>
      </c>
      <c r="D15">
        <v>0.47499999999999998</v>
      </c>
      <c r="E15"/>
      <c r="F15" s="209">
        <f>F19/$D$15</f>
        <v>59.752421052631576</v>
      </c>
      <c r="G15" s="209">
        <f>G19/$D$15</f>
        <v>59.752421052631576</v>
      </c>
      <c r="H15" s="209">
        <f>H19/$D$15</f>
        <v>59.752421052631576</v>
      </c>
      <c r="I15" s="209">
        <f>I19/$D$15</f>
        <v>59.752421052631576</v>
      </c>
      <c r="J15" s="209">
        <v>60</v>
      </c>
      <c r="K15" s="209">
        <v>60</v>
      </c>
      <c r="L15" s="209">
        <f>L19/$D$15</f>
        <v>59.752421052631576</v>
      </c>
      <c r="M15"/>
      <c r="N15" t="s">
        <v>11</v>
      </c>
      <c r="O15" t="s">
        <v>237</v>
      </c>
      <c r="P15"/>
      <c r="Q15"/>
    </row>
    <row r="16" spans="2:28">
      <c r="B16"/>
      <c r="D16"/>
      <c r="E16"/>
      <c r="F16"/>
      <c r="G16"/>
      <c r="H16"/>
      <c r="I16"/>
      <c r="J16"/>
      <c r="K16"/>
      <c r="L16"/>
      <c r="M16"/>
      <c r="N16"/>
      <c r="O16"/>
      <c r="P16"/>
      <c r="Q16"/>
    </row>
    <row r="17" spans="2:19">
      <c r="B17" t="s">
        <v>236</v>
      </c>
      <c r="D17"/>
      <c r="E17"/>
      <c r="F17" s="191">
        <f>Imports_Fossil!E6</f>
        <v>9.7972871002951827</v>
      </c>
      <c r="G17" s="191">
        <f>Imports_Fossil!F6</f>
        <v>8.7449996432258814</v>
      </c>
      <c r="H17" s="191">
        <f>Imports_Fossil!G6</f>
        <v>7.5516729202570847</v>
      </c>
      <c r="I17" s="191">
        <f>Imports_Fossil!I6</f>
        <v>5.9205525753908965</v>
      </c>
      <c r="J17" s="191">
        <f>Imports_Fossil!J6</f>
        <v>9.0024840529916368</v>
      </c>
      <c r="K17" s="191">
        <f>Imports_Fossil!K6</f>
        <v>10.543449791792009</v>
      </c>
      <c r="L17" s="191">
        <f>Imports_Fossil!L6</f>
        <v>12.348184440837489</v>
      </c>
      <c r="M17"/>
      <c r="N17" s="208" t="str">
        <f>Imports_Fossil!M6</f>
        <v>WEO2016 potential - Current Policies Scenario</v>
      </c>
      <c r="O17"/>
      <c r="P17"/>
      <c r="Q17"/>
    </row>
    <row r="18" spans="2:19">
      <c r="B18"/>
      <c r="D18"/>
      <c r="E18"/>
      <c r="F18" s="207">
        <f t="shared" ref="F18:L18" si="3">F17*F15/F19</f>
        <v>20.625867579568805</v>
      </c>
      <c r="G18" s="207">
        <f t="shared" si="3"/>
        <v>18.410525564686068</v>
      </c>
      <c r="H18" s="207">
        <f t="shared" si="3"/>
        <v>15.8982587794886</v>
      </c>
      <c r="I18" s="207">
        <f t="shared" si="3"/>
        <v>12.464321211349256</v>
      </c>
      <c r="J18" s="207">
        <f t="shared" si="3"/>
        <v>19.03112644383485</v>
      </c>
      <c r="K18" s="207">
        <f t="shared" si="3"/>
        <v>22.288706645932713</v>
      </c>
      <c r="L18" s="207">
        <f t="shared" si="3"/>
        <v>25.99617777018419</v>
      </c>
      <c r="M18"/>
      <c r="N18" t="s">
        <v>243</v>
      </c>
      <c r="O18"/>
      <c r="P18"/>
      <c r="Q18"/>
    </row>
    <row r="19" spans="2:19">
      <c r="B19" t="s">
        <v>235</v>
      </c>
      <c r="D19">
        <v>900</v>
      </c>
      <c r="E19"/>
      <c r="F19" s="191">
        <f t="shared" ref="F19:L19" si="4">$D$19*8760*3.6*10^-6</f>
        <v>28.382399999999997</v>
      </c>
      <c r="G19" s="191">
        <f t="shared" si="4"/>
        <v>28.382399999999997</v>
      </c>
      <c r="H19" s="191">
        <f t="shared" si="4"/>
        <v>28.382399999999997</v>
      </c>
      <c r="I19" s="191">
        <f t="shared" si="4"/>
        <v>28.382399999999997</v>
      </c>
      <c r="J19" s="191">
        <f t="shared" si="4"/>
        <v>28.382399999999997</v>
      </c>
      <c r="K19" s="191">
        <f t="shared" si="4"/>
        <v>28.382399999999997</v>
      </c>
      <c r="L19" s="191">
        <f t="shared" si="4"/>
        <v>28.382399999999997</v>
      </c>
      <c r="M19"/>
      <c r="N19" t="s">
        <v>11</v>
      </c>
      <c r="O19" t="s">
        <v>234</v>
      </c>
      <c r="P19"/>
      <c r="Q19"/>
    </row>
    <row r="20" spans="2:19">
      <c r="B20" t="s">
        <v>233</v>
      </c>
      <c r="D20">
        <v>3</v>
      </c>
      <c r="E20"/>
      <c r="F20" s="64">
        <f t="shared" ref="F20:L20" si="5">$D$20/3.6</f>
        <v>0.83333333333333326</v>
      </c>
      <c r="G20" s="64">
        <f t="shared" si="5"/>
        <v>0.83333333333333326</v>
      </c>
      <c r="H20" s="64">
        <f t="shared" si="5"/>
        <v>0.83333333333333326</v>
      </c>
      <c r="I20" s="64">
        <f t="shared" si="5"/>
        <v>0.83333333333333326</v>
      </c>
      <c r="J20" s="64">
        <f t="shared" si="5"/>
        <v>0.83333333333333326</v>
      </c>
      <c r="K20" s="64">
        <f t="shared" si="5"/>
        <v>0.83333333333333326</v>
      </c>
      <c r="L20" s="64">
        <f t="shared" si="5"/>
        <v>0.83333333333333326</v>
      </c>
      <c r="M20"/>
      <c r="N20" t="s">
        <v>232</v>
      </c>
      <c r="O20" t="s">
        <v>231</v>
      </c>
      <c r="P20"/>
      <c r="Q20"/>
    </row>
    <row r="21" spans="2:19"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</row>
    <row r="22" spans="2:19">
      <c r="B22"/>
      <c r="C22"/>
      <c r="D22"/>
      <c r="E22"/>
      <c r="F22" s="206">
        <f t="shared" ref="F22:L22" si="6">F18+F20</f>
        <v>21.459200912902137</v>
      </c>
      <c r="G22" s="206">
        <f t="shared" si="6"/>
        <v>19.243858898019401</v>
      </c>
      <c r="H22" s="206">
        <f t="shared" si="6"/>
        <v>16.731592112821932</v>
      </c>
      <c r="I22" s="206">
        <f t="shared" si="6"/>
        <v>13.29765454468259</v>
      </c>
      <c r="J22" s="206">
        <f t="shared" si="6"/>
        <v>19.864459777168182</v>
      </c>
      <c r="K22" s="206">
        <f t="shared" si="6"/>
        <v>23.122039979266045</v>
      </c>
      <c r="L22" s="206">
        <f t="shared" si="6"/>
        <v>26.829511103517522</v>
      </c>
      <c r="M22"/>
      <c r="N22" s="205" t="s">
        <v>230</v>
      </c>
      <c r="O22" t="s">
        <v>229</v>
      </c>
      <c r="P22"/>
      <c r="Q22" t="s">
        <v>228</v>
      </c>
    </row>
    <row r="23" spans="2:19"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</row>
    <row r="24" spans="2:19">
      <c r="B24"/>
      <c r="C24"/>
      <c r="D24"/>
      <c r="E24"/>
      <c r="F24" s="56"/>
      <c r="G24" s="56"/>
      <c r="H24" s="56"/>
      <c r="I24" s="210"/>
      <c r="J24" s="210"/>
      <c r="K24" s="211"/>
      <c r="L24" s="211"/>
      <c r="M24"/>
      <c r="N24"/>
      <c r="O24"/>
      <c r="P24"/>
      <c r="Q24"/>
    </row>
    <row r="25" spans="2:19">
      <c r="B25"/>
      <c r="C25"/>
      <c r="D25"/>
      <c r="E25"/>
      <c r="F25" s="56"/>
      <c r="G25" s="56"/>
      <c r="H25" s="56"/>
      <c r="I25" s="56"/>
      <c r="J25" s="56"/>
      <c r="K25" s="56"/>
      <c r="L25" s="56"/>
      <c r="M25"/>
      <c r="N25"/>
      <c r="O25"/>
      <c r="P25"/>
      <c r="Q25"/>
    </row>
    <row r="26" spans="2:19"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</row>
    <row r="27" spans="2:19"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</row>
    <row r="28" spans="2:19"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</row>
    <row r="29" spans="2:19"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2:19"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</row>
    <row r="31" spans="2:19"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</row>
    <row r="32" spans="2:19"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</row>
    <row r="33" spans="2:19"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</row>
    <row r="34" spans="2:19"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</row>
    <row r="35" spans="2:19"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</row>
    <row r="36" spans="2:19"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</row>
  </sheetData>
  <mergeCells count="3">
    <mergeCell ref="F7:L7"/>
    <mergeCell ref="M7:P7"/>
    <mergeCell ref="Q7:R7"/>
  </mergeCells>
  <phoneticPr fontId="143" type="noConversion"/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4935B8855D2CD4A84AB51A7B8A3B83B" ma:contentTypeVersion="6" ma:contentTypeDescription="Create a new document." ma:contentTypeScope="" ma:versionID="6046aa80c6137ea7cd300941e6de6139">
  <xsd:schema xmlns:xsd="http://www.w3.org/2001/XMLSchema" xmlns:xs="http://www.w3.org/2001/XMLSchema" xmlns:p="http://schemas.microsoft.com/office/2006/metadata/properties" xmlns:ns2="795b6ce3-4d29-4fa5-96ed-ea1b36830f13" xmlns:ns3="424ab569-3a9e-4e02-994b-fd1ed8ea43ac" targetNamespace="http://schemas.microsoft.com/office/2006/metadata/properties" ma:root="true" ma:fieldsID="8866ff8f472ea66287faba2f38092fc5" ns2:_="" ns3:_="">
    <xsd:import namespace="795b6ce3-4d29-4fa5-96ed-ea1b36830f13"/>
    <xsd:import namespace="424ab569-3a9e-4e02-994b-fd1ed8ea43a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95b6ce3-4d29-4fa5-96ed-ea1b36830f1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24ab569-3a9e-4e02-994b-fd1ed8ea43ac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DCF6B72-53A5-4E0B-A448-46543651B23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E5F08415-2FC7-44B0-AF7B-E17D00AF1CB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EEFA3A1-789D-4FB8-B245-F582309E563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95b6ce3-4d29-4fa5-96ed-ea1b36830f13"/>
    <ds:schemaRef ds:uri="424ab569-3a9e-4e02-994b-fd1ed8ea43a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2</vt:i4>
      </vt:variant>
    </vt:vector>
  </HeadingPairs>
  <TitlesOfParts>
    <vt:vector size="16" baseType="lpstr">
      <vt:lpstr>Power Sector Updates</vt:lpstr>
      <vt:lpstr>Commodities</vt:lpstr>
      <vt:lpstr>Imports_Fossil</vt:lpstr>
      <vt:lpstr>Imports_Bio</vt:lpstr>
      <vt:lpstr>Domestic</vt:lpstr>
      <vt:lpstr>Carbon Sink</vt:lpstr>
      <vt:lpstr>Domestic_Bio</vt:lpstr>
      <vt:lpstr>Refinery</vt:lpstr>
      <vt:lpstr>Interconnector</vt:lpstr>
      <vt:lpstr>SUP_FuelTech</vt:lpstr>
      <vt:lpstr>Emi</vt:lpstr>
      <vt:lpstr>SEAI-AEA_BioData</vt:lpstr>
      <vt:lpstr>SEAI_Bal</vt:lpstr>
      <vt:lpstr>Conversions</vt:lpstr>
      <vt:lpstr>SEAI_Bal!Print_Area</vt:lpstr>
      <vt:lpstr>SEAI_Bal!Print_Titles</vt:lpstr>
    </vt:vector>
  </TitlesOfParts>
  <Company>University College Cork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 Chiodi</dc:creator>
  <cp:lastModifiedBy>Xiufeng Yue</cp:lastModifiedBy>
  <dcterms:created xsi:type="dcterms:W3CDTF">2016-02-04T10:21:59Z</dcterms:created>
  <dcterms:modified xsi:type="dcterms:W3CDTF">2020-11-28T13:56:56Z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0x010100F4935B8855D2CD4A84AB51A7B8A3B83B</vt:lpwstr>
  </property>
  <property fmtid="{D5CDD505-2E9C-101B-9397-08002B2CF9AE}" pid="3" name="SaveCode">
    <vt:r8>10030090808868</vt:r8>
  </property>
</Properties>
</file>