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6A65F4A5-2C7A-49A9-88C4-A18C07C1A408}" xr6:coauthVersionLast="45" xr6:coauthVersionMax="45" xr10:uidLastSave="{00000000-0000-0000-0000-000000000000}"/>
  <bookViews>
    <workbookView xWindow="-108" yWindow="-108" windowWidth="23256" windowHeight="12576" firstSheet="4" activeTab="12" xr2:uid="{00000000-000D-0000-FFFF-FFFF00000000}"/>
  </bookViews>
  <sheets>
    <sheet name="Cover" sheetId="55" r:id="rId1"/>
    <sheet name="Intro" sheetId="57" r:id="rId2"/>
    <sheet name="Notes" sheetId="66" r:id="rId3"/>
    <sheet name="EB2018" sheetId="56" r:id="rId4"/>
    <sheet name="Regions" sheetId="62"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F86" i="59"/>
  <c r="G86" i="59"/>
  <c r="H86" i="59"/>
  <c r="I86" i="59"/>
  <c r="J86" i="59"/>
  <c r="K86" i="59"/>
  <c r="L86" i="59"/>
  <c r="M86" i="59"/>
  <c r="N86" i="59"/>
  <c r="O86" i="59"/>
  <c r="P86" i="59"/>
  <c r="Q86" i="59"/>
  <c r="R86" i="59"/>
  <c r="S86" i="59"/>
  <c r="T86" i="59"/>
  <c r="U86" i="59"/>
  <c r="V86" i="59"/>
  <c r="W86" i="59"/>
  <c r="X86" i="59"/>
  <c r="Y86" i="59"/>
  <c r="Z86" i="59"/>
  <c r="AA86" i="59"/>
  <c r="AB86" i="59"/>
  <c r="AC86" i="59"/>
  <c r="AD86" i="59"/>
  <c r="AE86" i="59"/>
  <c r="E86" i="59"/>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C55"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C41"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C27"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C18" i="43"/>
  <c r="C306" i="43"/>
  <c r="C305" i="43"/>
  <c r="C304" i="43"/>
  <c r="B307" i="43"/>
  <c r="D305" i="43" s="1"/>
  <c r="D346" i="43"/>
  <c r="E346" i="43"/>
  <c r="F346" i="43"/>
  <c r="G346" i="43"/>
  <c r="H346" i="43"/>
  <c r="I346" i="43"/>
  <c r="J346" i="43"/>
  <c r="K346" i="43"/>
  <c r="L346" i="43"/>
  <c r="M346" i="43"/>
  <c r="N346" i="43"/>
  <c r="O346" i="43"/>
  <c r="P346" i="43"/>
  <c r="Q346" i="43"/>
  <c r="R346" i="43"/>
  <c r="S346" i="43"/>
  <c r="T346" i="43"/>
  <c r="U346" i="43"/>
  <c r="V346" i="43"/>
  <c r="W346" i="43"/>
  <c r="X346" i="43"/>
  <c r="Y346" i="43"/>
  <c r="Z346" i="43"/>
  <c r="AA346" i="43"/>
  <c r="AB346" i="43"/>
  <c r="AC346" i="43"/>
  <c r="C346" i="43"/>
  <c r="D148" i="43"/>
  <c r="D338" i="43"/>
  <c r="E338" i="43"/>
  <c r="F338" i="43"/>
  <c r="G338" i="43"/>
  <c r="H338" i="43"/>
  <c r="I338" i="43"/>
  <c r="J338" i="43"/>
  <c r="K338" i="43"/>
  <c r="L338" i="43"/>
  <c r="M338" i="43"/>
  <c r="N338" i="43"/>
  <c r="O338" i="43"/>
  <c r="P338" i="43"/>
  <c r="Q338" i="43"/>
  <c r="R338" i="43"/>
  <c r="S338" i="43"/>
  <c r="T338" i="43"/>
  <c r="U338" i="43"/>
  <c r="V338" i="43"/>
  <c r="W338" i="43"/>
  <c r="X338" i="43"/>
  <c r="Y338" i="43"/>
  <c r="Z338" i="43"/>
  <c r="AA338" i="43"/>
  <c r="AB338" i="43"/>
  <c r="AC338" i="43"/>
  <c r="C338" i="43"/>
  <c r="D329" i="43"/>
  <c r="E329" i="43"/>
  <c r="F329" i="43"/>
  <c r="G329" i="43"/>
  <c r="H329" i="43"/>
  <c r="I329" i="43"/>
  <c r="J329" i="43"/>
  <c r="K329" i="43"/>
  <c r="L329" i="43"/>
  <c r="M329" i="43"/>
  <c r="N329" i="43"/>
  <c r="O329" i="43"/>
  <c r="P329" i="43"/>
  <c r="Q329" i="43"/>
  <c r="R329" i="43"/>
  <c r="S329" i="43"/>
  <c r="T329" i="43"/>
  <c r="U329" i="43"/>
  <c r="V329" i="43"/>
  <c r="W329" i="43"/>
  <c r="X329" i="43"/>
  <c r="Y329" i="43"/>
  <c r="Z329" i="43"/>
  <c r="AA329" i="43"/>
  <c r="AB329" i="43"/>
  <c r="AC329" i="43"/>
  <c r="C329" i="43"/>
  <c r="B288" i="43"/>
  <c r="D304" i="43" l="1"/>
  <c r="B306" i="43"/>
  <c r="D306" i="43" s="1"/>
  <c r="B315" i="43"/>
  <c r="D313" i="43" s="1"/>
  <c r="B298" i="43"/>
  <c r="D295" i="43" s="1"/>
  <c r="C297" i="43"/>
  <c r="C296" i="43"/>
  <c r="C295" i="43"/>
  <c r="C313" i="43" s="1"/>
  <c r="D141" i="43"/>
  <c r="D140" i="43"/>
  <c r="C287" i="43"/>
  <c r="C286" i="43"/>
  <c r="C285" i="43"/>
  <c r="B287" i="43" s="1"/>
  <c r="AB2" i="62"/>
  <c r="AA2" i="62"/>
  <c r="Z2" i="62"/>
  <c r="Y2" i="62"/>
  <c r="X2" i="62"/>
  <c r="W2" i="62"/>
  <c r="V2" i="62"/>
  <c r="U2" i="62"/>
  <c r="T2" i="62"/>
  <c r="S2" i="62"/>
  <c r="R2" i="62"/>
  <c r="Q2" i="62"/>
  <c r="P2" i="62"/>
  <c r="O2" i="62"/>
  <c r="N2" i="62"/>
  <c r="M2" i="62"/>
  <c r="L2" i="62"/>
  <c r="K2" i="62"/>
  <c r="J2" i="62"/>
  <c r="I2" i="62"/>
  <c r="H2" i="62"/>
  <c r="G2" i="62"/>
  <c r="F2" i="62"/>
  <c r="E2" i="62"/>
  <c r="D2" i="62"/>
  <c r="C2" i="62"/>
  <c r="B314" i="43" l="1"/>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B57" i="60"/>
  <c r="C57" i="60"/>
  <c r="B58" i="60"/>
  <c r="C58" i="60"/>
  <c r="B59"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D5" i="62"/>
  <c r="E5" i="62"/>
  <c r="F5" i="62"/>
  <c r="G5" i="62"/>
  <c r="H5" i="62"/>
  <c r="I5" i="62"/>
  <c r="J5" i="62"/>
  <c r="K5" i="62"/>
  <c r="L5" i="62"/>
  <c r="M5" i="62"/>
  <c r="N5" i="62"/>
  <c r="O5" i="62"/>
  <c r="P5" i="62"/>
  <c r="Q5" i="62"/>
  <c r="R5" i="62"/>
  <c r="S5" i="62"/>
  <c r="T5" i="62"/>
  <c r="U5" i="62"/>
  <c r="V5" i="62"/>
  <c r="W5" i="62"/>
  <c r="X5" i="62"/>
  <c r="Y5" i="62"/>
  <c r="Z5" i="62"/>
  <c r="AA5" i="62"/>
  <c r="AB5" i="62"/>
  <c r="C5" i="62"/>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K24" i="60"/>
  <c r="J26"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2" i="61"/>
  <c r="R82" i="61"/>
  <c r="Q20" i="61"/>
  <c r="AU20" i="61" s="1"/>
  <c r="Q111" i="61"/>
  <c r="S84" i="61"/>
  <c r="R22" i="61"/>
  <c r="AV22" i="61" s="1"/>
  <c r="F274" i="59"/>
  <c r="F277" i="59"/>
  <c r="F276" i="59"/>
  <c r="F275" i="59"/>
  <c r="D288" i="59"/>
  <c r="C288" i="59"/>
  <c r="B288" i="59"/>
  <c r="A288" i="59"/>
  <c r="E288" i="59" s="1"/>
  <c r="P24" i="60" l="1"/>
  <c r="O26" i="60"/>
  <c r="O25"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R24" i="60"/>
  <c r="Q26"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F23" i="60"/>
  <c r="X25" i="60"/>
  <c r="Y24"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AB24" i="60"/>
  <c r="G20" i="60"/>
  <c r="F53" i="60"/>
  <c r="AA26" i="60"/>
  <c r="I23"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sharedStrings.xml><?xml version="1.0" encoding="utf-8"?>
<sst xmlns="http://schemas.openxmlformats.org/spreadsheetml/2006/main" count="3067" uniqueCount="1111">
  <si>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</si>
  <si>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</si>
  <si>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</si>
  <si>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</si>
  <si>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</si>
  <si>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</si>
  <si>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</si>
  <si>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</si>
  <si>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</si>
  <si>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</si>
  <si>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</si>
  <si>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</si>
  <si>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</si>
  <si>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</si>
  <si>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</si>
  <si>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</si>
  <si>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</si>
  <si>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</si>
  <si>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</si>
  <si>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</si>
  <si>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</si>
  <si>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</si>
  <si>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</si>
  <si>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</si>
  <si>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</si>
  <si>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</si>
  <si>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</si>
  <si>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</si>
  <si>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</si>
  <si>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</si>
  <si>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</si>
  <si>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</si>
  <si>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</si>
  <si>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</si>
  <si>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</si>
  <si>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</si>
  <si>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</si>
  <si>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</si>
  <si>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</si>
  <si>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</si>
  <si>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</si>
  <si>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</si>
  <si>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</si>
  <si>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</si>
  <si>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</si>
  <si>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</si>
  <si>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</si>
  <si>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</si>
  <si>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</si>
  <si>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</si>
  <si>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</si>
  <si>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</si>
  <si>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</si>
  <si>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</si>
  <si>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</si>
  <si>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</si>
  <si>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</si>
  <si>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</si>
  <si>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</si>
  <si>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</si>
  <si>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</si>
  <si>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</si>
  <si>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</si>
  <si>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</si>
  <si>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</si>
  <si>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</si>
  <si>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</si>
  <si>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</si>
  <si>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</si>
  <si>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</si>
  <si>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</si>
  <si>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</si>
  <si>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</si>
  <si>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</si>
  <si>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</si>
  <si>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</si>
  <si>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</si>
  <si>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</si>
  <si>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</si>
  <si>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</si>
  <si>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</si>
  <si>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</si>
  <si>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</si>
  <si>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</si>
  <si>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</si>
  <si>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</si>
  <si>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</si>
  <si>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</si>
  <si>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</si>
  <si>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</si>
  <si>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</si>
  <si>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</si>
  <si>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</si>
  <si>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</si>
  <si>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</si>
  <si>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</si>
  <si>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</si>
  <si>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</si>
  <si>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</si>
  <si>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</si>
  <si>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</si>
  <si>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</si>
  <si>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</si>
  <si>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</si>
  <si>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</si>
  <si>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</si>
  <si>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</si>
  <si>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</si>
  <si>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</si>
  <si>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</si>
  <si>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</si>
  <si>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</si>
  <si>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</si>
  <si>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</si>
  <si>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</si>
  <si>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</si>
  <si>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</si>
  <si>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</si>
  <si>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</si>
  <si>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</si>
  <si>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</si>
  <si>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</si>
  <si>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</si>
  <si>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</si>
  <si>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</si>
  <si>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</si>
  <si>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</si>
  <si>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</si>
  <si>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</si>
  <si>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</si>
  <si>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</si>
  <si>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</si>
  <si>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</si>
  <si>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</si>
  <si>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</si>
  <si>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</si>
  <si>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</si>
  <si>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</si>
  <si>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</si>
  <si>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</si>
  <si>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</si>
  <si>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</si>
  <si>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</si>
  <si>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</si>
  <si>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</si>
  <si>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</si>
  <si>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</si>
  <si>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</si>
  <si>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</si>
  <si>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</si>
  <si>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</si>
  <si>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</si>
  <si>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</si>
  <si>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</si>
  <si>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</si>
  <si>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</si>
  <si>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</si>
  <si>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</si>
  <si>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</si>
  <si>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</si>
  <si>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</si>
  <si>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</si>
  <si>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</si>
  <si>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</si>
  <si>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</si>
  <si>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</si>
  <si>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</si>
  <si>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</si>
  <si>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</si>
  <si>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</si>
  <si>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</si>
  <si>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</si>
  <si>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</si>
  <si>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</si>
  <si>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</si>
  <si>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</si>
  <si>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</si>
  <si>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</si>
  <si>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</si>
  <si>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</si>
  <si>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</si>
  <si>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</si>
  <si>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</si>
  <si>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</si>
  <si>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</si>
  <si>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</si>
  <si>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</si>
  <si>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</si>
  <si>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</si>
  <si>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</si>
  <si>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</si>
  <si>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</si>
  <si>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</si>
  <si>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</si>
  <si>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</si>
  <si>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</si>
  <si>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</si>
  <si>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</si>
  <si>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</si>
  <si>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</si>
  <si>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</si>
  <si>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</si>
  <si>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</si>
  <si>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</si>
  <si>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</si>
  <si>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</si>
  <si>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</si>
  <si>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</si>
  <si>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</si>
  <si>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</si>
  <si>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</si>
  <si>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</si>
  <si>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</si>
  <si>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</si>
  <si>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</si>
  <si>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</si>
  <si>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</si>
  <si>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</si>
  <si>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</si>
  <si>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</si>
  <si>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</si>
  <si>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</si>
  <si>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</si>
  <si>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</si>
  <si>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</si>
  <si>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</si>
  <si>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</si>
  <si>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</si>
  <si>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</si>
  <si>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</si>
  <si>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</si>
  <si>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</si>
  <si>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</si>
  <si>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</si>
  <si>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</si>
  <si>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</si>
  <si>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</si>
  <si>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</si>
  <si>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</si>
  <si>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</si>
  <si>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</si>
  <si>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</si>
  <si>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</si>
  <si>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</si>
  <si>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</si>
  <si>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</si>
  <si>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</si>
  <si>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</si>
  <si>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</si>
  <si>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</si>
  <si>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</si>
  <si>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</si>
  <si>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</si>
  <si>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</si>
  <si>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</si>
  <si>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</si>
  <si>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</si>
  <si>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</si>
  <si>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</si>
  <si>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</si>
  <si>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</si>
  <si>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</si>
  <si>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</si>
  <si>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</si>
  <si>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</si>
  <si>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</si>
  <si>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</si>
  <si>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</si>
  <si>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</si>
  <si>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</si>
  <si>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</si>
  <si>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</si>
  <si>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</si>
  <si>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</si>
  <si>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</si>
  <si>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</si>
  <si>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</si>
  <si>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</si>
  <si>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</si>
  <si>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</si>
  <si>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</si>
  <si>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</si>
  <si>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</si>
  <si>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</si>
  <si>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</si>
  <si>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</si>
  <si>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</si>
  <si>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</si>
  <si>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</si>
  <si>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</si>
  <si>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</si>
  <si>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</si>
  <si>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</si>
  <si>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</si>
  <si>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</si>
  <si>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</si>
  <si>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</si>
  <si>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</si>
  <si>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</si>
  <si>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</si>
  <si>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</si>
  <si>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</si>
  <si>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</si>
  <si>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</si>
  <si>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</si>
  <si>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</si>
  <si>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</si>
  <si>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</si>
  <si>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</si>
  <si>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</si>
  <si>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</si>
  <si>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</si>
  <si>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</si>
  <si>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</si>
  <si>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</si>
  <si>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</si>
  <si>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</si>
  <si>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</si>
  <si>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</si>
  <si>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</si>
  <si>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</si>
  <si>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</si>
  <si>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</si>
  <si>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</si>
  <si>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</si>
  <si>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</si>
  <si>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</si>
  <si>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</si>
  <si>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</si>
  <si>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</si>
  <si>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</si>
  <si>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</si>
  <si>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</si>
  <si>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</si>
  <si>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</si>
  <si>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</si>
  <si>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</si>
  <si>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</si>
  <si>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</si>
  <si>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</si>
  <si>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</si>
  <si>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</si>
  <si>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</si>
  <si>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</si>
  <si>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</si>
  <si>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</si>
  <si>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</si>
  <si>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</si>
  <si>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</si>
  <si>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</si>
  <si>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</si>
  <si>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</si>
  <si>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</si>
  <si>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</si>
  <si>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</si>
  <si>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</si>
  <si>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</si>
  <si>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</si>
  <si>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</si>
  <si>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</si>
  <si>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</si>
  <si>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</si>
  <si>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</si>
  <si>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</si>
  <si>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</si>
  <si>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</si>
  <si>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</si>
  <si>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</si>
  <si>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</si>
  <si>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</si>
  <si>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</si>
  <si>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</si>
  <si>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</si>
  <si>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</si>
  <si>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</si>
  <si>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</si>
  <si>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</si>
  <si>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</si>
  <si>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</si>
  <si>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</si>
  <si>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</si>
  <si>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</si>
  <si>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</si>
  <si>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</si>
  <si>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</si>
  <si>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</si>
  <si>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</si>
  <si>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</si>
  <si>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</si>
  <si>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</si>
  <si>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</si>
  <si>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</si>
  <si>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</si>
  <si>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</si>
  <si>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</si>
  <si>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</si>
  <si>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</si>
  <si>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</si>
  <si>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</si>
  <si>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</si>
  <si>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</si>
  <si>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</si>
  <si>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</si>
  <si>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</si>
  <si>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</si>
  <si>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</si>
  <si>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</si>
  <si>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</si>
  <si>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</si>
  <si>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</si>
  <si>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</si>
  <si>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</si>
  <si>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</si>
  <si>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</si>
  <si>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</si>
  <si>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</si>
  <si>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</si>
  <si>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</si>
  <si>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</si>
  <si>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</si>
  <si>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</si>
  <si>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</si>
  <si>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</si>
  <si>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</si>
  <si>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</si>
  <si>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</si>
  <si>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</si>
  <si>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</si>
  <si>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</si>
  <si>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</si>
  <si>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</si>
  <si>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</si>
  <si>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</si>
  <si>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</si>
  <si>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</si>
  <si>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</si>
  <si>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</si>
  <si>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</si>
  <si>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</si>
  <si>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</si>
  <si>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</si>
  <si>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</si>
  <si>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</si>
  <si>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</si>
  <si>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</si>
  <si>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</si>
  <si>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</si>
  <si>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</si>
  <si>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</si>
  <si>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</si>
  <si>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</si>
  <si>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</si>
  <si>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</si>
  <si>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</si>
  <si>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</si>
  <si>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</si>
  <si>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</si>
  <si>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</si>
  <si>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</si>
  <si>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</si>
  <si>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</si>
  <si>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</si>
  <si>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</si>
  <si>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</si>
  <si>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</si>
  <si>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</si>
  <si>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</si>
  <si>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</si>
  <si>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</si>
  <si>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</si>
  <si>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</si>
  <si>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</si>
  <si>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</si>
  <si>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</si>
  <si>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</si>
  <si>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</si>
  <si>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</si>
  <si>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</si>
  <si>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</si>
  <si>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</si>
  <si>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</si>
  <si>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</si>
  <si>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</si>
  <si>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</si>
  <si>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</si>
  <si>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</si>
  <si>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</si>
  <si>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</si>
  <si>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</si>
  <si>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</si>
  <si>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</si>
  <si>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</si>
  <si>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</si>
  <si>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</si>
  <si>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</si>
  <si>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</si>
  <si>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</si>
  <si>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</si>
  <si>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</si>
  <si>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</si>
  <si>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</si>
  <si>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</si>
  <si>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</si>
  <si>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</si>
  <si>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</si>
  <si>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</si>
  <si>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</si>
  <si>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</si>
  <si>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</si>
  <si>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</si>
  <si>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</si>
  <si>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</si>
  <si>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</si>
  <si>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</si>
  <si>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</si>
  <si>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</si>
  <si>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</si>
  <si>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</si>
  <si>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</si>
  <si>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</si>
  <si>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</si>
  <si>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</si>
  <si>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</si>
  <si>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</si>
  <si>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</si>
  <si>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</si>
  <si>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</si>
  <si>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</si>
  <si>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</si>
  <si>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</si>
  <si>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</si>
  <si>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</si>
  <si>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</si>
  <si>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</si>
  <si>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</si>
  <si>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</si>
  <si>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</si>
  <si>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</si>
  <si>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</si>
  <si>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</si>
  <si>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</si>
  <si>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</si>
  <si>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</si>
  <si>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</si>
  <si>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</si>
  <si>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</si>
  <si>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</si>
  <si>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</si>
  <si>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</si>
  <si>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</si>
  <si>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</si>
  <si>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</si>
  <si>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</si>
  <si>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</si>
  <si>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</si>
  <si>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</si>
  <si>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</si>
  <si>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</si>
  <si>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</si>
  <si>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</si>
  <si>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</si>
  <si>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</si>
  <si>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</si>
  <si>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</si>
  <si>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</si>
  <si>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</si>
  <si>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</si>
  <si>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</si>
  <si>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</si>
  <si>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</si>
  <si>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</si>
  <si>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</si>
  <si>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</si>
  <si>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*National</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</si>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</sst>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quot;£&quot;* #,##0.00_-;\-&quot;£&quot;* #,##0.00_-;_-&quot;£&quot;* &quot;-&quot;??_-;_-@_-"/>
    <numFmt numFmtId="169" formatCode="_-* #,##0_-;\-* #,##0_-;_-* &quot;-&quot;??_-;_-@_-"/>
    <numFmt numFmtId="170" formatCode="_-* #,##0.0_-;\-* #,##0.0_-;_-* &quot;-&quot;??_-;_-@_-"/>
    <numFmt numFmtId="171" formatCode="0.0"/>
    <numFmt numFmtId="172" formatCode="0.0000"/>
    <numFmt numFmtId="173" formatCode="#,##0.0"/>
    <numFmt numFmtId="174" formatCode="\Te\x\t"/>
    <numFmt numFmtId="175" formatCode="0.0%"/>
    <numFmt numFmtId="176" formatCode="_ * #,##0_ ;_ * \-#,##0_ ;_ * &quot;-&quot;_ ;_ @_ "/>
    <numFmt numFmtId="177" formatCode="_ * #,##0.00_ ;_ * \-#,##0.00_ ;_ * &quot;-&quot;??_ ;_ @_ "/>
    <numFmt numFmtId="178" formatCode="_([$€]* #,##0.00_);_([$€]* \(#,##0.00\);_([$€]* &quot;-&quot;??_);_(@_)"/>
    <numFmt numFmtId="179" formatCode="_-[$€-2]\ * #,##0.00_-;\-[$€-2]\ * #,##0.00_-;_-[$€-2]\ * &quot;-&quot;??_-"/>
    <numFmt numFmtId="180" formatCode="#,##0;\-\ #,##0;_-\ &quot;- &quot;"/>
    <numFmt numFmtId="181" formatCode="_ &quot;kr&quot;\ * #,##0_ ;_ &quot;kr&quot;\ * \-#,##0_ ;_ &quot;kr&quot;\ * &quot;-&quot;_ ;_ @_ "/>
    <numFmt numFmtId="182" formatCode="_ &quot;kr&quot;\ * #,##0.00_ ;_ &quot;kr&quot;\ * \-#,##0.00_ ;_ &quot;kr&quot;\ * &quot;-&quot;??_ ;_ @_ "/>
    <numFmt numFmtId="183" formatCode="_([$€-2]* #,##0.00_);_([$€-2]* \(#,##0.00\);_([$€-2]* &quot;-&quot;??_)"/>
    <numFmt numFmtId="184" formatCode="\(##\);\(##\)"/>
    <numFmt numFmtId="185" formatCode="_-&quot;€&quot;\ * #,##0.00_-;\-&quot;€&quot;\ * #,##0.00_-;_-&quot;€&quot;\ * &quot;-&quot;??_-;_-@_-"/>
    <numFmt numFmtId="186" formatCode="0.000"/>
    <numFmt numFmtId="187" formatCode="_-[$€]* #,##0.00_-;\-[$€]* #,##0.00_-;_-[$€]* &quot;-&quot;??_-;_-@_-"/>
    <numFmt numFmtId="188" formatCode="#,##0.0000"/>
    <numFmt numFmtId="189" formatCode="_-&quot;$&quot;* #,##0.00_-;\-&quot;$&quot;* #,##0.00_-;_-&quot;$&quot;* &quot;-&quot;??_-;_-@_-"/>
    <numFmt numFmtId="190" formatCode="General_)"/>
    <numFmt numFmtId="191" formatCode="_-* #,##0.00_-;\-* #,##0.00_-;_-* \-??_-;_-@_-"/>
    <numFmt numFmtId="192" formatCode="[&gt;0.5]#,##0;[&lt;-0.5]\-#,##0;\-"/>
    <numFmt numFmtId="193" formatCode="_-[$€-2]* #,##0.00_-;\-[$€-2]* #,##0.00_-;_-[$€-2]* &quot;-&quot;??_-"/>
    <numFmt numFmtId="194" formatCode="_-* #,##0\ &quot;F&quot;_-;\-* #,##0\ &quot;F&quot;_-;_-* &quot;-&quot;\ &quot;F&quot;_-;_-@_-"/>
    <numFmt numFmtId="195" formatCode="_-* #,##0\ _F_-;\-* #,##0\ _F_-;_-* &quot;-&quot;\ _F_-;_-@_-"/>
    <numFmt numFmtId="196" formatCode="_-* #,##0.00\ &quot;F&quot;_-;\-* #,##0.00\ &quot;F&quot;_-;_-* &quot;-&quot;??\ &quot;F&quot;_-;_-@_-"/>
    <numFmt numFmtId="197" formatCode="_-* #,##0.00\ _F_-;\-* #,##0.00\ _F_-;_-* &quot;-&quot;??\ _F_-;_-@_-"/>
    <numFmt numFmtId="198" formatCode="#,##0.0;\-#,##0.0;&quot;-&quot;"/>
    <numFmt numFmtId="199" formatCode="dd/mm/yyyy;@"/>
    <numFmt numFmtId="200" formatCode="#,##0.0;[Red]\-#,##0.0"/>
    <numFmt numFmtId="201" formatCode="_-* #,##0.00\ &quot;€&quot;_-;\-* #,##0.00\ &quot;€&quot;_-;_-* &quot;-&quot;??\ &quot;€&quot;_-;_-@_-"/>
    <numFmt numFmtId="202" formatCode="_-* #,##0.00\ _€_-;\-* #,##0.00\ _€_-;_-* &quot;-&quot;??\ _€_-;_-@_-"/>
    <numFmt numFmtId="203" formatCode="_-* #,##0.000_-;\-* #,##0.000_-;_-* &quot;-&quot;??_-;_-@_-"/>
    <numFmt numFmtId="204" formatCode="#,##0.0000;[Red]\-#,##0.0000"/>
    <numFmt numFmtId="205" formatCode="_(* #,##0_);_(* \(#,##0\);_(* &quot;-&quot;??_);_(@_)"/>
  </numFmts>
  <fonts count="170">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3">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80"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7" fontId="69" fillId="0" borderId="0" applyFont="0" applyFill="0" applyBorder="0" applyAlignment="0" applyProtection="0"/>
    <xf numFmtId="176" fontId="69" fillId="0" borderId="0" applyFont="0" applyFill="0" applyBorder="0" applyAlignment="0" applyProtection="0"/>
    <xf numFmtId="181"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2"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9"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4" fontId="77" fillId="0" borderId="0">
      <alignment horizontal="right"/>
    </xf>
    <xf numFmtId="0" fontId="75" fillId="0" borderId="0">
      <alignment vertical="top" wrapText="1"/>
    </xf>
    <xf numFmtId="173" fontId="78" fillId="49" borderId="34">
      <alignment vertical="center"/>
    </xf>
    <xf numFmtId="175" fontId="79" fillId="49" borderId="34">
      <alignment vertical="center"/>
    </xf>
    <xf numFmtId="173"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5"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5"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80"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3" fontId="80" fillId="50" borderId="82">
      <alignment vertical="center"/>
    </xf>
    <xf numFmtId="175" fontId="79" fillId="49" borderId="82">
      <alignment vertical="center"/>
    </xf>
    <xf numFmtId="173"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3" fontId="78" fillId="49" borderId="82">
      <alignment vertical="center"/>
    </xf>
    <xf numFmtId="175" fontId="79" fillId="49" borderId="82">
      <alignment vertical="center"/>
    </xf>
    <xf numFmtId="173"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8"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8"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8"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9"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5"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5"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7"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2" fontId="120" fillId="0" borderId="0">
      <alignment horizontal="left" vertical="center"/>
    </xf>
    <xf numFmtId="192"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5" fontId="4" fillId="0" borderId="0" applyFont="0" applyFill="0" applyBorder="0" applyAlignment="0" applyProtection="0"/>
    <xf numFmtId="197" fontId="4" fillId="0" borderId="0" applyFont="0" applyFill="0" applyBorder="0" applyAlignment="0" applyProtection="0"/>
    <xf numFmtId="194" fontId="4" fillId="0" borderId="0" applyFont="0" applyFill="0" applyBorder="0" applyAlignment="0" applyProtection="0"/>
    <xf numFmtId="196"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8" fontId="4" fillId="0" borderId="0" applyFont="0" applyFill="0" applyBorder="0" applyAlignment="0" applyProtection="0"/>
    <xf numFmtId="198"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2"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5"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3"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3"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5"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3"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3"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3" fontId="78" fillId="49" borderId="107">
      <alignment vertical="center"/>
    </xf>
    <xf numFmtId="175" fontId="79" fillId="49" borderId="107">
      <alignment vertical="center"/>
    </xf>
    <xf numFmtId="173"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3" fontId="80" fillId="50" borderId="122">
      <alignment vertical="center"/>
    </xf>
    <xf numFmtId="175" fontId="79" fillId="49" borderId="122">
      <alignment vertical="center"/>
    </xf>
    <xf numFmtId="173"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3" fontId="78" fillId="49" borderId="122">
      <alignment vertical="center"/>
    </xf>
    <xf numFmtId="175" fontId="79" fillId="49" borderId="122">
      <alignment vertical="center"/>
    </xf>
    <xf numFmtId="173"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83" fontId="4" fillId="0" borderId="0" applyFont="0" applyFill="0" applyBorder="0" applyAlignment="0" applyProtection="0"/>
    <xf numFmtId="187"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9" fontId="4" fillId="0" borderId="0" applyFont="0" applyFill="0" applyBorder="0" applyAlignment="0" applyProtection="0"/>
    <xf numFmtId="185" fontId="4"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80"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3"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3"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1" fontId="4" fillId="0" borderId="0" applyFill="0" applyBorder="0" applyAlignment="0" applyProtection="0"/>
    <xf numFmtId="191"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8"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3"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3"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5"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5"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3"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17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85"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201" fontId="4" fillId="0" borderId="0" applyFont="0" applyFill="0" applyBorder="0" applyAlignment="0" applyProtection="0"/>
    <xf numFmtId="187"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83"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5" fontId="109" fillId="0" borderId="0">
      <alignment vertical="center"/>
    </xf>
    <xf numFmtId="0" fontId="15" fillId="0" borderId="0"/>
    <xf numFmtId="0" fontId="1" fillId="0" borderId="0"/>
    <xf numFmtId="0" fontId="15" fillId="0" borderId="0"/>
    <xf numFmtId="175"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90"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180"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8"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8"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cellStyleXfs>
  <cellXfs count="7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1" fontId="0" fillId="0" borderId="0" xfId="0" applyNumberFormat="1"/>
    <xf numFmtId="9" fontId="0" fillId="0" borderId="0" xfId="0" applyNumberFormat="1"/>
    <xf numFmtId="165" fontId="0" fillId="0" borderId="0" xfId="0" applyNumberFormat="1"/>
    <xf numFmtId="169" fontId="0" fillId="0" borderId="0" xfId="0" applyNumberFormat="1"/>
    <xf numFmtId="172"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4" fontId="34" fillId="29" borderId="0" xfId="56" applyNumberFormat="1"/>
    <xf numFmtId="174"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5" fontId="0" fillId="0" borderId="0" xfId="0" applyNumberFormat="1"/>
    <xf numFmtId="175" fontId="0" fillId="0" borderId="0" xfId="2" applyNumberFormat="1" applyFont="1" applyBorder="1"/>
    <xf numFmtId="10" fontId="0" fillId="0" borderId="0" xfId="2" applyNumberFormat="1" applyFont="1"/>
    <xf numFmtId="169" fontId="0" fillId="0" borderId="0" xfId="1" applyNumberFormat="1" applyFont="1"/>
    <xf numFmtId="169" fontId="0" fillId="0" borderId="0" xfId="1" applyNumberFormat="1" applyFont="1" applyBorder="1"/>
    <xf numFmtId="186" fontId="0" fillId="0" borderId="0" xfId="0" applyNumberFormat="1"/>
    <xf numFmtId="0" fontId="0" fillId="0" borderId="0" xfId="0" applyAlignment="1">
      <alignment horizontal="right"/>
    </xf>
    <xf numFmtId="2" fontId="0" fillId="0" borderId="0" xfId="0" applyNumberFormat="1" applyAlignment="1">
      <alignment horizontal="right"/>
    </xf>
    <xf numFmtId="174"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5" fontId="13" fillId="0" borderId="0" xfId="13016" applyNumberFormat="1" applyFont="1" applyFill="1" applyBorder="1" applyAlignment="1">
      <alignment horizontal="center"/>
    </xf>
    <xf numFmtId="38" fontId="13" fillId="0" borderId="0" xfId="16600" applyNumberFormat="1" applyFont="1"/>
    <xf numFmtId="199" fontId="13" fillId="0" borderId="0" xfId="3740" applyNumberFormat="1" applyFont="1" applyBorder="1" applyAlignment="1">
      <alignment horizontal="left"/>
    </xf>
    <xf numFmtId="199" fontId="13" fillId="26" borderId="0" xfId="3740" applyNumberFormat="1" applyFont="1" applyFill="1" applyBorder="1" applyAlignment="1">
      <alignment horizontal="left"/>
    </xf>
    <xf numFmtId="199" fontId="12" fillId="25" borderId="0" xfId="3740" applyNumberFormat="1" applyFont="1" applyFill="1" applyBorder="1" applyAlignment="1">
      <alignment horizontal="left"/>
    </xf>
    <xf numFmtId="199" fontId="13" fillId="0" borderId="0" xfId="3740" applyNumberFormat="1" applyFont="1" applyFill="1" applyBorder="1" applyAlignment="1">
      <alignment horizontal="left"/>
    </xf>
    <xf numFmtId="199"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9"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5"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9" fontId="0" fillId="0" borderId="0" xfId="0" applyNumberFormat="1" applyAlignment="1">
      <alignment horizontal="right"/>
    </xf>
    <xf numFmtId="175" fontId="0" fillId="0" borderId="232" xfId="2" applyNumberFormat="1" applyFont="1" applyBorder="1"/>
    <xf numFmtId="170" fontId="0" fillId="0" borderId="0" xfId="0" applyNumberFormat="1"/>
    <xf numFmtId="169" fontId="2" fillId="0" borderId="232" xfId="1" applyNumberFormat="1" applyFont="1" applyBorder="1"/>
    <xf numFmtId="169" fontId="2" fillId="0" borderId="232" xfId="0" applyNumberFormat="1" applyFont="1" applyBorder="1"/>
    <xf numFmtId="0" fontId="97" fillId="0" borderId="0" xfId="0" applyFont="1"/>
    <xf numFmtId="169"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9"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9" fontId="0" fillId="0" borderId="0" xfId="1" applyNumberFormat="1" applyFont="1" applyAlignment="1">
      <alignment horizontal="right" vertical="center"/>
    </xf>
    <xf numFmtId="0" fontId="2" fillId="0" borderId="0" xfId="0" applyFont="1" applyBorder="1" applyAlignment="1">
      <alignment horizontal="left"/>
    </xf>
    <xf numFmtId="169"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9" fontId="0" fillId="0" borderId="0" xfId="1" applyNumberFormat="1" applyFont="1" applyAlignment="1">
      <alignment horizontal="right"/>
    </xf>
    <xf numFmtId="170" fontId="2" fillId="0" borderId="0" xfId="0" applyNumberFormat="1" applyFont="1" applyAlignment="1">
      <alignment horizontal="left" vertical="center"/>
    </xf>
    <xf numFmtId="169" fontId="91" fillId="0" borderId="0" xfId="1" applyNumberFormat="1" applyFont="1"/>
    <xf numFmtId="169" fontId="0" fillId="28" borderId="0" xfId="1" applyNumberFormat="1" applyFont="1" applyFill="1"/>
    <xf numFmtId="2" fontId="91" fillId="0" borderId="0" xfId="0" applyNumberFormat="1" applyFont="1"/>
    <xf numFmtId="0" fontId="1" fillId="0" borderId="0" xfId="0" applyFont="1"/>
    <xf numFmtId="186"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5" fontId="91" fillId="0" borderId="0" xfId="13016" applyNumberFormat="1" applyFont="1" applyFill="1" applyAlignment="1">
      <alignment horizontal="right"/>
    </xf>
    <xf numFmtId="175"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9" fontId="0" fillId="0" borderId="232" xfId="1" applyNumberFormat="1" applyFont="1" applyBorder="1"/>
    <xf numFmtId="172" fontId="0" fillId="0" borderId="0" xfId="2" applyNumberFormat="1" applyFont="1"/>
    <xf numFmtId="172" fontId="0" fillId="0" borderId="232" xfId="2" applyNumberFormat="1" applyFont="1" applyBorder="1"/>
    <xf numFmtId="0" fontId="0" fillId="0" borderId="234" xfId="0" applyBorder="1"/>
    <xf numFmtId="1" fontId="0" fillId="0" borderId="232" xfId="0" applyNumberFormat="1" applyBorder="1"/>
    <xf numFmtId="172" fontId="152" fillId="0" borderId="0" xfId="2" applyNumberFormat="1" applyFont="1" applyFill="1" applyBorder="1"/>
    <xf numFmtId="0" fontId="0" fillId="0" borderId="0" xfId="0" applyFont="1" applyFill="1" applyBorder="1"/>
    <xf numFmtId="0" fontId="0" fillId="3" borderId="0" xfId="0" applyFill="1"/>
    <xf numFmtId="169" fontId="152" fillId="0" borderId="0" xfId="0" applyNumberFormat="1" applyFont="1"/>
    <xf numFmtId="169" fontId="152" fillId="0" borderId="0" xfId="1" applyNumberFormat="1" applyFont="1" applyAlignment="1">
      <alignment horizontal="right" vertical="center"/>
    </xf>
    <xf numFmtId="172" fontId="152" fillId="0" borderId="232" xfId="2" applyNumberFormat="1" applyFont="1" applyFill="1" applyBorder="1"/>
    <xf numFmtId="0" fontId="0" fillId="0" borderId="0" xfId="2" applyNumberFormat="1" applyFont="1"/>
    <xf numFmtId="171" fontId="0" fillId="0" borderId="232" xfId="0" applyNumberFormat="1" applyBorder="1"/>
    <xf numFmtId="203" fontId="0" fillId="0" borderId="0" xfId="0" applyNumberFormat="1"/>
    <xf numFmtId="0" fontId="8" fillId="0" borderId="0" xfId="0" applyFont="1" applyAlignment="1">
      <alignment horizontal="left"/>
    </xf>
    <xf numFmtId="169"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9"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9"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5"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1" fontId="149" fillId="0" borderId="0" xfId="0" applyNumberFormat="1" applyFont="1"/>
    <xf numFmtId="186" fontId="160" fillId="0" borderId="0" xfId="0" applyNumberFormat="1" applyFont="1"/>
    <xf numFmtId="175" fontId="13" fillId="0" borderId="0" xfId="2" applyNumberFormat="1" applyFont="1" applyFill="1" applyBorder="1" applyAlignment="1">
      <alignment horizontal="center"/>
    </xf>
    <xf numFmtId="200"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200" fontId="0" fillId="0" borderId="232" xfId="0" applyNumberFormat="1" applyBorder="1"/>
    <xf numFmtId="0" fontId="2" fillId="0" borderId="0" xfId="0" applyFont="1" applyFill="1" applyBorder="1"/>
    <xf numFmtId="171"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5"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4"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70" fontId="0" fillId="0" borderId="232" xfId="0" applyNumberFormat="1" applyBorder="1"/>
    <xf numFmtId="169" fontId="0" fillId="0" borderId="232" xfId="0" applyNumberFormat="1" applyBorder="1"/>
    <xf numFmtId="1" fontId="144" fillId="77" borderId="227" xfId="0" applyNumberFormat="1" applyFont="1" applyFill="1" applyBorder="1" applyAlignment="1">
      <alignment horizontal="center" vertical="center"/>
    </xf>
    <xf numFmtId="171" fontId="1" fillId="77" borderId="249" xfId="0" applyNumberFormat="1" applyFont="1" applyFill="1" applyBorder="1" applyAlignment="1">
      <alignment horizontal="center" vertical="center"/>
    </xf>
    <xf numFmtId="171"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1" fontId="87" fillId="0" borderId="232" xfId="0" applyNumberFormat="1" applyFont="1" applyBorder="1" applyAlignment="1">
      <alignment horizontal="right"/>
    </xf>
    <xf numFmtId="171" fontId="91" fillId="0" borderId="0" xfId="0" applyNumberFormat="1" applyFont="1" applyAlignment="1">
      <alignment horizontal="right"/>
    </xf>
    <xf numFmtId="170" fontId="2" fillId="0" borderId="0" xfId="1" applyNumberFormat="1" applyFont="1" applyBorder="1"/>
    <xf numFmtId="0" fontId="148" fillId="0" borderId="0" xfId="0" applyFont="1" applyFill="1" applyBorder="1"/>
    <xf numFmtId="169" fontId="1" fillId="0" borderId="0" xfId="1" applyNumberFormat="1" applyFont="1"/>
    <xf numFmtId="174" fontId="163" fillId="0" borderId="0" xfId="0" applyNumberFormat="1" applyFont="1"/>
    <xf numFmtId="174" fontId="4" fillId="0" borderId="0" xfId="0" applyNumberFormat="1" applyFont="1"/>
    <xf numFmtId="174" fontId="3" fillId="58" borderId="245" xfId="0" applyNumberFormat="1" applyFont="1" applyFill="1" applyBorder="1" applyAlignment="1">
      <alignment horizontal="left"/>
    </xf>
    <xf numFmtId="174" fontId="3" fillId="58" borderId="246" xfId="0" applyNumberFormat="1" applyFont="1" applyFill="1" applyBorder="1" applyAlignment="1">
      <alignment horizontal="left"/>
    </xf>
    <xf numFmtId="0" fontId="4" fillId="0" borderId="0" xfId="0" applyFont="1"/>
    <xf numFmtId="174"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4" fontId="10" fillId="96" borderId="71" xfId="41362" applyNumberFormat="1" applyFont="1" applyBorder="1" applyAlignment="1">
      <alignment horizontal="center" wrapText="1"/>
    </xf>
    <xf numFmtId="174" fontId="134" fillId="0" borderId="0" xfId="0" applyNumberFormat="1" applyFont="1"/>
    <xf numFmtId="174" fontId="35" fillId="30" borderId="19" xfId="0" applyNumberFormat="1" applyFont="1" applyFill="1" applyBorder="1" applyAlignment="1">
      <alignment vertical="center"/>
    </xf>
    <xf numFmtId="174" fontId="135" fillId="30" borderId="19" xfId="0" applyNumberFormat="1" applyFont="1" applyFill="1" applyBorder="1" applyAlignment="1">
      <alignment vertical="center"/>
    </xf>
    <xf numFmtId="174" fontId="35" fillId="30" borderId="246" xfId="0" applyNumberFormat="1" applyFont="1" applyFill="1" applyBorder="1" applyAlignment="1">
      <alignment vertical="center"/>
    </xf>
    <xf numFmtId="174" fontId="135" fillId="30" borderId="246" xfId="0" applyNumberFormat="1" applyFont="1" applyFill="1" applyBorder="1" applyAlignment="1">
      <alignment vertical="center"/>
    </xf>
    <xf numFmtId="174" fontId="2" fillId="7" borderId="0" xfId="0" applyNumberFormat="1" applyFont="1" applyFill="1"/>
    <xf numFmtId="174" fontId="0" fillId="0" borderId="0" xfId="0" applyNumberFormat="1" applyFont="1"/>
    <xf numFmtId="174" fontId="148" fillId="7" borderId="0" xfId="0" applyNumberFormat="1" applyFont="1" applyFill="1"/>
    <xf numFmtId="0" fontId="0" fillId="0" borderId="0" xfId="0" applyBorder="1" applyAlignment="1">
      <alignment vertical="center"/>
    </xf>
    <xf numFmtId="174" fontId="0" fillId="0" borderId="0" xfId="0" applyNumberFormat="1" applyBorder="1"/>
    <xf numFmtId="174" fontId="0" fillId="0" borderId="232" xfId="0" applyNumberFormat="1" applyBorder="1"/>
    <xf numFmtId="0" fontId="166" fillId="7" borderId="0" xfId="0" applyFont="1" applyFill="1" applyAlignment="1">
      <alignment horizontal="right"/>
    </xf>
    <xf numFmtId="174"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9" fontId="134" fillId="0" borderId="0" xfId="0" applyNumberFormat="1" applyFont="1"/>
    <xf numFmtId="0" fontId="167" fillId="0" borderId="0" xfId="0" applyFont="1"/>
    <xf numFmtId="174"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70" fontId="0" fillId="0" borderId="0" xfId="0" applyNumberFormat="1" applyFill="1"/>
    <xf numFmtId="43" fontId="0" fillId="0" borderId="0" xfId="0" applyNumberFormat="1"/>
    <xf numFmtId="172" fontId="0" fillId="0" borderId="0" xfId="0" applyNumberFormat="1" applyBorder="1"/>
    <xf numFmtId="172" fontId="0" fillId="0" borderId="232" xfId="0" applyNumberFormat="1" applyBorder="1"/>
    <xf numFmtId="174" fontId="4" fillId="0" borderId="246" xfId="0" applyNumberFormat="1" applyFont="1" applyBorder="1"/>
    <xf numFmtId="174"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4" fontId="115" fillId="0" borderId="0" xfId="0" applyNumberFormat="1" applyFont="1" applyFill="1" applyBorder="1"/>
    <xf numFmtId="174" fontId="115" fillId="0" borderId="0" xfId="0" applyNumberFormat="1" applyFont="1"/>
    <xf numFmtId="174" fontId="115" fillId="0" borderId="0" xfId="0" applyNumberFormat="1" applyFont="1" applyAlignment="1">
      <alignment wrapText="1"/>
    </xf>
    <xf numFmtId="0" fontId="115" fillId="0" borderId="232" xfId="0" applyFont="1" applyBorder="1"/>
    <xf numFmtId="174" fontId="115" fillId="0" borderId="232" xfId="0" applyNumberFormat="1" applyFont="1" applyBorder="1"/>
    <xf numFmtId="174" fontId="115" fillId="0" borderId="232" xfId="0" applyNumberFormat="1" applyFont="1" applyBorder="1" applyAlignment="1">
      <alignment wrapText="1"/>
    </xf>
    <xf numFmtId="174" fontId="2" fillId="30" borderId="246" xfId="0" applyNumberFormat="1" applyFont="1" applyFill="1" applyBorder="1" applyAlignment="1">
      <alignment vertical="center"/>
    </xf>
    <xf numFmtId="203"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8" fillId="0" borderId="0" xfId="0" applyFont="1"/>
    <xf numFmtId="0" fontId="10" fillId="0" borderId="0" xfId="0" applyFont="1"/>
    <xf numFmtId="0" fontId="168" fillId="0" borderId="0" xfId="0" applyFont="1" applyBorder="1"/>
    <xf numFmtId="0" fontId="0" fillId="0" borderId="0" xfId="0" applyAlignment="1">
      <alignment horizontal="right" vertical="center"/>
    </xf>
    <xf numFmtId="171" fontId="0" fillId="0" borderId="0" xfId="0" applyNumberFormat="1" applyAlignment="1">
      <alignment horizontal="right" vertical="center"/>
    </xf>
    <xf numFmtId="171"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9" fontId="2" fillId="0" borderId="232" xfId="0" applyNumberFormat="1" applyFont="1" applyBorder="1" applyAlignment="1">
      <alignment horizontal="right"/>
    </xf>
    <xf numFmtId="205"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9" fontId="2" fillId="0" borderId="0" xfId="0" applyNumberFormat="1" applyFont="1" applyBorder="1" applyAlignment="1">
      <alignment horizontal="right"/>
    </xf>
    <xf numFmtId="170" fontId="0" fillId="0" borderId="0" xfId="0" applyNumberFormat="1" applyBorder="1"/>
    <xf numFmtId="170" fontId="0" fillId="0" borderId="0" xfId="1" applyNumberFormat="1" applyFont="1"/>
    <xf numFmtId="169"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9" fontId="91" fillId="0" borderId="232" xfId="0" applyNumberFormat="1" applyFont="1" applyBorder="1"/>
    <xf numFmtId="175"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9" fillId="0" borderId="234" xfId="0" applyFont="1" applyBorder="1" applyAlignment="1">
      <alignment horizontal="left"/>
    </xf>
    <xf numFmtId="0" fontId="9" fillId="0" borderId="0" xfId="0" applyFont="1" applyBorder="1" applyAlignment="1">
      <alignment horizontal="left"/>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1" fontId="144" fillId="77" borderId="248" xfId="0" applyNumberFormat="1" applyFont="1" applyFill="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5" fontId="162" fillId="77" borderId="249" xfId="2" applyNumberFormat="1" applyFont="1" applyFill="1" applyBorder="1" applyAlignment="1">
      <alignment horizontal="center" vertical="center"/>
    </xf>
    <xf numFmtId="175" fontId="162" fillId="77" borderId="54" xfId="2" applyNumberFormat="1" applyFont="1" applyFill="1" applyBorder="1" applyAlignment="1">
      <alignment horizontal="center" vertical="center"/>
    </xf>
    <xf numFmtId="175" fontId="162" fillId="77" borderId="227" xfId="2" applyNumberFormat="1" applyFont="1" applyFill="1" applyBorder="1" applyAlignment="1">
      <alignment horizontal="center" vertical="center"/>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cellXfs>
  <cellStyles count="41363">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1332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4.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2.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6" customWidth="1"/>
    <col min="2" max="8" width="14.109375" style="46" customWidth="1"/>
    <col min="9" max="9" width="12.109375" style="46" customWidth="1"/>
    <col min="10" max="12" width="8.109375" style="46" customWidth="1"/>
    <col min="13" max="13" width="9.6640625" style="46" customWidth="1"/>
    <col min="14" max="14" width="8.109375" style="46" customWidth="1"/>
    <col min="15" max="15" width="10" style="46" customWidth="1"/>
    <col min="16" max="16" width="11.44140625" style="46" customWidth="1"/>
    <col min="17" max="17" width="13.44140625" style="46" customWidth="1"/>
    <col min="18" max="31" width="8.88671875" style="46"/>
    <col min="32" max="32" width="21.44140625" style="46" customWidth="1"/>
    <col min="33" max="38" width="8.88671875" style="46"/>
    <col min="39" max="39" width="21.33203125" style="46" customWidth="1"/>
    <col min="40" max="16384" width="8.8867187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39" t="s">
        <v>224</v>
      </c>
      <c r="B17" s="739"/>
      <c r="C17" s="739"/>
      <c r="D17" s="739"/>
      <c r="E17" s="739"/>
      <c r="F17" s="739"/>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0" t="s">
        <v>226</v>
      </c>
      <c r="C20" s="740"/>
      <c r="D20" s="740"/>
      <c r="E20" s="740"/>
      <c r="F20" s="740"/>
      <c r="G20" s="53"/>
      <c r="H20" s="53"/>
      <c r="I20" s="54"/>
      <c r="J20" s="54"/>
      <c r="K20" s="54"/>
      <c r="L20" s="54"/>
      <c r="M20" s="54"/>
      <c r="N20" s="54"/>
    </row>
    <row r="21" spans="1:14" ht="17.25" customHeight="1">
      <c r="A21" s="52" t="s">
        <v>227</v>
      </c>
      <c r="B21" s="741" t="s">
        <v>230</v>
      </c>
      <c r="C21" s="741"/>
      <c r="D21" s="741"/>
      <c r="E21" s="741"/>
      <c r="F21" s="741"/>
      <c r="G21" s="53"/>
      <c r="H21" s="53"/>
      <c r="I21" s="54"/>
      <c r="J21" s="54"/>
      <c r="K21" s="54"/>
      <c r="L21" s="54"/>
      <c r="M21" s="54"/>
      <c r="N21" s="54"/>
    </row>
    <row r="22" spans="1:14" ht="17.25" customHeight="1">
      <c r="A22" s="52" t="s">
        <v>228</v>
      </c>
      <c r="B22" s="741" t="s">
        <v>229</v>
      </c>
      <c r="C22" s="741"/>
      <c r="D22" s="741"/>
      <c r="E22" s="741"/>
      <c r="F22" s="741"/>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8" customWidth="1"/>
    <col min="2" max="2" width="19.5546875" style="98" customWidth="1"/>
    <col min="3" max="3" width="37.6640625" style="98" customWidth="1"/>
    <col min="4" max="16384" width="9.109375" style="98"/>
  </cols>
  <sheetData>
    <row r="2" spans="2:3" ht="18">
      <c r="B2" s="96" t="s">
        <v>304</v>
      </c>
      <c r="C2" s="97"/>
    </row>
    <row r="3" spans="2:3">
      <c r="B3" s="123" t="s">
        <v>305</v>
      </c>
      <c r="C3" s="124" t="s">
        <v>110</v>
      </c>
    </row>
    <row r="4" spans="2:3">
      <c r="B4" s="99" t="s">
        <v>592</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964</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4"/>
  <cols>
    <col min="1" max="1" width="4.88671875" style="460" customWidth="1"/>
    <col min="2" max="2" width="44" bestFit="1" customWidth="1"/>
    <col min="3" max="3" width="14.5546875" bestFit="1" customWidth="1"/>
    <col min="4" max="5" width="13.33203125" customWidth="1"/>
    <col min="6" max="6" width="66.88671875" bestFit="1" customWidth="1"/>
  </cols>
  <sheetData>
    <row r="2" spans="1:7" ht="15" thickBot="1">
      <c r="A2" s="695" t="s">
        <v>1002</v>
      </c>
      <c r="B2" s="695" t="s">
        <v>1001</v>
      </c>
      <c r="C2" s="695" t="s">
        <v>1000</v>
      </c>
      <c r="D2" s="695" t="s">
        <v>1005</v>
      </c>
      <c r="E2" s="695" t="s">
        <v>1010</v>
      </c>
      <c r="F2" s="695" t="s">
        <v>1006</v>
      </c>
      <c r="G2" s="134"/>
    </row>
    <row r="3" spans="1:7">
      <c r="A3" s="689">
        <v>1</v>
      </c>
      <c r="B3" t="s">
        <v>1003</v>
      </c>
      <c r="C3" t="s">
        <v>1004</v>
      </c>
      <c r="D3" t="s">
        <v>1007</v>
      </c>
      <c r="E3" s="737">
        <v>44111</v>
      </c>
      <c r="F3" t="s">
        <v>999</v>
      </c>
    </row>
    <row r="4" spans="1:7">
      <c r="A4" s="689">
        <v>2</v>
      </c>
      <c r="B4" s="460" t="s">
        <v>1009</v>
      </c>
      <c r="C4" t="s">
        <v>1008</v>
      </c>
      <c r="D4" s="460" t="s">
        <v>1007</v>
      </c>
      <c r="E4" s="738">
        <v>44117</v>
      </c>
      <c r="F4" t="s">
        <v>1091</v>
      </c>
    </row>
    <row r="5" spans="1:7">
      <c r="A5" s="689">
        <v>3</v>
      </c>
      <c r="B5" t="s">
        <v>1011</v>
      </c>
      <c r="C5" t="s">
        <v>1012</v>
      </c>
      <c r="D5" s="460" t="s">
        <v>1007</v>
      </c>
      <c r="E5" s="736"/>
    </row>
    <row r="6" spans="1:7">
      <c r="A6" s="689">
        <v>4</v>
      </c>
      <c r="B6" t="s">
        <v>1013</v>
      </c>
      <c r="C6" s="460" t="s">
        <v>1008</v>
      </c>
      <c r="D6" s="460" t="s">
        <v>1007</v>
      </c>
      <c r="E6" s="736"/>
    </row>
    <row r="7" spans="1:7">
      <c r="A7" s="689">
        <v>5</v>
      </c>
      <c r="B7" s="460" t="s">
        <v>1014</v>
      </c>
      <c r="C7" s="460" t="s">
        <v>1008</v>
      </c>
      <c r="D7" s="460" t="s">
        <v>1007</v>
      </c>
      <c r="E7" s="736"/>
    </row>
    <row r="8" spans="1:7">
      <c r="A8" s="689">
        <v>6</v>
      </c>
      <c r="B8" s="460" t="s">
        <v>1015</v>
      </c>
      <c r="C8" s="460" t="s">
        <v>1008</v>
      </c>
      <c r="D8" s="460" t="s">
        <v>1007</v>
      </c>
      <c r="E8" s="736"/>
    </row>
    <row r="9" spans="1:7">
      <c r="A9" s="689">
        <v>7</v>
      </c>
      <c r="B9" s="460" t="s">
        <v>1016</v>
      </c>
      <c r="C9" t="s">
        <v>1017</v>
      </c>
      <c r="D9" s="460" t="s">
        <v>1007</v>
      </c>
      <c r="E9" s="736"/>
    </row>
    <row r="10" spans="1:7">
      <c r="A10" s="689">
        <v>8</v>
      </c>
      <c r="B10" s="460" t="s">
        <v>1018</v>
      </c>
      <c r="C10" s="460" t="s">
        <v>1008</v>
      </c>
      <c r="D10" s="460" t="s">
        <v>1007</v>
      </c>
      <c r="E10" s="737">
        <v>44112</v>
      </c>
      <c r="F10" t="s">
        <v>1094</v>
      </c>
    </row>
    <row r="11" spans="1:7">
      <c r="A11" s="689">
        <v>9</v>
      </c>
      <c r="B11" s="460" t="s">
        <v>1092</v>
      </c>
      <c r="C11" s="460" t="s">
        <v>1023</v>
      </c>
      <c r="D11" s="460" t="s">
        <v>1007</v>
      </c>
      <c r="E11" s="737">
        <v>44113</v>
      </c>
      <c r="F11" s="462" t="s">
        <v>1093</v>
      </c>
    </row>
    <row r="12" spans="1:7">
      <c r="A12" s="689">
        <v>10</v>
      </c>
      <c r="B12" t="s">
        <v>1087</v>
      </c>
      <c r="C12" s="460" t="s">
        <v>1004</v>
      </c>
      <c r="D12" s="460" t="s">
        <v>1007</v>
      </c>
      <c r="E12" s="736"/>
    </row>
    <row r="13" spans="1:7">
      <c r="A13" s="735">
        <v>11</v>
      </c>
      <c r="B13" s="460" t="s">
        <v>1088</v>
      </c>
      <c r="C13" s="460" t="s">
        <v>1008</v>
      </c>
      <c r="D13" s="460" t="s">
        <v>1007</v>
      </c>
      <c r="E13" s="737">
        <v>44118</v>
      </c>
      <c r="F13" t="s">
        <v>1095</v>
      </c>
    </row>
    <row r="14" spans="1:7" s="460" customFormat="1">
      <c r="A14" s="736"/>
      <c r="E14" s="736"/>
    </row>
    <row r="15" spans="1:7" s="460" customFormat="1">
      <c r="A15" s="736"/>
      <c r="E15" s="736"/>
    </row>
    <row r="17" spans="2:6">
      <c r="B17" t="s">
        <v>1022</v>
      </c>
    </row>
    <row r="18" spans="2:6" ht="28.8">
      <c r="B18" s="696" t="s">
        <v>1019</v>
      </c>
      <c r="F18" s="717"/>
    </row>
    <row r="19" spans="2:6" ht="28.8">
      <c r="B19" s="696" t="s">
        <v>1020</v>
      </c>
    </row>
    <row r="20" spans="2:6">
      <c r="B20" s="696"/>
    </row>
    <row r="21" spans="2:6" ht="43.2">
      <c r="B21" s="696" t="s">
        <v>1021</v>
      </c>
    </row>
    <row r="24" spans="2:6">
      <c r="B24" s="134" t="s">
        <v>1096</v>
      </c>
      <c r="C24" s="134" t="s">
        <v>1103</v>
      </c>
    </row>
    <row r="25" spans="2:6">
      <c r="B25" t="s">
        <v>1099</v>
      </c>
      <c r="C25" t="s">
        <v>1097</v>
      </c>
    </row>
    <row r="26" spans="2:6">
      <c r="B26" t="s">
        <v>1100</v>
      </c>
      <c r="C26" t="s">
        <v>1098</v>
      </c>
    </row>
    <row r="27" spans="2:6">
      <c r="B27" t="s">
        <v>1102</v>
      </c>
      <c r="C27" t="s">
        <v>1101</v>
      </c>
    </row>
    <row r="28" spans="2:6">
      <c r="B28" t="s">
        <v>1104</v>
      </c>
      <c r="C28" t="s">
        <v>1105</v>
      </c>
    </row>
    <row r="29" spans="2:6" s="460" customFormat="1">
      <c r="B29" s="412" t="s">
        <v>1109</v>
      </c>
      <c r="C29" t="s">
        <v>1107</v>
      </c>
    </row>
    <row r="30" spans="2:6">
      <c r="B30" t="s">
        <v>1106</v>
      </c>
      <c r="C30" t="s">
        <v>1108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09375" defaultRowHeight="13.2"/>
  <cols>
    <col min="1" max="1" width="51.44140625" style="90" customWidth="1"/>
    <col min="2" max="2" width="15.6640625" style="70" customWidth="1"/>
    <col min="3" max="4" width="7.5546875" style="91" bestFit="1" customWidth="1"/>
    <col min="5" max="5" width="9.109375" style="91"/>
    <col min="6" max="6" width="6.109375" style="92" customWidth="1"/>
    <col min="7" max="7" width="5.88671875" style="92" bestFit="1" customWidth="1"/>
    <col min="8" max="8" width="6.44140625" style="91" bestFit="1" customWidth="1"/>
    <col min="9" max="9" width="6.109375" style="92" bestFit="1" customWidth="1"/>
    <col min="10" max="10" width="6" style="92" bestFit="1" customWidth="1"/>
    <col min="11" max="11" width="6.88671875" style="92" bestFit="1" customWidth="1"/>
    <col min="12" max="12" width="8.6640625" style="84" bestFit="1" customWidth="1"/>
    <col min="13" max="13" width="8.109375" style="83" bestFit="1" customWidth="1"/>
    <col min="14" max="14" width="5.33203125" style="83" customWidth="1"/>
    <col min="15" max="15" width="7.44140625" style="83" customWidth="1"/>
    <col min="16" max="16" width="7.44140625" style="83" bestFit="1" customWidth="1"/>
    <col min="17" max="17" width="8.109375" style="83" bestFit="1" customWidth="1"/>
    <col min="18" max="18" width="7.33203125" style="83" bestFit="1" customWidth="1"/>
    <col min="19" max="19" width="7.44140625" style="83" bestFit="1" customWidth="1"/>
    <col min="20" max="20" width="8.44140625" style="83" bestFit="1" customWidth="1"/>
    <col min="21" max="21" width="6.88671875" style="83" bestFit="1" customWidth="1"/>
    <col min="22" max="24" width="5.44140625" style="83" customWidth="1"/>
    <col min="25" max="25" width="5.44140625" style="92" customWidth="1"/>
    <col min="26" max="26" width="8.109375" style="87" bestFit="1" customWidth="1"/>
    <col min="27" max="27" width="6.6640625" style="84" bestFit="1" customWidth="1"/>
    <col min="28" max="29" width="5.5546875" style="83" customWidth="1"/>
    <col min="30" max="30" width="8.6640625" style="83" bestFit="1" customWidth="1"/>
    <col min="31" max="31" width="5.5546875" style="83" customWidth="1"/>
    <col min="32" max="32" width="5.6640625" style="83" customWidth="1"/>
    <col min="33" max="33" width="7" style="83" customWidth="1"/>
    <col min="34" max="36" width="5.5546875" style="83" customWidth="1"/>
    <col min="37" max="37" width="8.6640625" style="87" bestFit="1" customWidth="1"/>
    <col min="38" max="38" width="4.44140625" style="93" bestFit="1" customWidth="1"/>
    <col min="39" max="39" width="9.33203125" style="83" bestFit="1" customWidth="1"/>
    <col min="40" max="40" width="9.109375" style="70"/>
    <col min="41" max="41" width="9.109375" style="61"/>
    <col min="42" max="16384" width="9.10937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C239-0FF8-4E0A-8B56-5197F2E4AA4C}">
  <dimension ref="A2:AB36"/>
  <sheetViews>
    <sheetView workbookViewId="0">
      <selection activeCell="A9" sqref="A9:B36"/>
    </sheetView>
  </sheetViews>
  <sheetFormatPr defaultRowHeight="14.4"/>
  <cols>
    <col min="1" max="1" width="12.109375" customWidth="1"/>
    <col min="2" max="2" width="11.6640625" customWidth="1"/>
    <col min="3" max="28" width="7.5546875" customWidth="1"/>
  </cols>
  <sheetData>
    <row r="2" spans="1:28">
      <c r="A2" t="s">
        <v>998</v>
      </c>
      <c r="B2" s="133" t="s">
        <v>573</v>
      </c>
      <c r="C2" s="133" t="str">
        <f>A10</f>
        <v>IE-CW</v>
      </c>
      <c r="D2" s="133" t="str">
        <f>A15</f>
        <v>IE-D</v>
      </c>
      <c r="E2" s="133" t="str">
        <f>A18</f>
        <v>IE-KE</v>
      </c>
      <c r="F2" s="133" t="str">
        <f>A19</f>
        <v>IE-KK</v>
      </c>
      <c r="G2" s="133" t="str">
        <f>A20</f>
        <v>IE-LS</v>
      </c>
      <c r="H2" s="133" t="str">
        <f>A23</f>
        <v>IE-LD</v>
      </c>
      <c r="I2" s="133" t="str">
        <f>A24</f>
        <v>IE-LH</v>
      </c>
      <c r="J2" s="133" t="str">
        <f>A26</f>
        <v>IE-MH</v>
      </c>
      <c r="K2" s="133" t="str">
        <f>A28</f>
        <v>IE-OY</v>
      </c>
      <c r="L2" s="133" t="str">
        <f>A33</f>
        <v>IE-WH</v>
      </c>
      <c r="M2" s="133" t="str">
        <f>A34</f>
        <v>IE-WX</v>
      </c>
      <c r="N2" s="133" t="str">
        <f>A35</f>
        <v>IE-WW</v>
      </c>
      <c r="O2" s="133" t="str">
        <f>A12</f>
        <v>IE-CE</v>
      </c>
      <c r="P2" s="133" t="str">
        <f>A13</f>
        <v>IE-CO</v>
      </c>
      <c r="Q2" s="133" t="str">
        <f>A17</f>
        <v>IE-KY</v>
      </c>
      <c r="R2" s="133" t="str">
        <f>A22</f>
        <v>IE-LK</v>
      </c>
      <c r="S2" s="133" t="str">
        <f>A31</f>
        <v>IE-TA</v>
      </c>
      <c r="T2" s="133" t="str">
        <f>A32</f>
        <v>IE-WD</v>
      </c>
      <c r="U2" s="133" t="str">
        <f>A16</f>
        <v>IE-G</v>
      </c>
      <c r="V2" s="133" t="str">
        <f>A21</f>
        <v>IE-LM</v>
      </c>
      <c r="W2" s="133" t="str">
        <f>A25</f>
        <v>IE-MO</v>
      </c>
      <c r="X2" s="133" t="str">
        <f>A29</f>
        <v>IE-RN</v>
      </c>
      <c r="Y2" s="133" t="str">
        <f>A30</f>
        <v>IE-SO</v>
      </c>
      <c r="Z2" s="133" t="str">
        <f>A11</f>
        <v>IE-CN</v>
      </c>
      <c r="AA2" s="133" t="str">
        <f>A14</f>
        <v>IE-DL</v>
      </c>
      <c r="AB2" s="133" t="str">
        <f>A27</f>
        <v>IE-MN</v>
      </c>
    </row>
    <row r="5" spans="1:28">
      <c r="A5" s="460" t="s">
        <v>997</v>
      </c>
      <c r="B5" s="133" t="s">
        <v>403</v>
      </c>
      <c r="C5" s="133" t="str">
        <f>"*"&amp;C2</f>
        <v>*IE-CW</v>
      </c>
      <c r="D5" s="133" t="str">
        <f t="shared" ref="D5:AB5" si="0">"*"&amp;D2</f>
        <v>*IE-D</v>
      </c>
      <c r="E5" s="133" t="str">
        <f t="shared" si="0"/>
        <v>*IE-KE</v>
      </c>
      <c r="F5" s="133" t="str">
        <f t="shared" si="0"/>
        <v>*IE-KK</v>
      </c>
      <c r="G5" s="133" t="str">
        <f t="shared" si="0"/>
        <v>*IE-LS</v>
      </c>
      <c r="H5" s="133" t="str">
        <f t="shared" si="0"/>
        <v>*IE-LD</v>
      </c>
      <c r="I5" s="133" t="str">
        <f t="shared" si="0"/>
        <v>*IE-LH</v>
      </c>
      <c r="J5" s="133" t="str">
        <f t="shared" si="0"/>
        <v>*IE-MH</v>
      </c>
      <c r="K5" s="133" t="str">
        <f t="shared" si="0"/>
        <v>*IE-OY</v>
      </c>
      <c r="L5" s="133" t="str">
        <f t="shared" si="0"/>
        <v>*IE-WH</v>
      </c>
      <c r="M5" s="133" t="str">
        <f t="shared" si="0"/>
        <v>*IE-WX</v>
      </c>
      <c r="N5" s="133" t="str">
        <f t="shared" si="0"/>
        <v>*IE-WW</v>
      </c>
      <c r="O5" s="133" t="str">
        <f t="shared" si="0"/>
        <v>*IE-CE</v>
      </c>
      <c r="P5" s="133" t="str">
        <f t="shared" si="0"/>
        <v>*IE-CO</v>
      </c>
      <c r="Q5" s="133" t="str">
        <f t="shared" si="0"/>
        <v>*IE-KY</v>
      </c>
      <c r="R5" s="133" t="str">
        <f t="shared" si="0"/>
        <v>*IE-LK</v>
      </c>
      <c r="S5" s="133" t="str">
        <f t="shared" si="0"/>
        <v>*IE-TA</v>
      </c>
      <c r="T5" s="133" t="str">
        <f t="shared" si="0"/>
        <v>*IE-WD</v>
      </c>
      <c r="U5" s="133" t="str">
        <f t="shared" si="0"/>
        <v>*IE-G</v>
      </c>
      <c r="V5" s="133" t="str">
        <f t="shared" si="0"/>
        <v>*IE-LM</v>
      </c>
      <c r="W5" s="133" t="str">
        <f t="shared" si="0"/>
        <v>*IE-MO</v>
      </c>
      <c r="X5" s="133" t="str">
        <f t="shared" si="0"/>
        <v>*IE-RN</v>
      </c>
      <c r="Y5" s="133" t="str">
        <f t="shared" si="0"/>
        <v>*IE-SO</v>
      </c>
      <c r="Z5" s="133" t="str">
        <f t="shared" si="0"/>
        <v>*IE-CN</v>
      </c>
      <c r="AA5" s="133" t="str">
        <f t="shared" si="0"/>
        <v>*IE-DL</v>
      </c>
      <c r="AB5" s="133" t="str">
        <f t="shared" si="0"/>
        <v>*IE-MN</v>
      </c>
    </row>
    <row r="9" spans="1:28" ht="15" thickBot="1">
      <c r="A9" s="694" t="s">
        <v>994</v>
      </c>
      <c r="B9" s="694" t="s">
        <v>995</v>
      </c>
    </row>
    <row r="10" spans="1:28">
      <c r="A10" s="693" t="s">
        <v>968</v>
      </c>
      <c r="B10" s="693" t="s">
        <v>376</v>
      </c>
      <c r="C10" s="460"/>
      <c r="D10" s="460"/>
      <c r="E10" s="460"/>
    </row>
    <row r="11" spans="1:28">
      <c r="A11" s="691" t="s">
        <v>969</v>
      </c>
      <c r="B11" s="691" t="s">
        <v>399</v>
      </c>
      <c r="C11" s="460"/>
      <c r="D11" s="460"/>
      <c r="E11" s="460"/>
    </row>
    <row r="12" spans="1:28">
      <c r="A12" s="691" t="s">
        <v>970</v>
      </c>
      <c r="B12" s="691" t="s">
        <v>388</v>
      </c>
      <c r="C12" s="460"/>
      <c r="D12" s="460"/>
      <c r="E12" s="460"/>
    </row>
    <row r="13" spans="1:28">
      <c r="A13" s="691" t="s">
        <v>971</v>
      </c>
      <c r="B13" s="691" t="s">
        <v>389</v>
      </c>
      <c r="C13" s="460"/>
      <c r="D13" s="460"/>
      <c r="E13" s="460"/>
    </row>
    <row r="14" spans="1:28">
      <c r="A14" s="691" t="s">
        <v>972</v>
      </c>
      <c r="B14" s="691" t="s">
        <v>400</v>
      </c>
      <c r="C14" s="460"/>
      <c r="D14" s="460"/>
      <c r="E14" s="460"/>
    </row>
    <row r="15" spans="1:28">
      <c r="A15" s="691" t="s">
        <v>973</v>
      </c>
      <c r="B15" s="691" t="s">
        <v>377</v>
      </c>
      <c r="C15" s="460"/>
      <c r="D15" s="460"/>
      <c r="E15" s="460"/>
    </row>
    <row r="16" spans="1:28">
      <c r="A16" s="691" t="s">
        <v>974</v>
      </c>
      <c r="B16" s="691" t="s">
        <v>394</v>
      </c>
      <c r="C16" s="460"/>
      <c r="D16" s="460"/>
      <c r="E16" s="460"/>
    </row>
    <row r="17" spans="1:5">
      <c r="A17" s="691" t="s">
        <v>975</v>
      </c>
      <c r="B17" s="691" t="s">
        <v>390</v>
      </c>
      <c r="C17" s="460"/>
      <c r="D17" s="460"/>
      <c r="E17" s="460"/>
    </row>
    <row r="18" spans="1:5">
      <c r="A18" s="691" t="s">
        <v>976</v>
      </c>
      <c r="B18" s="691" t="s">
        <v>378</v>
      </c>
      <c r="C18" s="460"/>
      <c r="D18" s="460"/>
      <c r="E18" s="460"/>
    </row>
    <row r="19" spans="1:5">
      <c r="A19" s="691" t="s">
        <v>977</v>
      </c>
      <c r="B19" s="691" t="s">
        <v>379</v>
      </c>
      <c r="C19" s="460"/>
      <c r="D19" s="460"/>
      <c r="E19" s="460"/>
    </row>
    <row r="20" spans="1:5">
      <c r="A20" s="691" t="s">
        <v>978</v>
      </c>
      <c r="B20" s="691" t="s">
        <v>380</v>
      </c>
      <c r="C20" s="460"/>
      <c r="D20" s="460"/>
      <c r="E20" s="460"/>
    </row>
    <row r="21" spans="1:5">
      <c r="A21" s="691" t="s">
        <v>979</v>
      </c>
      <c r="B21" s="691" t="s">
        <v>395</v>
      </c>
      <c r="C21" s="460"/>
      <c r="D21" s="460"/>
      <c r="E21" s="460"/>
    </row>
    <row r="22" spans="1:5">
      <c r="A22" s="691" t="s">
        <v>980</v>
      </c>
      <c r="B22" s="691" t="s">
        <v>391</v>
      </c>
      <c r="C22" s="460"/>
      <c r="D22" s="460"/>
      <c r="E22" s="460"/>
    </row>
    <row r="23" spans="1:5">
      <c r="A23" s="691" t="s">
        <v>981</v>
      </c>
      <c r="B23" s="691" t="s">
        <v>381</v>
      </c>
      <c r="C23" s="460"/>
      <c r="D23" s="460"/>
      <c r="E23" s="460"/>
    </row>
    <row r="24" spans="1:5">
      <c r="A24" s="691" t="s">
        <v>982</v>
      </c>
      <c r="B24" s="691" t="s">
        <v>382</v>
      </c>
      <c r="C24" s="460"/>
      <c r="D24" s="460"/>
      <c r="E24" s="460"/>
    </row>
    <row r="25" spans="1:5">
      <c r="A25" s="691" t="s">
        <v>983</v>
      </c>
      <c r="B25" s="691" t="s">
        <v>396</v>
      </c>
      <c r="C25" s="460"/>
      <c r="D25" s="460"/>
      <c r="E25" s="460"/>
    </row>
    <row r="26" spans="1:5">
      <c r="A26" s="691" t="s">
        <v>984</v>
      </c>
      <c r="B26" s="691" t="s">
        <v>383</v>
      </c>
      <c r="C26" s="460"/>
      <c r="D26" s="460"/>
      <c r="E26" s="460"/>
    </row>
    <row r="27" spans="1:5">
      <c r="A27" s="691" t="s">
        <v>985</v>
      </c>
      <c r="B27" s="691" t="s">
        <v>401</v>
      </c>
      <c r="C27" s="460"/>
      <c r="D27" s="460"/>
      <c r="E27" s="460"/>
    </row>
    <row r="28" spans="1:5">
      <c r="A28" s="691" t="s">
        <v>986</v>
      </c>
      <c r="B28" s="691" t="s">
        <v>384</v>
      </c>
      <c r="C28" s="460"/>
      <c r="D28" s="460"/>
      <c r="E28" s="460"/>
    </row>
    <row r="29" spans="1:5">
      <c r="A29" s="691" t="s">
        <v>987</v>
      </c>
      <c r="B29" s="691" t="s">
        <v>397</v>
      </c>
      <c r="C29" s="460"/>
      <c r="D29" s="460"/>
      <c r="E29" s="460"/>
    </row>
    <row r="30" spans="1:5">
      <c r="A30" s="691" t="s">
        <v>988</v>
      </c>
      <c r="B30" s="691" t="s">
        <v>398</v>
      </c>
      <c r="C30" s="460"/>
      <c r="D30" s="460"/>
      <c r="E30" s="460"/>
    </row>
    <row r="31" spans="1:5">
      <c r="A31" s="691" t="s">
        <v>989</v>
      </c>
      <c r="B31" s="691" t="s">
        <v>392</v>
      </c>
      <c r="C31" s="460"/>
      <c r="D31" s="460"/>
      <c r="E31" s="460"/>
    </row>
    <row r="32" spans="1:5">
      <c r="A32" s="691" t="s">
        <v>990</v>
      </c>
      <c r="B32" s="691" t="s">
        <v>393</v>
      </c>
      <c r="C32" s="460"/>
      <c r="D32" s="460"/>
      <c r="E32" s="460"/>
    </row>
    <row r="33" spans="1:5">
      <c r="A33" s="691" t="s">
        <v>991</v>
      </c>
      <c r="B33" s="691" t="s">
        <v>385</v>
      </c>
      <c r="C33" s="460"/>
      <c r="D33" s="460"/>
      <c r="E33" s="460"/>
    </row>
    <row r="34" spans="1:5">
      <c r="A34" s="691" t="s">
        <v>992</v>
      </c>
      <c r="B34" s="691" t="s">
        <v>386</v>
      </c>
      <c r="C34" s="460"/>
      <c r="D34" s="460"/>
      <c r="E34" s="460"/>
    </row>
    <row r="35" spans="1:5">
      <c r="A35" s="691" t="s">
        <v>993</v>
      </c>
      <c r="B35" s="691" t="s">
        <v>387</v>
      </c>
      <c r="C35" s="460"/>
      <c r="D35" s="460"/>
      <c r="E35" s="460"/>
    </row>
    <row r="36" spans="1:5">
      <c r="A36" s="692" t="s">
        <v>996</v>
      </c>
      <c r="C36" s="460"/>
      <c r="D36" s="460"/>
      <c r="E36" s="460"/>
    </row>
  </sheetData>
  <pageMargins left="0.7" right="0.7" top="0.75" bottom="0.75" header="0.3" footer="0.3"/>
  <pageSetup orientation="portrait" r:id="rId1"/>
  <ignoredErrors>
    <ignoredError sqref="C2:AB2 C5:AB5" unlocked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opLeftCell="A10" zoomScale="85" zoomScaleNormal="85" workbookViewId="0">
      <selection activeCell="B25" sqref="B25:D25"/>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t="s">
        <v>59</v>
      </c>
      <c r="L2" s="624"/>
      <c r="M2" s="625"/>
      <c r="N2" s="625"/>
      <c r="O2" s="625"/>
      <c r="P2" s="625"/>
      <c r="Q2" s="625"/>
      <c r="R2" s="625"/>
      <c r="S2" s="625"/>
    </row>
    <row r="3" spans="1:19">
      <c r="A3" s="460"/>
      <c r="B3" s="460"/>
      <c r="C3" s="460"/>
      <c r="D3" s="460"/>
      <c r="E3" s="460"/>
      <c r="F3" s="460"/>
      <c r="G3" s="460"/>
      <c r="H3" s="460"/>
      <c r="I3" s="460"/>
      <c r="J3" s="460"/>
      <c r="K3" s="626" t="s">
        <v>61</v>
      </c>
      <c r="L3" s="627" t="s">
        <v>884</v>
      </c>
      <c r="M3" s="626" t="s">
        <v>62</v>
      </c>
      <c r="N3" s="626" t="s">
        <v>63</v>
      </c>
      <c r="O3" s="626" t="s">
        <v>64</v>
      </c>
      <c r="P3" s="626" t="s">
        <v>65</v>
      </c>
      <c r="Q3" s="626" t="s">
        <v>66</v>
      </c>
      <c r="R3" s="626" t="s">
        <v>67</v>
      </c>
      <c r="S3" s="626" t="s">
        <v>68</v>
      </c>
    </row>
    <row r="4" spans="1:19" ht="35.4" customHeight="1" thickBot="1">
      <c r="A4" s="460"/>
      <c r="B4" s="460"/>
      <c r="C4" s="628"/>
      <c r="D4" s="460"/>
      <c r="E4" s="460"/>
      <c r="F4" s="460"/>
      <c r="G4" s="460"/>
      <c r="H4" s="460"/>
      <c r="I4" s="460"/>
      <c r="J4" s="460"/>
      <c r="K4" s="629" t="s">
        <v>472</v>
      </c>
      <c r="L4" s="629" t="s">
        <v>885</v>
      </c>
      <c r="M4" s="629" t="s">
        <v>473</v>
      </c>
      <c r="N4" s="629" t="s">
        <v>474</v>
      </c>
      <c r="O4" s="629" t="s">
        <v>64</v>
      </c>
      <c r="P4" s="629" t="s">
        <v>886</v>
      </c>
      <c r="Q4" s="629" t="s">
        <v>476</v>
      </c>
      <c r="R4" s="629" t="s">
        <v>477</v>
      </c>
      <c r="S4" s="629" t="s">
        <v>478</v>
      </c>
    </row>
    <row r="5" spans="1:19">
      <c r="A5" s="460"/>
      <c r="B5" s="460"/>
      <c r="C5" s="460"/>
      <c r="D5" s="460"/>
      <c r="E5" s="460"/>
      <c r="F5" s="460"/>
      <c r="G5" s="460"/>
      <c r="H5" s="460"/>
      <c r="I5" s="460"/>
      <c r="J5" s="460"/>
      <c r="K5" s="625" t="s">
        <v>85</v>
      </c>
      <c r="L5" s="26"/>
      <c r="M5" s="625" t="s">
        <v>937</v>
      </c>
      <c r="N5" s="625" t="str">
        <f>Commodities!C6</f>
        <v>Walking</v>
      </c>
      <c r="O5" s="625" t="s">
        <v>88</v>
      </c>
      <c r="P5" s="625"/>
      <c r="Q5" s="625"/>
      <c r="R5" s="625"/>
      <c r="S5" s="625"/>
    </row>
    <row r="6" spans="1:19" s="460" customFormat="1">
      <c r="K6" s="625"/>
      <c r="L6" s="26"/>
      <c r="M6" s="625" t="s">
        <v>938</v>
      </c>
      <c r="N6" s="625" t="str">
        <f>Commodities!C7</f>
        <v>Cycling</v>
      </c>
      <c r="O6" s="625" t="s">
        <v>88</v>
      </c>
      <c r="P6" s="625"/>
      <c r="Q6" s="625"/>
      <c r="R6" s="625"/>
      <c r="S6" s="625"/>
    </row>
    <row r="7" spans="1:19" s="460" customFormat="1">
      <c r="K7" s="625"/>
      <c r="L7" s="26"/>
      <c r="M7" s="625" t="s">
        <v>939</v>
      </c>
      <c r="N7" s="625" t="str">
        <f>Commodities!C8</f>
        <v>Gasoline</v>
      </c>
      <c r="O7" s="625" t="s">
        <v>88</v>
      </c>
      <c r="P7" s="625"/>
      <c r="Q7" s="625"/>
      <c r="R7" s="625"/>
      <c r="S7" s="625"/>
    </row>
    <row r="8" spans="1:19" s="460" customFormat="1">
      <c r="K8" s="625"/>
      <c r="L8" s="26"/>
      <c r="M8" s="625" t="s">
        <v>940</v>
      </c>
      <c r="N8" s="625" t="str">
        <f>Commodities!C9</f>
        <v>Diesel</v>
      </c>
      <c r="O8" s="625" t="s">
        <v>88</v>
      </c>
      <c r="P8" s="625"/>
      <c r="Q8" s="625"/>
      <c r="R8" s="625"/>
      <c r="S8" s="625"/>
    </row>
    <row r="9" spans="1:19" s="460" customFormat="1">
      <c r="K9" s="625"/>
      <c r="L9" s="26"/>
      <c r="M9" s="625" t="s">
        <v>941</v>
      </c>
      <c r="N9" s="625" t="str">
        <f>Commodities!C10</f>
        <v>BioEthanol</v>
      </c>
      <c r="O9" s="625" t="s">
        <v>88</v>
      </c>
      <c r="P9" s="625"/>
      <c r="Q9" s="625"/>
      <c r="R9" s="625"/>
      <c r="S9" s="625"/>
    </row>
    <row r="10" spans="1:19" s="460" customFormat="1">
      <c r="K10" s="625"/>
      <c r="L10" s="26"/>
      <c r="M10" s="625" t="s">
        <v>942</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943</v>
      </c>
      <c r="N12" s="625" t="str">
        <f>Commodities!C13</f>
        <v>BioCNG</v>
      </c>
      <c r="O12" s="625" t="s">
        <v>88</v>
      </c>
      <c r="P12" s="625"/>
      <c r="Q12" s="625"/>
      <c r="R12" s="625"/>
      <c r="S12" s="625"/>
    </row>
    <row r="13" spans="1:19" s="460" customFormat="1">
      <c r="M13" s="625" t="s">
        <v>932</v>
      </c>
      <c r="N13" s="625" t="str">
        <f>Commodities!C15</f>
        <v>LNG</v>
      </c>
      <c r="O13" s="625" t="s">
        <v>88</v>
      </c>
    </row>
    <row r="14" spans="1:19" s="460" customFormat="1">
      <c r="K14" s="625"/>
      <c r="L14" s="26"/>
      <c r="M14" s="625" t="s">
        <v>944</v>
      </c>
      <c r="N14" s="625" t="str">
        <f>Commodities!C16</f>
        <v>Hydrogen</v>
      </c>
      <c r="O14" s="625" t="s">
        <v>88</v>
      </c>
    </row>
    <row r="15" spans="1:19" s="460" customFormat="1">
      <c r="K15" s="661"/>
      <c r="L15" s="661"/>
      <c r="M15" s="661" t="s">
        <v>945</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t="s">
        <v>76</v>
      </c>
      <c r="G19" s="460"/>
      <c r="H19" s="630"/>
      <c r="I19" s="460"/>
      <c r="J19" s="460"/>
      <c r="K19" s="624" t="s">
        <v>60</v>
      </c>
      <c r="L19" s="624"/>
      <c r="M19" s="26"/>
      <c r="N19" s="26"/>
      <c r="O19" s="26"/>
      <c r="P19" s="26"/>
      <c r="Q19" s="26"/>
      <c r="R19" s="26"/>
      <c r="S19" s="26"/>
    </row>
    <row r="20" spans="1:20">
      <c r="A20" s="460"/>
      <c r="B20" s="631" t="s">
        <v>70</v>
      </c>
      <c r="C20" s="632" t="s">
        <v>77</v>
      </c>
      <c r="D20" s="631" t="s">
        <v>78</v>
      </c>
      <c r="E20" s="631" t="s">
        <v>2</v>
      </c>
      <c r="F20" s="631" t="s">
        <v>65</v>
      </c>
      <c r="G20" s="633" t="s">
        <v>887</v>
      </c>
      <c r="H20" s="633" t="s">
        <v>888</v>
      </c>
      <c r="I20" s="633" t="s">
        <v>889</v>
      </c>
      <c r="J20" s="460"/>
      <c r="K20" s="626" t="s">
        <v>69</v>
      </c>
      <c r="L20" s="627" t="s">
        <v>884</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890</v>
      </c>
      <c r="H21" s="634" t="s">
        <v>891</v>
      </c>
      <c r="I21" s="634" t="s">
        <v>892</v>
      </c>
      <c r="J21" s="460"/>
      <c r="K21" s="629" t="s">
        <v>893</v>
      </c>
      <c r="L21" s="629" t="s">
        <v>885</v>
      </c>
      <c r="M21" s="629" t="s">
        <v>894</v>
      </c>
      <c r="N21" s="629" t="s">
        <v>80</v>
      </c>
      <c r="O21" s="629" t="s">
        <v>895</v>
      </c>
      <c r="P21" s="629" t="s">
        <v>896</v>
      </c>
      <c r="Q21" s="629" t="s">
        <v>897</v>
      </c>
      <c r="R21" s="629" t="s">
        <v>898</v>
      </c>
      <c r="S21" s="629" t="s">
        <v>899</v>
      </c>
    </row>
    <row r="22" spans="1:20" ht="15" thickBot="1">
      <c r="A22" s="460"/>
      <c r="B22" s="634" t="s">
        <v>900</v>
      </c>
      <c r="C22" s="635"/>
      <c r="D22" s="635"/>
      <c r="E22" s="635"/>
      <c r="F22" s="635"/>
      <c r="G22" s="635" t="s">
        <v>88</v>
      </c>
      <c r="H22" s="635" t="s">
        <v>910</v>
      </c>
      <c r="I22" s="635" t="s">
        <v>88</v>
      </c>
      <c r="J22" s="460"/>
      <c r="K22" s="629" t="s">
        <v>27</v>
      </c>
      <c r="L22" s="636"/>
      <c r="M22" s="636"/>
      <c r="N22" s="636"/>
      <c r="O22" s="636"/>
      <c r="P22" s="636"/>
      <c r="Q22" s="636"/>
      <c r="R22" s="636"/>
      <c r="S22" s="636"/>
    </row>
    <row r="23" spans="1:20">
      <c r="A23" s="460"/>
      <c r="B23" s="628" t="s">
        <v>901</v>
      </c>
      <c r="C23" s="628"/>
      <c r="D23" s="628" t="str">
        <f t="shared" ref="D23:D34" si="0">M5</f>
        <v>WLK</v>
      </c>
      <c r="E23" s="628"/>
      <c r="F23" s="628"/>
      <c r="G23" s="628"/>
      <c r="H23" s="628">
        <v>1</v>
      </c>
      <c r="I23" s="628"/>
      <c r="J23" s="460"/>
      <c r="K23" s="625" t="s">
        <v>911</v>
      </c>
      <c r="L23" s="625"/>
      <c r="M23" s="625" t="str">
        <f>B23</f>
        <v>MINWALK</v>
      </c>
      <c r="N23" s="625" t="str">
        <f>Commodities!C6</f>
        <v>Walking</v>
      </c>
      <c r="O23" s="625" t="s">
        <v>88</v>
      </c>
      <c r="P23" s="625" t="s">
        <v>955</v>
      </c>
      <c r="Q23" s="625"/>
      <c r="R23" s="625"/>
      <c r="S23" s="625"/>
      <c r="T23" s="625"/>
    </row>
    <row r="24" spans="1:20">
      <c r="A24" s="460"/>
      <c r="B24" s="628" t="s">
        <v>902</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955</v>
      </c>
      <c r="Q24" s="625"/>
      <c r="R24" s="625"/>
      <c r="S24" s="625"/>
      <c r="T24" s="625"/>
    </row>
    <row r="25" spans="1:20">
      <c r="A25" s="460"/>
      <c r="B25" s="628" t="s">
        <v>903</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955</v>
      </c>
      <c r="Q25" s="625"/>
      <c r="R25" s="625"/>
      <c r="S25" s="625"/>
      <c r="T25" s="625"/>
    </row>
    <row r="26" spans="1:20">
      <c r="A26" s="460"/>
      <c r="B26" s="628" t="s">
        <v>904</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955</v>
      </c>
      <c r="Q26" s="625"/>
      <c r="R26" s="625"/>
      <c r="S26" s="625"/>
      <c r="T26" s="625"/>
    </row>
    <row r="27" spans="1:20">
      <c r="A27" s="460"/>
      <c r="B27" s="628" t="s">
        <v>905</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955</v>
      </c>
      <c r="Q27" s="625"/>
      <c r="R27" s="625"/>
      <c r="S27" s="625"/>
      <c r="T27" s="625"/>
    </row>
    <row r="28" spans="1:20">
      <c r="A28" s="460"/>
      <c r="B28" s="628" t="s">
        <v>906</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955</v>
      </c>
      <c r="Q28" s="625"/>
      <c r="R28" s="625"/>
      <c r="S28" s="625"/>
      <c r="T28" s="625"/>
    </row>
    <row r="29" spans="1:20">
      <c r="A29" s="460"/>
      <c r="B29" s="628" t="s">
        <v>907</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955</v>
      </c>
      <c r="Q29" s="625"/>
      <c r="R29" s="625"/>
      <c r="S29" s="625"/>
      <c r="T29" s="625"/>
    </row>
    <row r="30" spans="1:20">
      <c r="A30" s="460"/>
      <c r="B30" s="628" t="s">
        <v>908</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955</v>
      </c>
      <c r="Q30" s="625"/>
      <c r="R30" s="625"/>
      <c r="S30" s="625"/>
      <c r="T30" s="625"/>
    </row>
    <row r="31" spans="1:20">
      <c r="A31" s="460"/>
      <c r="B31" s="628" t="s">
        <v>935</v>
      </c>
      <c r="C31" s="628"/>
      <c r="D31" s="628" t="str">
        <f t="shared" si="0"/>
        <v>LNG</v>
      </c>
      <c r="E31" s="628"/>
      <c r="F31" s="628"/>
      <c r="G31" s="628"/>
      <c r="H31" s="628">
        <v>40</v>
      </c>
      <c r="I31" s="628"/>
      <c r="J31" s="460"/>
      <c r="K31" s="625"/>
      <c r="L31" s="625"/>
      <c r="M31" s="625" t="str">
        <f>B31</f>
        <v>MINLNG</v>
      </c>
      <c r="N31" s="625" t="str">
        <f>Commodities!C15</f>
        <v>LNG</v>
      </c>
      <c r="O31" s="625" t="s">
        <v>88</v>
      </c>
      <c r="P31" s="625" t="s">
        <v>955</v>
      </c>
      <c r="Q31" s="625"/>
      <c r="R31" s="625"/>
      <c r="S31" s="625"/>
      <c r="T31" s="625"/>
    </row>
    <row r="32" spans="1:20">
      <c r="A32" s="460"/>
      <c r="B32" s="628" t="s">
        <v>936</v>
      </c>
      <c r="C32" s="628"/>
      <c r="D32" s="628" t="str">
        <f t="shared" si="0"/>
        <v>H2</v>
      </c>
      <c r="E32" s="628"/>
      <c r="F32" s="628"/>
      <c r="G32" s="628"/>
      <c r="H32" s="628">
        <v>50</v>
      </c>
      <c r="I32" s="628"/>
      <c r="J32" s="460"/>
      <c r="K32" s="625"/>
      <c r="L32" s="625"/>
      <c r="M32" s="625" t="str">
        <f>B32</f>
        <v>MINH2</v>
      </c>
      <c r="N32" s="625" t="str">
        <f>Commodities!C16</f>
        <v>Hydrogen</v>
      </c>
      <c r="O32" s="625" t="s">
        <v>88</v>
      </c>
      <c r="P32" s="625" t="s">
        <v>955</v>
      </c>
      <c r="Q32" s="625"/>
      <c r="R32" s="625"/>
      <c r="S32" s="625"/>
      <c r="T32" s="625"/>
    </row>
    <row r="33" spans="1:20">
      <c r="A33" s="460"/>
      <c r="B33" s="662" t="s">
        <v>909</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955</v>
      </c>
      <c r="Q33" s="661"/>
      <c r="R33" s="661"/>
      <c r="S33" s="661"/>
      <c r="T33" s="625"/>
    </row>
    <row r="34" spans="1:20">
      <c r="A34" s="460"/>
      <c r="B34" s="673" t="s">
        <v>957</v>
      </c>
      <c r="C34" s="675"/>
      <c r="D34" s="661" t="str">
        <f t="shared" si="0"/>
        <v>ELC</v>
      </c>
      <c r="E34" s="675"/>
      <c r="F34" s="675"/>
      <c r="G34" s="675"/>
      <c r="H34" s="675">
        <v>40</v>
      </c>
      <c r="I34" s="675"/>
      <c r="J34" s="460"/>
      <c r="K34" s="673" t="s">
        <v>956</v>
      </c>
      <c r="L34" s="673"/>
      <c r="M34" s="673" t="str">
        <f>B34</f>
        <v>IMPELC</v>
      </c>
      <c r="N34" s="673" t="s">
        <v>958</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zoomScaleNormal="100" workbookViewId="0">
      <selection activeCell="E2" sqref="E2"/>
    </sheetView>
  </sheetViews>
  <sheetFormatPr defaultColWidth="8.88671875" defaultRowHeight="14.4"/>
  <cols>
    <col min="1" max="1" width="3.33203125" style="460" customWidth="1"/>
    <col min="2" max="2" width="14" style="460" bestFit="1" customWidth="1"/>
    <col min="3" max="3" width="12.109375" style="460" bestFit="1" customWidth="1"/>
    <col min="4" max="4" width="11.33203125" style="460" customWidth="1"/>
    <col min="5" max="5" width="7.88671875" style="460" bestFit="1" customWidth="1"/>
    <col min="6" max="6" width="12.88671875" style="460" bestFit="1" customWidth="1"/>
    <col min="7" max="7" width="10.6640625" style="460" bestFit="1" customWidth="1"/>
    <col min="8" max="8" width="9.5546875" style="460" bestFit="1" customWidth="1"/>
    <col min="9" max="9" width="3.77734375" style="460" customWidth="1"/>
    <col min="10" max="10" width="12.33203125" style="460" customWidth="1"/>
    <col min="11" max="11" width="8.88671875" style="460"/>
    <col min="12" max="12" width="15.109375" style="460" customWidth="1"/>
    <col min="13" max="13" width="49" style="460" customWidth="1"/>
    <col min="14" max="15" width="8.88671875" style="460"/>
    <col min="16" max="16" width="12.88671875" style="460" customWidth="1"/>
    <col min="17" max="17" width="15.33203125" style="460" customWidth="1"/>
    <col min="18" max="16384" width="8.8867187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947</v>
      </c>
      <c r="F3" s="633" t="s">
        <v>961</v>
      </c>
      <c r="G3" s="633" t="s">
        <v>888</v>
      </c>
      <c r="H3" s="633" t="s">
        <v>889</v>
      </c>
      <c r="J3" s="626" t="s">
        <v>69</v>
      </c>
      <c r="K3" s="627" t="s">
        <v>884</v>
      </c>
      <c r="L3" s="626" t="s">
        <v>70</v>
      </c>
      <c r="M3" s="626" t="s">
        <v>71</v>
      </c>
      <c r="N3" s="626" t="s">
        <v>72</v>
      </c>
      <c r="O3" s="626" t="s">
        <v>73</v>
      </c>
      <c r="P3" s="626" t="s">
        <v>74</v>
      </c>
      <c r="Q3" s="626" t="s">
        <v>75</v>
      </c>
      <c r="R3" s="626" t="s">
        <v>0</v>
      </c>
    </row>
    <row r="4" spans="2:18" ht="32.4" thickBot="1">
      <c r="B4" s="634" t="s">
        <v>79</v>
      </c>
      <c r="C4" s="634" t="s">
        <v>81</v>
      </c>
      <c r="D4" s="634" t="s">
        <v>82</v>
      </c>
      <c r="E4" s="634" t="s">
        <v>875</v>
      </c>
      <c r="F4" s="634" t="s">
        <v>962</v>
      </c>
      <c r="G4" s="634" t="s">
        <v>891</v>
      </c>
      <c r="H4" s="634" t="s">
        <v>892</v>
      </c>
      <c r="J4" s="629" t="s">
        <v>893</v>
      </c>
      <c r="K4" s="629" t="s">
        <v>885</v>
      </c>
      <c r="L4" s="629" t="s">
        <v>894</v>
      </c>
      <c r="M4" s="629" t="s">
        <v>80</v>
      </c>
      <c r="N4" s="629" t="s">
        <v>895</v>
      </c>
      <c r="O4" s="629" t="s">
        <v>896</v>
      </c>
      <c r="P4" s="629" t="s">
        <v>897</v>
      </c>
      <c r="Q4" s="629" t="s">
        <v>898</v>
      </c>
      <c r="R4" s="629" t="s">
        <v>899</v>
      </c>
    </row>
    <row r="5" spans="2:18" ht="15" thickBot="1">
      <c r="B5" s="634" t="s">
        <v>900</v>
      </c>
      <c r="C5" s="635"/>
      <c r="D5" s="635"/>
      <c r="E5" s="635"/>
      <c r="F5" s="635" t="s">
        <v>963</v>
      </c>
      <c r="G5" s="635" t="s">
        <v>910</v>
      </c>
      <c r="H5" s="635" t="s">
        <v>88</v>
      </c>
      <c r="J5" s="629" t="s">
        <v>27</v>
      </c>
      <c r="K5" s="636"/>
      <c r="L5" s="636"/>
      <c r="M5" s="636"/>
      <c r="N5" s="636"/>
      <c r="O5" s="636"/>
      <c r="P5" s="636"/>
      <c r="Q5" s="636"/>
      <c r="R5" s="636"/>
    </row>
    <row r="6" spans="2:18" s="676" customFormat="1" ht="13.2">
      <c r="B6" s="625" t="str">
        <f>"FT-TRA-"&amp;C6</f>
        <v>FT-TRA-WLK</v>
      </c>
      <c r="C6" s="628" t="str">
        <f>Primary!D23</f>
        <v>WLK</v>
      </c>
      <c r="D6" s="625" t="str">
        <f>Commodities!B6</f>
        <v>TRAWLK</v>
      </c>
      <c r="E6" s="676">
        <v>1</v>
      </c>
      <c r="F6" s="676">
        <v>50</v>
      </c>
      <c r="G6" s="676">
        <v>2</v>
      </c>
      <c r="J6" s="625" t="s">
        <v>946</v>
      </c>
      <c r="K6" s="679"/>
      <c r="L6" s="679" t="str">
        <f t="shared" ref="L6:L17" si="0">B6</f>
        <v>FT-TRA-WLK</v>
      </c>
      <c r="M6" s="680" t="str">
        <f>"TRA_"&amp;Commodities!C6</f>
        <v>TRA_Walking</v>
      </c>
      <c r="N6" s="679" t="s">
        <v>88</v>
      </c>
      <c r="O6" s="679" t="s">
        <v>955</v>
      </c>
      <c r="P6" s="679"/>
      <c r="Q6" s="679"/>
      <c r="R6" s="679"/>
    </row>
    <row r="7" spans="2:18" s="676" customFormat="1" ht="13.2">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955</v>
      </c>
      <c r="P7" s="679"/>
      <c r="Q7" s="679"/>
      <c r="R7" s="679"/>
    </row>
    <row r="8" spans="2:18" s="676" customFormat="1" ht="13.2">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955</v>
      </c>
      <c r="P8" s="679"/>
      <c r="Q8" s="679"/>
      <c r="R8" s="679"/>
    </row>
    <row r="9" spans="2:18" s="676" customFormat="1" ht="13.2">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955</v>
      </c>
    </row>
    <row r="10" spans="2:18" s="676" customFormat="1" ht="13.2">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955</v>
      </c>
    </row>
    <row r="11" spans="2:18" s="676" customFormat="1" ht="13.2">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955</v>
      </c>
    </row>
    <row r="12" spans="2:18" s="676" customFormat="1" ht="13.2">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955</v>
      </c>
    </row>
    <row r="13" spans="2:18" s="676" customFormat="1" ht="13.2">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955</v>
      </c>
    </row>
    <row r="14" spans="2:18" s="676" customFormat="1" ht="13.2">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955</v>
      </c>
    </row>
    <row r="15" spans="2:18" s="676" customFormat="1" ht="13.2">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955</v>
      </c>
    </row>
    <row r="16" spans="2:18" s="676" customFormat="1" ht="13.2">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955</v>
      </c>
      <c r="P16" s="681"/>
      <c r="Q16" s="681"/>
      <c r="R16" s="681"/>
    </row>
    <row r="17" spans="1:16" s="676" customFormat="1" ht="13.2">
      <c r="B17" s="676" t="s">
        <v>959</v>
      </c>
      <c r="C17" s="676" t="str">
        <f>Primary!D34</f>
        <v>ELC</v>
      </c>
      <c r="D17" s="676" t="str">
        <f>Commodities!B14</f>
        <v>TRAELC</v>
      </c>
      <c r="E17" s="677">
        <v>1</v>
      </c>
      <c r="F17" s="676">
        <v>50</v>
      </c>
      <c r="G17" s="676">
        <v>2</v>
      </c>
      <c r="L17" s="678" t="str">
        <f t="shared" si="0"/>
        <v>FT_TRA_ELC</v>
      </c>
      <c r="M17" s="676" t="s">
        <v>960</v>
      </c>
      <c r="N17" s="679" t="s">
        <v>88</v>
      </c>
      <c r="O17" s="679" t="s">
        <v>955</v>
      </c>
      <c r="P17" s="679" t="s">
        <v>90</v>
      </c>
    </row>
    <row r="18" spans="1:16" s="676" customFormat="1" ht="13.2">
      <c r="A18" s="628"/>
    </row>
    <row r="19" spans="1:16" s="676" customFormat="1" ht="13.2"/>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2" t="s">
        <v>636</v>
      </c>
      <c r="L4" s="742"/>
    </row>
    <row r="5" spans="1:13" ht="29.4"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713</v>
      </c>
      <c r="L7" s="456"/>
      <c r="M7"/>
    </row>
    <row r="8" spans="1:13" s="24" customFormat="1">
      <c r="A8"/>
      <c r="B8" s="57" t="s">
        <v>83</v>
      </c>
      <c r="C8" s="26" t="s">
        <v>20</v>
      </c>
      <c r="D8" s="57" t="s">
        <v>88</v>
      </c>
      <c r="E8" s="57"/>
      <c r="F8" s="57"/>
      <c r="G8" s="57"/>
      <c r="H8" s="57"/>
      <c r="K8" s="460" t="s">
        <v>714</v>
      </c>
      <c r="L8" s="460" t="s">
        <v>488</v>
      </c>
      <c r="M8"/>
    </row>
    <row r="9" spans="1:13" s="94" customFormat="1">
      <c r="A9" s="57"/>
      <c r="B9" s="57" t="s">
        <v>86</v>
      </c>
      <c r="C9" s="26" t="s">
        <v>19</v>
      </c>
      <c r="D9" s="57" t="s">
        <v>88</v>
      </c>
      <c r="E9" s="57"/>
      <c r="F9" s="57"/>
      <c r="G9" s="57"/>
      <c r="H9" s="57"/>
      <c r="K9" s="460" t="s">
        <v>715</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638</v>
      </c>
      <c r="D14" s="645" t="s">
        <v>88</v>
      </c>
      <c r="E14" s="57"/>
      <c r="F14" s="57" t="s">
        <v>90</v>
      </c>
      <c r="G14" s="645"/>
      <c r="H14" s="645" t="s">
        <v>89</v>
      </c>
      <c r="K14" s="28" t="s">
        <v>550</v>
      </c>
      <c r="L14" s="28" t="s">
        <v>558</v>
      </c>
    </row>
    <row r="15" spans="1:13" s="43" customFormat="1">
      <c r="B15" s="57" t="s">
        <v>931</v>
      </c>
      <c r="C15" s="26" t="s">
        <v>932</v>
      </c>
      <c r="D15" s="645" t="s">
        <v>88</v>
      </c>
      <c r="E15" s="57"/>
      <c r="F15" s="57"/>
      <c r="K15" s="28" t="s">
        <v>551</v>
      </c>
      <c r="L15" s="28" t="s">
        <v>559</v>
      </c>
    </row>
    <row r="16" spans="1:13" s="24" customFormat="1">
      <c r="B16" s="57" t="s">
        <v>933</v>
      </c>
      <c r="C16" s="26" t="s">
        <v>934</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1075</v>
      </c>
      <c r="C18" s="26" t="s">
        <v>1080</v>
      </c>
      <c r="D18" s="395" t="s">
        <v>951</v>
      </c>
      <c r="E18" s="57"/>
      <c r="F18" s="57"/>
      <c r="G18" s="57"/>
      <c r="H18" s="57"/>
      <c r="I18" s="57"/>
      <c r="K18" s="28" t="s">
        <v>677</v>
      </c>
      <c r="L18" s="28" t="s">
        <v>678</v>
      </c>
    </row>
    <row r="19" spans="1:12" s="94" customFormat="1">
      <c r="A19" s="57"/>
      <c r="B19" s="57" t="s">
        <v>1076</v>
      </c>
      <c r="C19" s="26" t="s">
        <v>1078</v>
      </c>
      <c r="D19" s="395" t="s">
        <v>951</v>
      </c>
      <c r="E19" s="57"/>
      <c r="F19" s="57"/>
      <c r="G19" s="57"/>
      <c r="H19" s="57"/>
      <c r="I19" s="57"/>
      <c r="K19" s="28" t="s">
        <v>549</v>
      </c>
      <c r="L19" s="28" t="s">
        <v>562</v>
      </c>
    </row>
    <row r="20" spans="1:12" s="94" customFormat="1">
      <c r="A20" s="57"/>
      <c r="B20" s="57" t="s">
        <v>1077</v>
      </c>
      <c r="C20" s="26" t="s">
        <v>1079</v>
      </c>
      <c r="D20" s="460" t="s">
        <v>951</v>
      </c>
      <c r="E20" s="57"/>
      <c r="F20" s="57"/>
      <c r="G20" s="57"/>
      <c r="H20" s="57"/>
      <c r="I20" s="57"/>
      <c r="K20" s="28" t="s">
        <v>563</v>
      </c>
      <c r="L20" s="28" t="s">
        <v>564</v>
      </c>
    </row>
    <row r="21" spans="1:12" s="94" customFormat="1">
      <c r="A21" s="395"/>
      <c r="B21" s="57" t="s">
        <v>761</v>
      </c>
      <c r="C21" s="57" t="s">
        <v>918</v>
      </c>
      <c r="D21" s="460" t="s">
        <v>93</v>
      </c>
      <c r="E21" s="57"/>
      <c r="F21" s="57"/>
      <c r="G21" s="57"/>
      <c r="H21" s="57"/>
      <c r="I21" s="57"/>
      <c r="K21" s="28" t="s">
        <v>553</v>
      </c>
      <c r="L21" s="28" t="s">
        <v>565</v>
      </c>
    </row>
    <row r="22" spans="1:12">
      <c r="A22" s="395"/>
      <c r="B22" s="57" t="s">
        <v>169</v>
      </c>
      <c r="C22" s="57" t="s">
        <v>917</v>
      </c>
      <c r="D22" s="460" t="s">
        <v>93</v>
      </c>
      <c r="E22" s="57"/>
      <c r="F22" s="57"/>
      <c r="G22" s="57"/>
      <c r="H22" s="57"/>
      <c r="K22" s="456" t="s">
        <v>622</v>
      </c>
      <c r="L22" s="456"/>
    </row>
    <row r="23" spans="1:12" s="43" customFormat="1">
      <c r="A23" s="395"/>
      <c r="B23" s="57" t="s">
        <v>803</v>
      </c>
      <c r="C23" s="57" t="s">
        <v>916</v>
      </c>
      <c r="D23" s="395" t="s">
        <v>88</v>
      </c>
      <c r="E23" s="57"/>
      <c r="F23" s="57"/>
      <c r="G23" s="57"/>
      <c r="H23" s="57"/>
      <c r="K23" s="460" t="s">
        <v>554</v>
      </c>
      <c r="L23" s="28" t="s">
        <v>625</v>
      </c>
    </row>
    <row r="24" spans="1:12">
      <c r="A24" s="460"/>
      <c r="B24" s="460" t="s">
        <v>215</v>
      </c>
      <c r="C24" s="460" t="s">
        <v>915</v>
      </c>
      <c r="D24" s="460" t="s">
        <v>88</v>
      </c>
      <c r="E24" s="57"/>
      <c r="F24" s="57"/>
      <c r="G24" s="57"/>
      <c r="H24" s="57"/>
      <c r="K24" s="460" t="s">
        <v>555</v>
      </c>
      <c r="L24" s="28" t="s">
        <v>626</v>
      </c>
    </row>
    <row r="25" spans="1:12" s="24" customFormat="1">
      <c r="A25" s="395"/>
      <c r="B25" s="395" t="s">
        <v>216</v>
      </c>
      <c r="C25" s="395" t="s">
        <v>914</v>
      </c>
      <c r="D25" s="395" t="s">
        <v>88</v>
      </c>
      <c r="E25" s="57"/>
      <c r="F25" s="57"/>
      <c r="G25" s="57"/>
      <c r="H25" s="57"/>
      <c r="K25" s="460" t="s">
        <v>556</v>
      </c>
      <c r="L25" s="28" t="s">
        <v>627</v>
      </c>
    </row>
    <row r="26" spans="1:12" s="24" customFormat="1">
      <c r="A26" s="395"/>
      <c r="B26" s="395" t="s">
        <v>821</v>
      </c>
      <c r="C26" s="395" t="s">
        <v>913</v>
      </c>
      <c r="D26" s="395" t="s">
        <v>88</v>
      </c>
      <c r="E26" s="57"/>
      <c r="F26" s="57"/>
      <c r="G26" s="57"/>
      <c r="H26" s="57"/>
      <c r="K26" s="456" t="s">
        <v>623</v>
      </c>
      <c r="L26" s="456"/>
    </row>
    <row r="27" spans="1:12" s="24" customFormat="1">
      <c r="A27" s="394"/>
      <c r="B27" s="394" t="s">
        <v>822</v>
      </c>
      <c r="C27" s="394" t="s">
        <v>912</v>
      </c>
      <c r="D27" s="394" t="s">
        <v>88</v>
      </c>
      <c r="E27" s="429"/>
      <c r="F27" s="429"/>
      <c r="G27" s="429"/>
      <c r="H27" s="429"/>
      <c r="K27" s="460" t="s">
        <v>624</v>
      </c>
      <c r="L27" s="28" t="s">
        <v>629</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630</v>
      </c>
      <c r="L29" s="28" t="s">
        <v>633</v>
      </c>
    </row>
    <row r="30" spans="1:12" s="24" customFormat="1">
      <c r="A30" s="395"/>
      <c r="B30" s="29" t="s">
        <v>100</v>
      </c>
      <c r="C30" s="57" t="s">
        <v>105</v>
      </c>
      <c r="D30" s="395" t="s">
        <v>107</v>
      </c>
      <c r="E30" s="57"/>
      <c r="F30" s="57"/>
      <c r="G30" s="57"/>
      <c r="H30" s="57"/>
      <c r="J30" s="443"/>
      <c r="K30" s="460" t="s">
        <v>631</v>
      </c>
      <c r="L30" s="28" t="s">
        <v>632</v>
      </c>
    </row>
    <row r="31" spans="1:12" s="24" customFormat="1">
      <c r="A31" s="395"/>
      <c r="B31" s="29" t="s">
        <v>101</v>
      </c>
      <c r="C31" s="57" t="s">
        <v>106</v>
      </c>
      <c r="D31" s="395" t="s">
        <v>107</v>
      </c>
      <c r="E31" s="57"/>
      <c r="F31" s="57"/>
      <c r="G31" s="57"/>
      <c r="H31" s="57"/>
      <c r="J31" s="443"/>
      <c r="K31" s="460" t="s">
        <v>634</v>
      </c>
      <c r="L31" s="28" t="s">
        <v>635</v>
      </c>
    </row>
    <row r="32" spans="1:12" s="24" customFormat="1">
      <c r="A32" s="395"/>
      <c r="B32" s="57" t="s">
        <v>112</v>
      </c>
      <c r="C32" s="57" t="s">
        <v>220</v>
      </c>
      <c r="D32" s="395" t="s">
        <v>107</v>
      </c>
      <c r="E32" s="57"/>
      <c r="F32" s="57"/>
      <c r="G32" s="57"/>
      <c r="H32" s="57"/>
      <c r="J32" s="443"/>
      <c r="K32" s="428" t="s">
        <v>719</v>
      </c>
      <c r="L32" s="525"/>
    </row>
    <row r="33" spans="1:14" s="24" customFormat="1" ht="15" thickBot="1">
      <c r="A33" s="430"/>
      <c r="B33" s="431" t="s">
        <v>113</v>
      </c>
      <c r="C33" s="431" t="s">
        <v>221</v>
      </c>
      <c r="D33" s="430" t="s">
        <v>107</v>
      </c>
      <c r="E33" s="431"/>
      <c r="F33" s="431"/>
      <c r="G33" s="431"/>
      <c r="H33" s="431"/>
      <c r="J33" s="443"/>
      <c r="K33" s="456" t="s">
        <v>762</v>
      </c>
      <c r="L33" s="456"/>
    </row>
    <row r="34" spans="1:14" s="24" customFormat="1">
      <c r="A34" s="1"/>
      <c r="B34" s="645"/>
      <c r="C34" s="645"/>
      <c r="D34" s="1"/>
      <c r="E34" s="645"/>
      <c r="F34" s="645"/>
      <c r="G34" s="645"/>
      <c r="H34" s="645"/>
      <c r="J34" s="443"/>
      <c r="K34" s="460" t="s">
        <v>785</v>
      </c>
      <c r="L34" s="28" t="s">
        <v>787</v>
      </c>
    </row>
    <row r="35" spans="1:14">
      <c r="A35" s="580" t="s">
        <v>811</v>
      </c>
      <c r="G35" s="57"/>
      <c r="H35" s="57"/>
      <c r="J35" s="443"/>
      <c r="K35" t="s">
        <v>786</v>
      </c>
      <c r="L35" s="28" t="s">
        <v>788</v>
      </c>
    </row>
    <row r="36" spans="1:14" s="24" customFormat="1">
      <c r="A36" s="580" t="s">
        <v>812</v>
      </c>
      <c r="B36"/>
      <c r="C36"/>
      <c r="D36"/>
      <c r="E36"/>
      <c r="F36"/>
      <c r="G36" s="460"/>
      <c r="H36" s="460"/>
      <c r="J36" s="443"/>
      <c r="K36" s="460" t="s">
        <v>772</v>
      </c>
      <c r="L36" s="28" t="s">
        <v>773</v>
      </c>
    </row>
    <row r="37" spans="1:14" s="24" customFormat="1">
      <c r="A37" s="580" t="s">
        <v>810</v>
      </c>
      <c r="B37"/>
      <c r="C37"/>
      <c r="D37"/>
      <c r="E37"/>
      <c r="F37"/>
      <c r="G37" s="460"/>
      <c r="H37" s="460"/>
      <c r="J37" s="443"/>
      <c r="K37" s="428" t="s">
        <v>809</v>
      </c>
      <c r="L37" s="525"/>
    </row>
    <row r="38" spans="1:14">
      <c r="A38" s="580" t="s">
        <v>813</v>
      </c>
      <c r="G38" s="460"/>
      <c r="H38" s="460"/>
      <c r="K38" s="460" t="s">
        <v>804</v>
      </c>
      <c r="L38" s="28" t="s">
        <v>805</v>
      </c>
    </row>
    <row r="39" spans="1:14">
      <c r="K39" s="460" t="s">
        <v>807</v>
      </c>
      <c r="L39" s="28" t="s">
        <v>800</v>
      </c>
    </row>
    <row r="40" spans="1:14">
      <c r="K40" s="460" t="s">
        <v>808</v>
      </c>
      <c r="L40" s="28" t="s">
        <v>806</v>
      </c>
    </row>
    <row r="41" spans="1:14">
      <c r="K41" s="428" t="s">
        <v>96</v>
      </c>
      <c r="L41" s="525"/>
    </row>
    <row r="42" spans="1:14">
      <c r="K42" s="460" t="s">
        <v>816</v>
      </c>
      <c r="L42" s="28" t="s">
        <v>818</v>
      </c>
    </row>
    <row r="43" spans="1:14">
      <c r="K43" s="459" t="s">
        <v>817</v>
      </c>
      <c r="L43" s="130" t="s">
        <v>819</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A76" zoomScale="85" zoomScaleNormal="85" workbookViewId="0">
      <selection activeCell="C93" sqref="C93"/>
    </sheetView>
  </sheetViews>
  <sheetFormatPr defaultRowHeight="14.4"/>
  <cols>
    <col min="1" max="1" width="24.5546875" customWidth="1"/>
    <col min="2" max="2" width="22.44140625" bestFit="1" customWidth="1"/>
    <col min="3" max="3" width="64.77734375" bestFit="1" customWidth="1"/>
    <col min="4" max="4" width="32" customWidth="1"/>
    <col min="5" max="5" width="12.88671875" customWidth="1"/>
    <col min="6" max="6" width="10.77734375" customWidth="1"/>
    <col min="7" max="29" width="9.33203125" customWidth="1"/>
    <col min="32" max="32" width="8.6640625" customWidth="1"/>
    <col min="34" max="34" width="15.88671875" bestFit="1" customWidth="1"/>
    <col min="35" max="35" width="10.6640625" bestFit="1" customWidth="1"/>
    <col min="36" max="36" width="12" bestFit="1" customWidth="1"/>
    <col min="37" max="37" width="24.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717</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716</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919</v>
      </c>
      <c r="B6" s="637" t="str">
        <f>Commodities!K8</f>
        <v>TWLK_WLK</v>
      </c>
      <c r="C6" s="637" t="str">
        <f>Commodities!L8</f>
        <v>Walking</v>
      </c>
      <c r="D6" s="643" t="s">
        <v>951</v>
      </c>
      <c r="E6" s="643" t="s">
        <v>952</v>
      </c>
      <c r="F6" s="637"/>
      <c r="G6" s="643" t="s">
        <v>922</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951</v>
      </c>
      <c r="E7" s="643" t="s">
        <v>952</v>
      </c>
      <c r="F7" s="637"/>
      <c r="G7" s="643" t="s">
        <v>922</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951</v>
      </c>
      <c r="E9" s="643" t="s">
        <v>952</v>
      </c>
      <c r="F9" s="637"/>
      <c r="G9" s="643" t="s">
        <v>922</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951</v>
      </c>
      <c r="E11" s="643" t="s">
        <v>952</v>
      </c>
      <c r="F11" s="637"/>
      <c r="G11" s="643" t="s">
        <v>922</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951</v>
      </c>
      <c r="E12" s="643" t="s">
        <v>952</v>
      </c>
      <c r="F12" s="637"/>
      <c r="G12" s="643" t="s">
        <v>922</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951</v>
      </c>
      <c r="E13" s="643" t="s">
        <v>952</v>
      </c>
      <c r="F13" s="637"/>
      <c r="G13" s="643" t="s">
        <v>922</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951</v>
      </c>
      <c r="E14" s="643" t="s">
        <v>952</v>
      </c>
      <c r="F14" s="637"/>
      <c r="G14" s="643" t="s">
        <v>922</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951</v>
      </c>
      <c r="E15" s="643" t="s">
        <v>952</v>
      </c>
      <c r="F15" s="637"/>
      <c r="G15" s="643" t="s">
        <v>922</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951</v>
      </c>
      <c r="E16" s="643" t="s">
        <v>952</v>
      </c>
      <c r="F16" s="637"/>
      <c r="G16" s="643" t="s">
        <v>922</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951</v>
      </c>
      <c r="E17" s="643" t="s">
        <v>952</v>
      </c>
      <c r="F17" s="637"/>
      <c r="G17" s="643" t="s">
        <v>922</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951</v>
      </c>
      <c r="E18" s="643" t="s">
        <v>952</v>
      </c>
      <c r="F18" s="637"/>
      <c r="G18" s="643" t="s">
        <v>922</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951</v>
      </c>
      <c r="E19" s="643" t="s">
        <v>952</v>
      </c>
      <c r="F19" s="637"/>
      <c r="G19" s="643" t="s">
        <v>922</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587</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951</v>
      </c>
      <c r="E21" s="643" t="s">
        <v>952</v>
      </c>
      <c r="F21" s="637"/>
      <c r="G21" s="643" t="s">
        <v>922</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951</v>
      </c>
      <c r="E22" s="643" t="s">
        <v>952</v>
      </c>
      <c r="F22" s="637"/>
      <c r="G22" s="643" t="s">
        <v>922</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951</v>
      </c>
      <c r="E23" s="643" t="s">
        <v>952</v>
      </c>
      <c r="F23" s="637"/>
      <c r="G23" s="643" t="s">
        <v>922</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637</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952</v>
      </c>
      <c r="F25" s="637"/>
      <c r="G25" s="643" t="s">
        <v>922</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951</v>
      </c>
      <c r="E27" s="643" t="s">
        <v>952</v>
      </c>
      <c r="F27" s="637"/>
      <c r="G27" s="643" t="s">
        <v>922</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951</v>
      </c>
      <c r="E28" s="643" t="s">
        <v>952</v>
      </c>
      <c r="F28" s="637"/>
      <c r="G28" s="643" t="s">
        <v>922</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951</v>
      </c>
      <c r="E29" s="643" t="s">
        <v>952</v>
      </c>
      <c r="F29" s="637"/>
      <c r="G29" s="643" t="s">
        <v>922</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718</v>
      </c>
      <c r="B30" s="641"/>
      <c r="C30" s="641"/>
      <c r="D30" s="641"/>
      <c r="E30" s="641"/>
      <c r="F30" s="641"/>
      <c r="G30" s="641"/>
      <c r="H30" s="641"/>
      <c r="I30" s="128"/>
      <c r="J30" s="128"/>
    </row>
    <row r="31" spans="1:31" s="460" customFormat="1">
      <c r="A31" s="642" t="s">
        <v>930</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922</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922</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922</v>
      </c>
      <c r="H34" s="637"/>
      <c r="I34" s="128"/>
      <c r="J34" s="128"/>
      <c r="K34" s="128"/>
    </row>
    <row r="35" spans="1:31" s="460" customFormat="1">
      <c r="A35" s="640" t="s">
        <v>814</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955</v>
      </c>
      <c r="F36" s="637"/>
      <c r="G36" s="643" t="s">
        <v>922</v>
      </c>
      <c r="H36" s="637"/>
      <c r="I36" s="128"/>
      <c r="J36" s="128"/>
      <c r="K36" s="128"/>
    </row>
    <row r="37" spans="1:31" s="460" customFormat="1">
      <c r="A37" s="637"/>
      <c r="B37" s="637" t="str">
        <f>Commodities!K39</f>
        <v>TNAV_00</v>
      </c>
      <c r="C37" s="637" t="str">
        <f>Commodities!L39</f>
        <v>Existing navigation vehicles</v>
      </c>
      <c r="D37" s="643" t="s">
        <v>88</v>
      </c>
      <c r="E37" s="28" t="s">
        <v>955</v>
      </c>
      <c r="F37" s="637"/>
      <c r="G37" s="643" t="s">
        <v>922</v>
      </c>
      <c r="H37" s="637"/>
      <c r="I37" s="128"/>
      <c r="J37" s="128"/>
      <c r="K37" s="128"/>
    </row>
    <row r="38" spans="1:31" s="460" customFormat="1">
      <c r="A38" s="637"/>
      <c r="B38" s="637" t="str">
        <f>Commodities!K40</f>
        <v>TOTH_00</v>
      </c>
      <c r="C38" s="637" t="str">
        <f>Commodities!L40</f>
        <v>Existing unspecigied vehicles</v>
      </c>
      <c r="D38" s="643" t="s">
        <v>88</v>
      </c>
      <c r="E38" s="28" t="s">
        <v>955</v>
      </c>
      <c r="F38" s="637"/>
      <c r="G38" s="643" t="s">
        <v>922</v>
      </c>
      <c r="H38" s="637"/>
      <c r="I38" s="128"/>
      <c r="J38" s="128"/>
      <c r="K38" s="128"/>
    </row>
    <row r="39" spans="1:31" s="460" customFormat="1">
      <c r="A39" s="640" t="s">
        <v>820</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955</v>
      </c>
      <c r="F40" s="26"/>
      <c r="G40" s="643" t="s">
        <v>922</v>
      </c>
      <c r="H40" s="26"/>
      <c r="I40" s="128"/>
      <c r="J40" s="128"/>
      <c r="K40" s="128"/>
    </row>
    <row r="41" spans="1:31" s="460" customFormat="1">
      <c r="A41" s="647"/>
      <c r="B41" s="647" t="str">
        <f>Commodities!K43</f>
        <v>TAVI_INT_00</v>
      </c>
      <c r="C41" s="647" t="str">
        <f>Commodities!L43</f>
        <v>Existing aviation for international flights</v>
      </c>
      <c r="D41" s="649" t="s">
        <v>88</v>
      </c>
      <c r="E41" s="130" t="s">
        <v>955</v>
      </c>
      <c r="F41" s="647"/>
      <c r="G41" s="649" t="s">
        <v>922</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5" thickBot="1">
      <c r="A48" s="42" t="s">
        <v>70</v>
      </c>
      <c r="B48" s="42" t="s">
        <v>97</v>
      </c>
      <c r="C48" s="42" t="s">
        <v>77</v>
      </c>
      <c r="D48" s="42" t="s">
        <v>78</v>
      </c>
      <c r="E48" s="42" t="str">
        <f>Regions!B2</f>
        <v>*National</v>
      </c>
      <c r="F48" s="42" t="str">
        <f>Regions!C2</f>
        <v>IE-CW</v>
      </c>
      <c r="G48" s="42" t="str">
        <f>Regions!D2</f>
        <v>IE-D</v>
      </c>
      <c r="H48" s="42" t="str">
        <f>Regions!E2</f>
        <v>IE-KE</v>
      </c>
      <c r="I48" s="42" t="str">
        <f>Regions!F2</f>
        <v>IE-KK</v>
      </c>
      <c r="J48" s="42" t="str">
        <f>Regions!G2</f>
        <v>IE-LS</v>
      </c>
      <c r="K48" s="42" t="str">
        <f>Regions!H2</f>
        <v>IE-LD</v>
      </c>
      <c r="L48" s="42" t="str">
        <f>Regions!I2</f>
        <v>IE-LH</v>
      </c>
      <c r="M48" s="42" t="str">
        <f>Regions!J2</f>
        <v>IE-MH</v>
      </c>
      <c r="N48" s="42" t="str">
        <f>Regions!K2</f>
        <v>IE-OY</v>
      </c>
      <c r="O48" s="42" t="str">
        <f>Regions!L2</f>
        <v>IE-WH</v>
      </c>
      <c r="P48" s="42" t="str">
        <f>Regions!M2</f>
        <v>IE-WX</v>
      </c>
      <c r="Q48" s="42" t="str">
        <f>Regions!N2</f>
        <v>IE-WW</v>
      </c>
      <c r="R48" s="42" t="str">
        <f>Regions!O2</f>
        <v>IE-CE</v>
      </c>
      <c r="S48" s="42" t="str">
        <f>Regions!P2</f>
        <v>IE-CO</v>
      </c>
      <c r="T48" s="42" t="str">
        <f>Regions!Q2</f>
        <v>IE-KY</v>
      </c>
      <c r="U48" s="42" t="str">
        <f>Regions!R2</f>
        <v>IE-LK</v>
      </c>
      <c r="V48" s="42" t="str">
        <f>Regions!S2</f>
        <v>IE-TA</v>
      </c>
      <c r="W48" s="42" t="str">
        <f>Regions!T2</f>
        <v>IE-WD</v>
      </c>
      <c r="X48" s="42" t="str">
        <f>Regions!U2</f>
        <v>IE-G</v>
      </c>
      <c r="Y48" s="42" t="str">
        <f>Regions!V2</f>
        <v>IE-LM</v>
      </c>
      <c r="Z48" s="42" t="str">
        <f>Regions!W2</f>
        <v>IE-MO</v>
      </c>
      <c r="AA48" s="42" t="str">
        <f>Regions!X2</f>
        <v>IE-RN</v>
      </c>
      <c r="AB48" s="42" t="str">
        <f>Regions!Y2</f>
        <v>IE-SO</v>
      </c>
      <c r="AC48" s="42" t="str">
        <f>Regions!Z2</f>
        <v>IE-CN</v>
      </c>
      <c r="AD48" s="42" t="str">
        <f>Regions!AA2</f>
        <v>IE-DL</v>
      </c>
      <c r="AE48" s="42" t="str">
        <f>Regions!AB2</f>
        <v>IE-MN</v>
      </c>
    </row>
    <row r="49" spans="1:49" s="460" customFormat="1" ht="15.6">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952</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6">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952</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952</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952</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952</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952</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952</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952</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952</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952</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6">
      <c r="A61" s="456" t="s">
        <v>587</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952</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952</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952</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6">
      <c r="A65" s="456" t="s">
        <v>637</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952</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6">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952</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952</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952</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6">
      <c r="A71" s="456" t="s">
        <v>766</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6">
      <c r="A75" s="456" t="s">
        <v>814</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955</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955</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955</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6">
      <c r="A79" s="727" t="s">
        <v>820</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955</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955</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967</v>
      </c>
      <c r="AD85"/>
      <c r="AE85"/>
      <c r="AF85" s="452"/>
    </row>
    <row r="86" spans="1:32" s="460" customFormat="1" ht="15" thickBot="1">
      <c r="A86" s="42" t="str">
        <f>A48</f>
        <v>TechName</v>
      </c>
      <c r="B86" s="42" t="str">
        <f>B48</f>
        <v>*Unit</v>
      </c>
      <c r="C86" s="42" t="str">
        <f>C48</f>
        <v>Comm-IN</v>
      </c>
      <c r="D86" s="42" t="str">
        <f>D48</f>
        <v>Comm-OUT</v>
      </c>
      <c r="E86" s="42" t="str">
        <f>Regions!B2</f>
        <v>*National</v>
      </c>
      <c r="F86" s="42" t="str">
        <f>Regions!C2</f>
        <v>IE-CW</v>
      </c>
      <c r="G86" s="42" t="str">
        <f>Regions!D2</f>
        <v>IE-D</v>
      </c>
      <c r="H86" s="42" t="str">
        <f>Regions!E2</f>
        <v>IE-KE</v>
      </c>
      <c r="I86" s="42" t="str">
        <f>Regions!F2</f>
        <v>IE-KK</v>
      </c>
      <c r="J86" s="42" t="str">
        <f>Regions!G2</f>
        <v>IE-LS</v>
      </c>
      <c r="K86" s="42" t="str">
        <f>Regions!H2</f>
        <v>IE-LD</v>
      </c>
      <c r="L86" s="42" t="str">
        <f>Regions!I2</f>
        <v>IE-LH</v>
      </c>
      <c r="M86" s="42" t="str">
        <f>Regions!J2</f>
        <v>IE-MH</v>
      </c>
      <c r="N86" s="42" t="str">
        <f>Regions!K2</f>
        <v>IE-OY</v>
      </c>
      <c r="O86" s="42" t="str">
        <f>Regions!L2</f>
        <v>IE-WH</v>
      </c>
      <c r="P86" s="42" t="str">
        <f>Regions!M2</f>
        <v>IE-WX</v>
      </c>
      <c r="Q86" s="42" t="str">
        <f>Regions!N2</f>
        <v>IE-WW</v>
      </c>
      <c r="R86" s="42" t="str">
        <f>Regions!O2</f>
        <v>IE-CE</v>
      </c>
      <c r="S86" s="42" t="str">
        <f>Regions!P2</f>
        <v>IE-CO</v>
      </c>
      <c r="T86" s="42" t="str">
        <f>Regions!Q2</f>
        <v>IE-KY</v>
      </c>
      <c r="U86" s="42" t="str">
        <f>Regions!R2</f>
        <v>IE-LK</v>
      </c>
      <c r="V86" s="42" t="str">
        <f>Regions!S2</f>
        <v>IE-TA</v>
      </c>
      <c r="W86" s="42" t="str">
        <f>Regions!T2</f>
        <v>IE-WD</v>
      </c>
      <c r="X86" s="42" t="str">
        <f>Regions!U2</f>
        <v>IE-G</v>
      </c>
      <c r="Y86" s="42" t="str">
        <f>Regions!V2</f>
        <v>IE-LM</v>
      </c>
      <c r="Z86" s="42" t="str">
        <f>Regions!W2</f>
        <v>IE-MO</v>
      </c>
      <c r="AA86" s="42" t="str">
        <f>Regions!X2</f>
        <v>IE-RN</v>
      </c>
      <c r="AB86" s="42" t="str">
        <f>Regions!Y2</f>
        <v>IE-SO</v>
      </c>
      <c r="AC86" s="42" t="str">
        <f>Regions!Z2</f>
        <v>IE-CN</v>
      </c>
      <c r="AD86" s="42" t="str">
        <f>Regions!AA2</f>
        <v>IE-DL</v>
      </c>
      <c r="AE86" s="42" t="str">
        <f>Regions!AB2</f>
        <v>IE-MN</v>
      </c>
      <c r="AF86" s="452"/>
    </row>
    <row r="87" spans="1:32" s="460" customFormat="1" ht="15.6">
      <c r="A87" s="455" t="s">
        <v>716</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952</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952</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815</v>
      </c>
      <c r="B92" s="454"/>
      <c r="AF92" s="452"/>
    </row>
    <row r="93" spans="1:32" s="460" customFormat="1" ht="1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6">
      <c r="A94" s="456" t="s">
        <v>716</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6">
      <c r="A97" s="456" t="str">
        <f t="shared" ref="A97:A122" si="24">A49</f>
        <v>*Two-wheelers</v>
      </c>
      <c r="B97" s="581"/>
      <c r="AF97" s="452"/>
    </row>
    <row r="98" spans="1:32" s="460" customFormat="1">
      <c r="A98" s="128" t="str">
        <f t="shared" si="24"/>
        <v>TMOT_GSL_00</v>
      </c>
      <c r="B98" s="687">
        <v>10</v>
      </c>
      <c r="AF98" s="452"/>
    </row>
    <row r="99" spans="1:32" s="460" customFormat="1" ht="15.6">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6">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6">
      <c r="A113" s="456" t="str">
        <f t="shared" si="24"/>
        <v>*Large sevice vehicle</v>
      </c>
      <c r="B113" s="648"/>
      <c r="AF113" s="452"/>
    </row>
    <row r="114" spans="1:32" s="460" customFormat="1">
      <c r="A114" s="128" t="str">
        <f t="shared" si="24"/>
        <v>TBUS_ICE_DST_00</v>
      </c>
      <c r="B114" s="495"/>
      <c r="AF114" s="452"/>
    </row>
    <row r="115" spans="1:32" s="460" customFormat="1" ht="15.6">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6">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920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Regions!B2</f>
        <v>*National</v>
      </c>
      <c r="E135" s="428" t="str">
        <f>Regions!C2</f>
        <v>IE-CW</v>
      </c>
      <c r="F135" s="428" t="str">
        <f>Regions!D2</f>
        <v>IE-D</v>
      </c>
      <c r="G135" s="428" t="str">
        <f>Regions!E2</f>
        <v>IE-KE</v>
      </c>
      <c r="H135" s="428" t="str">
        <f>Regions!F2</f>
        <v>IE-KK</v>
      </c>
      <c r="I135" s="428" t="str">
        <f>Regions!G2</f>
        <v>IE-LS</v>
      </c>
      <c r="J135" s="428" t="str">
        <f>Regions!H2</f>
        <v>IE-LD</v>
      </c>
      <c r="K135" s="428" t="str">
        <f>Regions!I2</f>
        <v>IE-LH</v>
      </c>
      <c r="L135" s="428" t="str">
        <f>Regions!J2</f>
        <v>IE-MH</v>
      </c>
      <c r="M135" s="428" t="str">
        <f>Regions!K2</f>
        <v>IE-OY</v>
      </c>
      <c r="N135" s="428" t="str">
        <f>Regions!L2</f>
        <v>IE-WH</v>
      </c>
      <c r="O135" s="428" t="str">
        <f>Regions!M2</f>
        <v>IE-WX</v>
      </c>
      <c r="P135" s="428" t="str">
        <f>Regions!N2</f>
        <v>IE-WW</v>
      </c>
      <c r="Q135" s="428" t="str">
        <f>Regions!O2</f>
        <v>IE-CE</v>
      </c>
      <c r="R135" s="428" t="str">
        <f>Regions!P2</f>
        <v>IE-CO</v>
      </c>
      <c r="S135" s="428" t="str">
        <f>Regions!Q2</f>
        <v>IE-KY</v>
      </c>
      <c r="T135" s="428" t="str">
        <f>Regions!R2</f>
        <v>IE-LK</v>
      </c>
      <c r="U135" s="428" t="str">
        <f>Regions!S2</f>
        <v>IE-TA</v>
      </c>
      <c r="V135" s="428" t="str">
        <f>Regions!T2</f>
        <v>IE-WD</v>
      </c>
      <c r="W135" s="428" t="str">
        <f>Regions!U2</f>
        <v>IE-G</v>
      </c>
      <c r="X135" s="428" t="str">
        <f>Regions!V2</f>
        <v>IE-LM</v>
      </c>
      <c r="Y135" s="428" t="str">
        <f>Regions!W2</f>
        <v>IE-MO</v>
      </c>
      <c r="Z135" s="428" t="str">
        <f>Regions!X2</f>
        <v>IE-RN</v>
      </c>
      <c r="AA135" s="428" t="str">
        <f>Regions!Y2</f>
        <v>IE-SO</v>
      </c>
      <c r="AB135" s="428" t="str">
        <f>Regions!Z2</f>
        <v>IE-CN</v>
      </c>
      <c r="AC135" s="428" t="str">
        <f>Regions!AA2</f>
        <v>IE-DL</v>
      </c>
      <c r="AD135" s="428" t="str">
        <f>Regions!AB2</f>
        <v>IE-MN</v>
      </c>
      <c r="AF135" s="452"/>
    </row>
    <row r="136" spans="1:32" s="460" customFormat="1">
      <c r="A136" s="475" t="str">
        <f>Commodities!K13</f>
        <v>TCAR_ICE_GSL_00</v>
      </c>
      <c r="B136" s="475" t="str">
        <f>Commodities!B10</f>
        <v>TRAETH</v>
      </c>
      <c r="C136" s="28" t="s">
        <v>921</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921</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921</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921</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921</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921</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921</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921</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921</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921</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921</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921</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921</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921</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921</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921</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921</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921</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921</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6">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Regions!B2</f>
        <v>*National</v>
      </c>
      <c r="D158" s="133" t="str">
        <f>Regions!C2</f>
        <v>IE-CW</v>
      </c>
      <c r="E158" s="133" t="str">
        <f>Regions!D2</f>
        <v>IE-D</v>
      </c>
      <c r="F158" s="133" t="str">
        <f>Regions!E2</f>
        <v>IE-KE</v>
      </c>
      <c r="G158" s="133" t="str">
        <f>Regions!F2</f>
        <v>IE-KK</v>
      </c>
      <c r="H158" s="133" t="str">
        <f>Regions!G2</f>
        <v>IE-LS</v>
      </c>
      <c r="I158" s="133" t="str">
        <f>Regions!H2</f>
        <v>IE-LD</v>
      </c>
      <c r="J158" s="133" t="str">
        <f>Regions!I2</f>
        <v>IE-LH</v>
      </c>
      <c r="K158" s="133" t="str">
        <f>Regions!J2</f>
        <v>IE-MH</v>
      </c>
      <c r="L158" s="133" t="str">
        <f>Regions!K2</f>
        <v>IE-OY</v>
      </c>
      <c r="M158" s="133" t="str">
        <f>Regions!L2</f>
        <v>IE-WH</v>
      </c>
      <c r="N158" s="133" t="str">
        <f>Regions!M2</f>
        <v>IE-WX</v>
      </c>
      <c r="O158" s="133" t="str">
        <f>Regions!N2</f>
        <v>IE-WW</v>
      </c>
      <c r="P158" s="133" t="str">
        <f>Regions!O2</f>
        <v>IE-CE</v>
      </c>
      <c r="Q158" s="133" t="str">
        <f>Regions!P2</f>
        <v>IE-CO</v>
      </c>
      <c r="R158" s="133" t="str">
        <f>Regions!Q2</f>
        <v>IE-KY</v>
      </c>
      <c r="S158" s="133" t="str">
        <f>Regions!R2</f>
        <v>IE-LK</v>
      </c>
      <c r="T158" s="133" t="str">
        <f>Regions!S2</f>
        <v>IE-TA</v>
      </c>
      <c r="U158" s="133" t="str">
        <f>Regions!T2</f>
        <v>IE-WD</v>
      </c>
      <c r="V158" s="133" t="str">
        <f>Regions!U2</f>
        <v>IE-G</v>
      </c>
      <c r="W158" s="133" t="str">
        <f>Regions!V2</f>
        <v>IE-LM</v>
      </c>
      <c r="X158" s="133" t="str">
        <f>Regions!W2</f>
        <v>IE-MO</v>
      </c>
      <c r="Y158" s="133" t="str">
        <f>Regions!X2</f>
        <v>IE-RN</v>
      </c>
      <c r="Z158" s="133" t="str">
        <f>Regions!Y2</f>
        <v>IE-SO</v>
      </c>
      <c r="AA158" s="133" t="str">
        <f>Regions!Z2</f>
        <v>IE-CN</v>
      </c>
      <c r="AB158" s="133" t="str">
        <f>Regions!AA2</f>
        <v>IE-DL</v>
      </c>
      <c r="AC158" s="133" t="str">
        <f>Regions!AB2</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574</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679</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593</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594</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639</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642</v>
      </c>
    </row>
    <row r="174" spans="1:31">
      <c r="A174" s="36"/>
      <c r="B174" s="460" t="s">
        <v>640</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643</v>
      </c>
      <c r="AE174" s="460"/>
    </row>
    <row r="175" spans="1:31">
      <c r="A175" s="36"/>
      <c r="B175" s="460" t="s">
        <v>641</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643</v>
      </c>
      <c r="AE175" s="460"/>
    </row>
    <row r="176" spans="1:31">
      <c r="A176" s="460" t="s">
        <v>720</v>
      </c>
      <c r="B176" s="460" t="s">
        <v>763</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628</v>
      </c>
    </row>
    <row r="177" spans="1:49" s="460" customFormat="1">
      <c r="A177"/>
      <c r="B177" s="460" t="s">
        <v>764</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628</v>
      </c>
      <c r="AE177"/>
    </row>
    <row r="178" spans="1:49" s="460" customFormat="1">
      <c r="A178"/>
      <c r="B178" t="s">
        <v>641</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3" t="s">
        <v>515</v>
      </c>
      <c r="B216" s="743"/>
      <c r="C216" s="743"/>
      <c r="D216" s="743"/>
      <c r="E216" s="743"/>
      <c r="F216" s="744"/>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3" t="s">
        <v>516</v>
      </c>
      <c r="B219" s="743"/>
      <c r="C219" s="743"/>
      <c r="D219" s="743"/>
      <c r="E219" s="743"/>
      <c r="F219" s="744"/>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789</v>
      </c>
    </row>
    <row r="249" spans="1:12" ht="26.4">
      <c r="A249" s="749" t="s">
        <v>118</v>
      </c>
      <c r="B249" s="750" t="s">
        <v>119</v>
      </c>
      <c r="C249" s="569" t="s">
        <v>120</v>
      </c>
      <c r="D249" s="569" t="s">
        <v>121</v>
      </c>
      <c r="E249" s="569" t="s">
        <v>122</v>
      </c>
      <c r="F249" s="569" t="s">
        <v>123</v>
      </c>
    </row>
    <row r="250" spans="1:12" ht="39.6">
      <c r="A250" s="749"/>
      <c r="B250" s="750"/>
      <c r="C250" s="570" t="s">
        <v>124</v>
      </c>
      <c r="D250" s="570">
        <v>28</v>
      </c>
      <c r="E250" s="570">
        <v>190</v>
      </c>
      <c r="F250" s="570" t="s">
        <v>125</v>
      </c>
    </row>
    <row r="251" spans="1:12">
      <c r="A251" s="749"/>
      <c r="B251" s="750"/>
      <c r="C251" s="571" t="s">
        <v>126</v>
      </c>
      <c r="D251" s="571">
        <v>25</v>
      </c>
      <c r="E251" s="571">
        <v>262</v>
      </c>
      <c r="F251" s="571" t="s">
        <v>127</v>
      </c>
    </row>
    <row r="252" spans="1:12">
      <c r="A252" s="749"/>
      <c r="B252" s="750"/>
      <c r="C252" s="570" t="s">
        <v>128</v>
      </c>
      <c r="D252" s="570">
        <v>10</v>
      </c>
      <c r="E252" s="570">
        <v>304</v>
      </c>
      <c r="F252" s="570">
        <v>2008</v>
      </c>
    </row>
    <row r="253" spans="1:12">
      <c r="A253" s="749"/>
      <c r="B253" s="751" t="s">
        <v>129</v>
      </c>
      <c r="C253" s="571" t="s">
        <v>130</v>
      </c>
      <c r="D253" s="571">
        <v>5</v>
      </c>
      <c r="E253" s="571" t="s">
        <v>131</v>
      </c>
      <c r="F253" s="571" t="s">
        <v>132</v>
      </c>
    </row>
    <row r="254" spans="1:12">
      <c r="A254" s="749"/>
      <c r="B254" s="751"/>
      <c r="C254" s="570" t="s">
        <v>133</v>
      </c>
      <c r="D254" s="570">
        <v>5</v>
      </c>
      <c r="E254" s="570">
        <v>28</v>
      </c>
      <c r="F254" s="570" t="s">
        <v>132</v>
      </c>
    </row>
    <row r="255" spans="1:12">
      <c r="A255" s="749"/>
      <c r="B255" s="751"/>
      <c r="C255" s="571" t="s">
        <v>134</v>
      </c>
      <c r="D255" s="571">
        <v>5</v>
      </c>
      <c r="E255" s="571">
        <v>44</v>
      </c>
      <c r="F255" s="571" t="s">
        <v>132</v>
      </c>
    </row>
    <row r="256" spans="1:12">
      <c r="A256" s="749"/>
      <c r="B256" s="751"/>
      <c r="C256" s="570" t="s">
        <v>135</v>
      </c>
      <c r="D256" s="570">
        <v>16</v>
      </c>
      <c r="E256" s="570">
        <v>69</v>
      </c>
      <c r="F256" s="570" t="s">
        <v>132</v>
      </c>
    </row>
    <row r="257" spans="1:6">
      <c r="A257" s="749"/>
      <c r="B257" s="751"/>
      <c r="C257" s="571" t="s">
        <v>136</v>
      </c>
      <c r="D257" s="571">
        <v>5</v>
      </c>
      <c r="E257" s="571">
        <v>69</v>
      </c>
      <c r="F257" s="571" t="s">
        <v>132</v>
      </c>
    </row>
    <row r="258" spans="1:6">
      <c r="A258" s="752" t="s">
        <v>137</v>
      </c>
      <c r="B258" s="572" t="s">
        <v>138</v>
      </c>
      <c r="C258" s="570" t="s">
        <v>126</v>
      </c>
      <c r="D258" s="570">
        <v>29</v>
      </c>
      <c r="E258" s="570">
        <v>185</v>
      </c>
      <c r="F258" s="570" t="s">
        <v>141</v>
      </c>
    </row>
    <row r="259" spans="1:6">
      <c r="A259" s="752"/>
      <c r="B259" s="572" t="s">
        <v>139</v>
      </c>
      <c r="C259" s="571" t="s">
        <v>142</v>
      </c>
      <c r="D259" s="571">
        <v>8</v>
      </c>
      <c r="E259" s="571">
        <v>85</v>
      </c>
      <c r="F259" s="571">
        <v>2000</v>
      </c>
    </row>
    <row r="260" spans="1:6">
      <c r="A260" s="752"/>
      <c r="B260" s="572" t="s">
        <v>140</v>
      </c>
      <c r="C260" s="570" t="s">
        <v>142</v>
      </c>
      <c r="D260" s="570">
        <v>8</v>
      </c>
      <c r="E260" s="570">
        <v>130</v>
      </c>
      <c r="F260" s="570">
        <v>1993</v>
      </c>
    </row>
    <row r="261" spans="1:6">
      <c r="A261" s="752" t="s">
        <v>40</v>
      </c>
      <c r="B261" s="750" t="s">
        <v>143</v>
      </c>
      <c r="C261" s="571" t="s">
        <v>145</v>
      </c>
      <c r="D261" s="571">
        <v>8</v>
      </c>
      <c r="E261" s="571">
        <v>160</v>
      </c>
      <c r="F261" s="571" t="s">
        <v>146</v>
      </c>
    </row>
    <row r="262" spans="1:6">
      <c r="A262" s="752"/>
      <c r="B262" s="750"/>
      <c r="C262" s="570" t="s">
        <v>147</v>
      </c>
      <c r="D262" s="570">
        <v>3</v>
      </c>
      <c r="E262" s="570">
        <v>160</v>
      </c>
      <c r="F262" s="570">
        <v>2001</v>
      </c>
    </row>
    <row r="263" spans="1:6">
      <c r="A263" s="752"/>
      <c r="B263" s="750"/>
      <c r="C263" s="571" t="s">
        <v>148</v>
      </c>
      <c r="D263" s="571">
        <v>4</v>
      </c>
      <c r="E263" s="571">
        <v>160</v>
      </c>
      <c r="F263" s="571">
        <v>2000</v>
      </c>
    </row>
    <row r="264" spans="1:6">
      <c r="A264" s="752"/>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8">
      <c r="A271" s="748" t="s">
        <v>774</v>
      </c>
      <c r="B271" s="748"/>
      <c r="C271" s="748"/>
      <c r="D271" s="748"/>
    </row>
    <row r="272" spans="1:6" ht="15" thickBot="1">
      <c r="A272" s="746" t="s">
        <v>165</v>
      </c>
      <c r="B272" s="747"/>
      <c r="C272" s="747"/>
      <c r="D272" s="747"/>
      <c r="E272" s="747"/>
      <c r="F272" s="747"/>
    </row>
    <row r="273" spans="1:31" ht="36.6"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7" thickBot="1">
      <c r="A275" s="566" t="s">
        <v>154</v>
      </c>
      <c r="B275" s="566" t="s">
        <v>155</v>
      </c>
      <c r="C275" s="566" t="s">
        <v>152</v>
      </c>
      <c r="D275" s="566" t="s">
        <v>156</v>
      </c>
      <c r="E275" s="567">
        <v>317</v>
      </c>
      <c r="F275" s="567">
        <f>2*E275*2*52</f>
        <v>65936</v>
      </c>
    </row>
    <row r="276" spans="1:31" ht="53.4" thickBot="1">
      <c r="A276" s="564" t="s">
        <v>157</v>
      </c>
      <c r="B276" s="564" t="s">
        <v>158</v>
      </c>
      <c r="C276" s="564" t="s">
        <v>159</v>
      </c>
      <c r="D276" s="564" t="s">
        <v>160</v>
      </c>
      <c r="E276" s="565">
        <v>312</v>
      </c>
      <c r="F276" s="565">
        <f>2*E276*3*52</f>
        <v>97344</v>
      </c>
    </row>
    <row r="277" spans="1:31" ht="40.200000000000003" thickBot="1">
      <c r="A277" s="566" t="s">
        <v>161</v>
      </c>
      <c r="B277" s="566" t="s">
        <v>162</v>
      </c>
      <c r="C277" s="566" t="s">
        <v>163</v>
      </c>
      <c r="D277" s="566" t="s">
        <v>164</v>
      </c>
      <c r="E277" s="567">
        <v>64.2</v>
      </c>
      <c r="F277" s="567">
        <f>2*E277*35*52</f>
        <v>233688</v>
      </c>
    </row>
    <row r="278" spans="1:31">
      <c r="A278" t="s">
        <v>775</v>
      </c>
    </row>
    <row r="280" spans="1:31">
      <c r="A280" s="745" t="s">
        <v>780</v>
      </c>
      <c r="B280" s="745"/>
      <c r="C280" s="745" t="s">
        <v>781</v>
      </c>
      <c r="D280" s="745"/>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782</v>
      </c>
      <c r="C281" s="460" t="s">
        <v>23</v>
      </c>
      <c r="D281" s="460" t="s">
        <v>782</v>
      </c>
      <c r="E281" s="412" t="s">
        <v>783</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776</v>
      </c>
      <c r="B282" t="s">
        <v>396</v>
      </c>
      <c r="C282" s="460" t="s">
        <v>777</v>
      </c>
      <c r="D282" s="460" t="s">
        <v>377</v>
      </c>
      <c r="E282" s="39">
        <v>6</v>
      </c>
    </row>
    <row r="283" spans="1:31" s="460" customFormat="1">
      <c r="A283" s="460" t="s">
        <v>776</v>
      </c>
      <c r="B283" s="460" t="s">
        <v>396</v>
      </c>
      <c r="C283" s="460" t="s">
        <v>778</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776</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779</v>
      </c>
      <c r="B285" t="s">
        <v>383</v>
      </c>
      <c r="C285" s="460" t="s">
        <v>777</v>
      </c>
      <c r="D285" s="460" t="s">
        <v>377</v>
      </c>
      <c r="E285">
        <v>3</v>
      </c>
    </row>
    <row r="287" spans="1:31">
      <c r="A287" s="3" t="s">
        <v>396</v>
      </c>
      <c r="B287" s="3" t="s">
        <v>377</v>
      </c>
      <c r="C287" s="3" t="s">
        <v>393</v>
      </c>
      <c r="D287" s="3" t="s">
        <v>383</v>
      </c>
      <c r="E287" s="3" t="s">
        <v>784</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zoomScaleNormal="100" workbookViewId="0">
      <selection activeCell="C7" sqref="C7"/>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3"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950</v>
      </c>
      <c r="B2" s="95"/>
      <c r="C2" s="95"/>
      <c r="D2" s="95"/>
      <c r="E2" s="95"/>
      <c r="F2" s="95"/>
      <c r="G2" s="95"/>
    </row>
    <row r="3" spans="1:29" ht="15" thickBot="1">
      <c r="A3" s="30" t="s">
        <v>62</v>
      </c>
      <c r="B3" s="32" t="s">
        <v>97</v>
      </c>
      <c r="C3" s="31" t="str">
        <f>Regions!B2</f>
        <v>*National</v>
      </c>
      <c r="D3" s="31" t="str">
        <f>Regions!C2</f>
        <v>IE-CW</v>
      </c>
      <c r="E3" s="31" t="str">
        <f>Regions!D2</f>
        <v>IE-D</v>
      </c>
      <c r="F3" s="31" t="str">
        <f>Regions!E2</f>
        <v>IE-KE</v>
      </c>
      <c r="G3" s="31" t="str">
        <f>Regions!F2</f>
        <v>IE-KK</v>
      </c>
      <c r="H3" s="31" t="str">
        <f>Regions!G2</f>
        <v>IE-LS</v>
      </c>
      <c r="I3" s="31" t="str">
        <f>Regions!H2</f>
        <v>IE-LD</v>
      </c>
      <c r="J3" s="31" t="str">
        <f>Regions!I2</f>
        <v>IE-LH</v>
      </c>
      <c r="K3" s="31" t="str">
        <f>Regions!J2</f>
        <v>IE-MH</v>
      </c>
      <c r="L3" s="31" t="str">
        <f>Regions!K2</f>
        <v>IE-OY</v>
      </c>
      <c r="M3" s="31" t="str">
        <f>Regions!L2</f>
        <v>IE-WH</v>
      </c>
      <c r="N3" s="31" t="str">
        <f>Regions!M2</f>
        <v>IE-WX</v>
      </c>
      <c r="O3" s="31" t="str">
        <f>Regions!N2</f>
        <v>IE-WW</v>
      </c>
      <c r="P3" s="31" t="str">
        <f>Regions!O2</f>
        <v>IE-CE</v>
      </c>
      <c r="Q3" s="31" t="str">
        <f>Regions!P2</f>
        <v>IE-CO</v>
      </c>
      <c r="R3" s="31" t="str">
        <f>Regions!Q2</f>
        <v>IE-KY</v>
      </c>
      <c r="S3" s="31" t="str">
        <f>Regions!R2</f>
        <v>IE-LK</v>
      </c>
      <c r="T3" s="31" t="str">
        <f>Regions!S2</f>
        <v>IE-TA</v>
      </c>
      <c r="U3" s="31" t="str">
        <f>Regions!T2</f>
        <v>IE-WD</v>
      </c>
      <c r="V3" s="31" t="str">
        <f>Regions!U2</f>
        <v>IE-G</v>
      </c>
      <c r="W3" s="31" t="str">
        <f>Regions!V2</f>
        <v>IE-LM</v>
      </c>
      <c r="X3" s="31" t="str">
        <f>Regions!W2</f>
        <v>IE-MO</v>
      </c>
      <c r="Y3" s="31" t="str">
        <f>Regions!X2</f>
        <v>IE-RN</v>
      </c>
      <c r="Z3" s="31" t="str">
        <f>Regions!Y2</f>
        <v>IE-SO</v>
      </c>
      <c r="AA3" s="31" t="str">
        <f>Regions!Z2</f>
        <v>IE-CN</v>
      </c>
      <c r="AB3" s="31" t="str">
        <f>Regions!AA2</f>
        <v>IE-DL</v>
      </c>
      <c r="AC3" s="31" t="str">
        <f>Regions!AB2</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1081</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1084</v>
      </c>
      <c r="B18" s="131" t="s">
        <v>451</v>
      </c>
      <c r="C18" s="131" t="str">
        <f>Regions!B2</f>
        <v>*National</v>
      </c>
      <c r="D18" s="131" t="str">
        <f>Regions!C2</f>
        <v>IE-CW</v>
      </c>
      <c r="E18" s="131" t="str">
        <f>Regions!D2</f>
        <v>IE-D</v>
      </c>
      <c r="F18" s="131" t="str">
        <f>Regions!E2</f>
        <v>IE-KE</v>
      </c>
      <c r="G18" s="131" t="str">
        <f>Regions!F2</f>
        <v>IE-KK</v>
      </c>
      <c r="H18" s="131" t="str">
        <f>Regions!G2</f>
        <v>IE-LS</v>
      </c>
      <c r="I18" s="131" t="str">
        <f>Regions!H2</f>
        <v>IE-LD</v>
      </c>
      <c r="J18" s="131" t="str">
        <f>Regions!I2</f>
        <v>IE-LH</v>
      </c>
      <c r="K18" s="131" t="str">
        <f>Regions!J2</f>
        <v>IE-MH</v>
      </c>
      <c r="L18" s="131" t="str">
        <f>Regions!K2</f>
        <v>IE-OY</v>
      </c>
      <c r="M18" s="131" t="str">
        <f>Regions!L2</f>
        <v>IE-WH</v>
      </c>
      <c r="N18" s="131" t="str">
        <f>Regions!M2</f>
        <v>IE-WX</v>
      </c>
      <c r="O18" s="131" t="str">
        <f>Regions!N2</f>
        <v>IE-WW</v>
      </c>
      <c r="P18" s="131" t="str">
        <f>Regions!O2</f>
        <v>IE-CE</v>
      </c>
      <c r="Q18" s="131" t="str">
        <f>Regions!P2</f>
        <v>IE-CO</v>
      </c>
      <c r="R18" s="131" t="str">
        <f>Regions!Q2</f>
        <v>IE-KY</v>
      </c>
      <c r="S18" s="131" t="str">
        <f>Regions!R2</f>
        <v>IE-LK</v>
      </c>
      <c r="T18" s="131" t="str">
        <f>Regions!S2</f>
        <v>IE-TA</v>
      </c>
      <c r="U18" s="131" t="str">
        <f>Regions!T2</f>
        <v>IE-WD</v>
      </c>
      <c r="V18" s="131" t="str">
        <f>Regions!U2</f>
        <v>IE-G</v>
      </c>
      <c r="W18" s="131" t="str">
        <f>Regions!V2</f>
        <v>IE-LM</v>
      </c>
      <c r="X18" s="131" t="str">
        <f>Regions!W2</f>
        <v>IE-MO</v>
      </c>
      <c r="Y18" s="131" t="str">
        <f>Regions!X2</f>
        <v>IE-RN</v>
      </c>
      <c r="Z18" s="131" t="str">
        <f>Regions!Y2</f>
        <v>IE-SO</v>
      </c>
      <c r="AA18" s="131" t="str">
        <f>Regions!Z2</f>
        <v>IE-CN</v>
      </c>
      <c r="AB18" s="131" t="str">
        <f>Regions!AA2</f>
        <v>IE-DL</v>
      </c>
      <c r="AC18" s="131" t="str">
        <f>Regions!AB2</f>
        <v>IE-MN</v>
      </c>
    </row>
    <row r="19" spans="1:29" s="460" customFormat="1">
      <c r="A19" s="460" t="s">
        <v>454</v>
      </c>
      <c r="B19" s="39" t="s">
        <v>1082</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1083</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6">
      <c r="A26" s="402" t="s">
        <v>1086</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131" t="str">
        <f>Regions!B2</f>
        <v>*National</v>
      </c>
      <c r="D27" s="131" t="str">
        <f>Regions!C2</f>
        <v>IE-CW</v>
      </c>
      <c r="E27" s="131" t="str">
        <f>Regions!D2</f>
        <v>IE-D</v>
      </c>
      <c r="F27" s="131" t="str">
        <f>Regions!E2</f>
        <v>IE-KE</v>
      </c>
      <c r="G27" s="131" t="str">
        <f>Regions!F2</f>
        <v>IE-KK</v>
      </c>
      <c r="H27" s="131" t="str">
        <f>Regions!G2</f>
        <v>IE-LS</v>
      </c>
      <c r="I27" s="131" t="str">
        <f>Regions!H2</f>
        <v>IE-LD</v>
      </c>
      <c r="J27" s="131" t="str">
        <f>Regions!I2</f>
        <v>IE-LH</v>
      </c>
      <c r="K27" s="131" t="str">
        <f>Regions!J2</f>
        <v>IE-MH</v>
      </c>
      <c r="L27" s="131" t="str">
        <f>Regions!K2</f>
        <v>IE-OY</v>
      </c>
      <c r="M27" s="131" t="str">
        <f>Regions!L2</f>
        <v>IE-WH</v>
      </c>
      <c r="N27" s="131" t="str">
        <f>Regions!M2</f>
        <v>IE-WX</v>
      </c>
      <c r="O27" s="131" t="str">
        <f>Regions!N2</f>
        <v>IE-WW</v>
      </c>
      <c r="P27" s="131" t="str">
        <f>Regions!O2</f>
        <v>IE-CE</v>
      </c>
      <c r="Q27" s="131" t="str">
        <f>Regions!P2</f>
        <v>IE-CO</v>
      </c>
      <c r="R27" s="131" t="str">
        <f>Regions!Q2</f>
        <v>IE-KY</v>
      </c>
      <c r="S27" s="131" t="str">
        <f>Regions!R2</f>
        <v>IE-LK</v>
      </c>
      <c r="T27" s="131" t="str">
        <f>Regions!S2</f>
        <v>IE-TA</v>
      </c>
      <c r="U27" s="131" t="str">
        <f>Regions!T2</f>
        <v>IE-WD</v>
      </c>
      <c r="V27" s="131" t="str">
        <f>Regions!U2</f>
        <v>IE-G</v>
      </c>
      <c r="W27" s="131" t="str">
        <f>Regions!V2</f>
        <v>IE-LM</v>
      </c>
      <c r="X27" s="131" t="str">
        <f>Regions!W2</f>
        <v>IE-MO</v>
      </c>
      <c r="Y27" s="131" t="str">
        <f>Regions!X2</f>
        <v>IE-RN</v>
      </c>
      <c r="Z27" s="131" t="str">
        <f>Regions!Y2</f>
        <v>IE-SO</v>
      </c>
      <c r="AA27" s="131" t="str">
        <f>Regions!Z2</f>
        <v>IE-CN</v>
      </c>
      <c r="AB27" s="131" t="str">
        <f>Regions!AA2</f>
        <v>IE-DL</v>
      </c>
      <c r="AC27" s="131" t="str">
        <f>Regions!AB2</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621</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608</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6">
      <c r="A40" s="402" t="s">
        <v>1090</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131" t="str">
        <f>Regions!B2</f>
        <v>*National</v>
      </c>
      <c r="D41" s="131" t="str">
        <f>Regions!C2</f>
        <v>IE-CW</v>
      </c>
      <c r="E41" s="131" t="str">
        <f>Regions!D2</f>
        <v>IE-D</v>
      </c>
      <c r="F41" s="131" t="str">
        <f>Regions!E2</f>
        <v>IE-KE</v>
      </c>
      <c r="G41" s="131" t="str">
        <f>Regions!F2</f>
        <v>IE-KK</v>
      </c>
      <c r="H41" s="131" t="str">
        <f>Regions!G2</f>
        <v>IE-LS</v>
      </c>
      <c r="I41" s="131" t="str">
        <f>Regions!H2</f>
        <v>IE-LD</v>
      </c>
      <c r="J41" s="131" t="str">
        <f>Regions!I2</f>
        <v>IE-LH</v>
      </c>
      <c r="K41" s="131" t="str">
        <f>Regions!J2</f>
        <v>IE-MH</v>
      </c>
      <c r="L41" s="131" t="str">
        <f>Regions!K2</f>
        <v>IE-OY</v>
      </c>
      <c r="M41" s="131" t="str">
        <f>Regions!L2</f>
        <v>IE-WH</v>
      </c>
      <c r="N41" s="131" t="str">
        <f>Regions!M2</f>
        <v>IE-WX</v>
      </c>
      <c r="O41" s="131" t="str">
        <f>Regions!N2</f>
        <v>IE-WW</v>
      </c>
      <c r="P41" s="131" t="str">
        <f>Regions!O2</f>
        <v>IE-CE</v>
      </c>
      <c r="Q41" s="131" t="str">
        <f>Regions!P2</f>
        <v>IE-CO</v>
      </c>
      <c r="R41" s="131" t="str">
        <f>Regions!Q2</f>
        <v>IE-KY</v>
      </c>
      <c r="S41" s="131" t="str">
        <f>Regions!R2</f>
        <v>IE-LK</v>
      </c>
      <c r="T41" s="131" t="str">
        <f>Regions!S2</f>
        <v>IE-TA</v>
      </c>
      <c r="U41" s="131" t="str">
        <f>Regions!T2</f>
        <v>IE-WD</v>
      </c>
      <c r="V41" s="131" t="str">
        <f>Regions!U2</f>
        <v>IE-G</v>
      </c>
      <c r="W41" s="131" t="str">
        <f>Regions!V2</f>
        <v>IE-LM</v>
      </c>
      <c r="X41" s="131" t="str">
        <f>Regions!W2</f>
        <v>IE-MO</v>
      </c>
      <c r="Y41" s="131" t="str">
        <f>Regions!X2</f>
        <v>IE-RN</v>
      </c>
      <c r="Z41" s="131" t="str">
        <f>Regions!Y2</f>
        <v>IE-SO</v>
      </c>
      <c r="AA41" s="131" t="str">
        <f>Regions!Z2</f>
        <v>IE-CN</v>
      </c>
      <c r="AB41" s="131" t="str">
        <f>Regions!AA2</f>
        <v>IE-DL</v>
      </c>
      <c r="AC41" s="131" t="str">
        <f>Regions!AB2</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621</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608</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6">
      <c r="A54" s="402" t="s">
        <v>1089</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131" t="str">
        <f>Regions!B2</f>
        <v>*National</v>
      </c>
      <c r="D55" s="131" t="str">
        <f>Regions!C2</f>
        <v>IE-CW</v>
      </c>
      <c r="E55" s="131" t="str">
        <f>Regions!D2</f>
        <v>IE-D</v>
      </c>
      <c r="F55" s="131" t="str">
        <f>Regions!E2</f>
        <v>IE-KE</v>
      </c>
      <c r="G55" s="131" t="str">
        <f>Regions!F2</f>
        <v>IE-KK</v>
      </c>
      <c r="H55" s="131" t="str">
        <f>Regions!G2</f>
        <v>IE-LS</v>
      </c>
      <c r="I55" s="131" t="str">
        <f>Regions!H2</f>
        <v>IE-LD</v>
      </c>
      <c r="J55" s="131" t="str">
        <f>Regions!I2</f>
        <v>IE-LH</v>
      </c>
      <c r="K55" s="131" t="str">
        <f>Regions!J2</f>
        <v>IE-MH</v>
      </c>
      <c r="L55" s="131" t="str">
        <f>Regions!K2</f>
        <v>IE-OY</v>
      </c>
      <c r="M55" s="131" t="str">
        <f>Regions!L2</f>
        <v>IE-WH</v>
      </c>
      <c r="N55" s="131" t="str">
        <f>Regions!M2</f>
        <v>IE-WX</v>
      </c>
      <c r="O55" s="131" t="str">
        <f>Regions!N2</f>
        <v>IE-WW</v>
      </c>
      <c r="P55" s="131" t="str">
        <f>Regions!O2</f>
        <v>IE-CE</v>
      </c>
      <c r="Q55" s="131" t="str">
        <f>Regions!P2</f>
        <v>IE-CO</v>
      </c>
      <c r="R55" s="131" t="str">
        <f>Regions!Q2</f>
        <v>IE-KY</v>
      </c>
      <c r="S55" s="131" t="str">
        <f>Regions!R2</f>
        <v>IE-LK</v>
      </c>
      <c r="T55" s="131" t="str">
        <f>Regions!S2</f>
        <v>IE-TA</v>
      </c>
      <c r="U55" s="131" t="str">
        <f>Regions!T2</f>
        <v>IE-WD</v>
      </c>
      <c r="V55" s="131" t="str">
        <f>Regions!U2</f>
        <v>IE-G</v>
      </c>
      <c r="W55" s="131" t="str">
        <f>Regions!V2</f>
        <v>IE-LM</v>
      </c>
      <c r="X55" s="131" t="str">
        <f>Regions!W2</f>
        <v>IE-MO</v>
      </c>
      <c r="Y55" s="131" t="str">
        <f>Regions!X2</f>
        <v>IE-RN</v>
      </c>
      <c r="Z55" s="131" t="str">
        <f>Regions!Y2</f>
        <v>IE-SO</v>
      </c>
      <c r="AA55" s="131" t="str">
        <f>Regions!Z2</f>
        <v>IE-CN</v>
      </c>
      <c r="AB55" s="131" t="str">
        <f>Regions!AA2</f>
        <v>IE-DL</v>
      </c>
      <c r="AC55" s="131" t="str">
        <f>Regions!AB2</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621</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608</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852</v>
      </c>
      <c r="B68" s="765" t="s">
        <v>853</v>
      </c>
      <c r="C68" s="765"/>
      <c r="D68" s="475"/>
      <c r="E68" s="9"/>
      <c r="F68" s="9"/>
      <c r="G68" s="9"/>
      <c r="H68" s="9"/>
      <c r="I68" s="9"/>
      <c r="J68" s="522"/>
      <c r="K68" s="9"/>
      <c r="L68" s="9"/>
      <c r="M68" s="9"/>
      <c r="T68" s="9"/>
      <c r="U68" s="9"/>
      <c r="V68" s="9"/>
      <c r="W68" s="9"/>
      <c r="X68" s="9"/>
      <c r="Y68" s="9"/>
      <c r="Z68" s="9"/>
      <c r="AA68" s="9"/>
      <c r="AB68" s="9"/>
    </row>
    <row r="69" spans="1:29" s="460" customFormat="1">
      <c r="A69" s="594"/>
      <c r="B69" s="606" t="s">
        <v>841</v>
      </c>
      <c r="C69" s="606" t="s">
        <v>592</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4">
        <f>'EB2018'!AM48</f>
        <v>2058.4846677479868</v>
      </c>
      <c r="D70" s="769">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4"/>
      <c r="D71" s="770"/>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4"/>
      <c r="D72" s="770"/>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4"/>
      <c r="D73" s="770"/>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4"/>
      <c r="D74" s="770"/>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4"/>
      <c r="D75" s="770"/>
      <c r="E75" s="9"/>
      <c r="F75" s="9"/>
      <c r="G75" s="9"/>
      <c r="H75" s="9"/>
      <c r="I75" s="9"/>
      <c r="J75" s="9"/>
      <c r="K75" s="9"/>
    </row>
    <row r="76" spans="1:29" s="460" customFormat="1">
      <c r="A76" s="602" t="str">
        <f>Commodities!K19</f>
        <v>TCAR_PHEV_GSL_00</v>
      </c>
      <c r="B76" s="613">
        <f>Stock!E58*AF!D13/Efficiency!D14/0.041868</f>
        <v>1.3184587114421897</v>
      </c>
      <c r="C76" s="764"/>
      <c r="D76" s="770"/>
      <c r="E76" s="9"/>
      <c r="F76" s="9"/>
      <c r="G76" s="9"/>
      <c r="H76" s="9"/>
      <c r="I76" s="9"/>
      <c r="J76" s="9"/>
      <c r="K76" s="9"/>
    </row>
    <row r="77" spans="1:29" s="460" customFormat="1">
      <c r="A77" s="602" t="str">
        <f>Commodities!K20</f>
        <v>TCAR_PHEV_DST_00</v>
      </c>
      <c r="B77" s="613">
        <f>Stock!E59*AF!D14/Efficiency!D15/0.041868</f>
        <v>1.9463942395372347E-2</v>
      </c>
      <c r="C77" s="764"/>
      <c r="D77" s="770"/>
      <c r="E77" s="9"/>
      <c r="F77" s="9"/>
      <c r="G77" s="9"/>
      <c r="H77" s="9"/>
      <c r="I77" s="9"/>
      <c r="J77" s="9"/>
      <c r="K77" s="9"/>
    </row>
    <row r="78" spans="1:29" s="460" customFormat="1">
      <c r="A78" s="602" t="str">
        <f>Commodities!K21</f>
        <v>TCAR_BEV_00</v>
      </c>
      <c r="B78" s="613">
        <f>Stock!E60*AF!D15/Efficiency!D16/0.041868</f>
        <v>1.2398289747677393</v>
      </c>
      <c r="C78" s="764"/>
      <c r="D78" s="770"/>
      <c r="E78" s="9"/>
      <c r="F78" s="9"/>
      <c r="G78" s="9"/>
      <c r="H78" s="9"/>
      <c r="I78" s="9"/>
      <c r="J78" s="9"/>
      <c r="K78" s="9"/>
    </row>
    <row r="79" spans="1:29" s="460" customFormat="1" ht="15.6">
      <c r="A79" s="598" t="s">
        <v>840</v>
      </c>
      <c r="B79" s="611">
        <f>SUM(B70:B78)</f>
        <v>2021.8665646322488</v>
      </c>
      <c r="C79" s="764"/>
      <c r="D79" s="771"/>
      <c r="E79" s="9"/>
      <c r="F79" s="9"/>
      <c r="G79" s="9"/>
      <c r="H79" s="9"/>
      <c r="I79" s="9"/>
      <c r="J79" s="9"/>
      <c r="K79" s="9"/>
    </row>
    <row r="80" spans="1:29" s="460" customFormat="1">
      <c r="A80" s="460" t="s">
        <v>854</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855</v>
      </c>
      <c r="B84" s="765" t="s">
        <v>853</v>
      </c>
      <c r="C84" s="765"/>
      <c r="D84" s="475"/>
      <c r="F84" s="9"/>
      <c r="G84" s="9"/>
      <c r="H84" s="9"/>
      <c r="I84" s="9"/>
      <c r="J84" s="9"/>
      <c r="K84" s="9"/>
    </row>
    <row r="85" spans="1:17" s="460" customFormat="1">
      <c r="A85" s="594"/>
      <c r="B85" s="607" t="s">
        <v>841</v>
      </c>
      <c r="C85" s="606" t="s">
        <v>592</v>
      </c>
      <c r="D85" s="606" t="s">
        <v>219</v>
      </c>
      <c r="F85" s="9"/>
      <c r="G85" s="9"/>
      <c r="H85" s="9"/>
      <c r="I85" s="9"/>
      <c r="J85" s="9"/>
      <c r="K85" s="9"/>
    </row>
    <row r="86" spans="1:17" s="460" customFormat="1">
      <c r="A86" s="597" t="str">
        <f>Commodities!K34</f>
        <v>TFGV_GSL_00</v>
      </c>
      <c r="B86" s="614">
        <f>(Stock!E72*AF!D23/1000)/Efficiency!D24/0.041868</f>
        <v>1.9880091975482692</v>
      </c>
      <c r="C86" s="766">
        <f>'EB2018'!AM46+'EB2018'!AM47</f>
        <v>1058.3361520244771</v>
      </c>
      <c r="D86" s="769">
        <f>(B89-C86)/C86</f>
        <v>3.7162985064384236E-3</v>
      </c>
      <c r="F86" s="9"/>
      <c r="G86" s="9"/>
      <c r="H86" s="9"/>
      <c r="I86" s="9"/>
      <c r="J86" s="9"/>
      <c r="K86" s="9"/>
    </row>
    <row r="87" spans="1:17" s="460" customFormat="1">
      <c r="A87" s="596" t="str">
        <f>Commodities!K35</f>
        <v>TFGV_DST_00</v>
      </c>
      <c r="B87" s="615">
        <f>(Stock!E73*AF!D24/1000)/Efficiency!D25/0.041868</f>
        <v>1057.4873431813564</v>
      </c>
      <c r="C87" s="767"/>
      <c r="D87" s="770"/>
      <c r="F87" s="9"/>
      <c r="G87" s="9"/>
      <c r="H87" s="9"/>
      <c r="I87" s="9"/>
      <c r="J87" s="9"/>
      <c r="K87" s="9"/>
    </row>
    <row r="88" spans="1:17" s="460" customFormat="1">
      <c r="A88" s="596" t="str">
        <f>Commodities!K36</f>
        <v>TFRAIL_DST_00</v>
      </c>
      <c r="B88" s="615">
        <f>(Stock!E74*AF!D25/1000)/Efficiency!D26/0.041868</f>
        <v>2.7938927066507233</v>
      </c>
      <c r="C88" s="767"/>
      <c r="D88" s="770"/>
      <c r="F88" s="9"/>
      <c r="G88" s="9"/>
      <c r="H88" s="9"/>
      <c r="I88" s="9"/>
      <c r="J88" s="9"/>
      <c r="K88" s="9"/>
    </row>
    <row r="89" spans="1:17" s="460" customFormat="1" ht="15.6">
      <c r="A89" s="598" t="s">
        <v>856</v>
      </c>
      <c r="B89" s="611">
        <f>SUM(B86:B88)</f>
        <v>1062.2692450855554</v>
      </c>
      <c r="C89" s="768"/>
      <c r="D89" s="771"/>
      <c r="G89" s="9"/>
      <c r="H89" s="9"/>
      <c r="I89" s="9"/>
      <c r="J89" s="9"/>
      <c r="K89" s="9"/>
      <c r="L89" s="9"/>
    </row>
    <row r="90" spans="1:17" s="460" customFormat="1">
      <c r="A90" s="460" t="s">
        <v>857</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864</v>
      </c>
      <c r="B94" s="765" t="s">
        <v>853</v>
      </c>
      <c r="C94" s="765"/>
      <c r="D94" s="475"/>
      <c r="Q94" s="136"/>
    </row>
    <row r="95" spans="1:17" s="460" customFormat="1">
      <c r="A95" s="594"/>
      <c r="B95" s="606" t="s">
        <v>841</v>
      </c>
      <c r="C95" s="606" t="s">
        <v>592</v>
      </c>
      <c r="D95" s="606" t="s">
        <v>219</v>
      </c>
      <c r="Q95" s="136"/>
    </row>
    <row r="96" spans="1:17" s="460" customFormat="1">
      <c r="A96" s="603" t="str">
        <f>Commodities!K23</f>
        <v>TTAXI_ICE_GSL_00</v>
      </c>
      <c r="B96" s="617">
        <f>(Stock!E62*AF!D16)/Efficiency!D17/0.041868</f>
        <v>5.5926270242130149</v>
      </c>
      <c r="C96" s="766">
        <f>'EB2018'!AM49</f>
        <v>139.18657889221006</v>
      </c>
      <c r="D96" s="769">
        <f>(B100-C96)/C96</f>
        <v>1.8672189714068362E-2</v>
      </c>
      <c r="Q96" s="136"/>
    </row>
    <row r="97" spans="1:17" s="460" customFormat="1">
      <c r="A97" s="605" t="str">
        <f>Commodities!K24</f>
        <v>TTAXI_ICE_DST_00</v>
      </c>
      <c r="B97" s="617">
        <f>(Stock!E63*AF!D17)/Efficiency!D18/0.041868</f>
        <v>39.815351909987868</v>
      </c>
      <c r="C97" s="767"/>
      <c r="D97" s="770"/>
      <c r="Q97" s="136"/>
    </row>
    <row r="98" spans="1:17" s="460" customFormat="1">
      <c r="A98" s="605" t="str">
        <f>Commodities!K25</f>
        <v>TTAXI_HEV_GSL_00</v>
      </c>
      <c r="B98" s="617">
        <f>(Stock!E64*AF!D18)/Efficiency!D19/0.041868</f>
        <v>2.6942012356171219</v>
      </c>
      <c r="C98" s="767"/>
      <c r="D98" s="770"/>
      <c r="Q98" s="136"/>
    </row>
    <row r="99" spans="1:17" s="460" customFormat="1">
      <c r="A99" s="605" t="str">
        <f>Commodities!K27</f>
        <v>TBUS_ICE_DST_00</v>
      </c>
      <c r="B99" s="617">
        <f>(Stock!E66*AF!D19)/Efficiency!D20/0.041868</f>
        <v>93.683316929119542</v>
      </c>
      <c r="C99" s="767"/>
      <c r="D99" s="770"/>
      <c r="Q99" s="136"/>
    </row>
    <row r="100" spans="1:17" s="460" customFormat="1" ht="15.6">
      <c r="A100" s="604" t="s">
        <v>965</v>
      </c>
      <c r="B100" s="616">
        <f>SUM(B96:B99)</f>
        <v>141.78549709893755</v>
      </c>
      <c r="C100" s="768"/>
      <c r="D100" s="771"/>
      <c r="Q100" s="136"/>
    </row>
    <row r="101" spans="1:17" s="460" customFormat="1">
      <c r="A101" s="460" t="s">
        <v>966</v>
      </c>
      <c r="Q101" s="136"/>
    </row>
    <row r="102" spans="1:17" s="460" customFormat="1">
      <c r="Q102" s="136"/>
    </row>
    <row r="103" spans="1:17" s="460" customFormat="1">
      <c r="Q103" s="136"/>
    </row>
    <row r="104" spans="1:17" s="460" customFormat="1"/>
    <row r="105" spans="1:17" s="460" customFormat="1">
      <c r="A105" s="601" t="s">
        <v>866</v>
      </c>
      <c r="B105" s="765" t="s">
        <v>853</v>
      </c>
      <c r="C105" s="765"/>
      <c r="D105" s="475"/>
    </row>
    <row r="106" spans="1:17" s="460" customFormat="1">
      <c r="A106" s="594"/>
      <c r="B106" s="606" t="s">
        <v>841</v>
      </c>
      <c r="C106" s="606" t="s">
        <v>592</v>
      </c>
      <c r="D106" s="606" t="s">
        <v>219</v>
      </c>
    </row>
    <row r="107" spans="1:17" s="460" customFormat="1">
      <c r="A107" s="603" t="str">
        <f>Commodities!K29</f>
        <v>TLRAIL_ELC_00</v>
      </c>
      <c r="B107" s="617">
        <f>C129/Efficiency!D21/0.041868</f>
        <v>2.4094862952239589</v>
      </c>
      <c r="C107" s="766">
        <f>'EB2018'!AM50</f>
        <v>42.228937759939136</v>
      </c>
      <c r="D107" s="769" t="e">
        <f>(B111-C107)/C107</f>
        <v>#REF!</v>
      </c>
    </row>
    <row r="108" spans="1:17" s="460" customFormat="1">
      <c r="A108" s="605" t="str">
        <f>Commodities!K30</f>
        <v>THRAIL_ELC_00</v>
      </c>
      <c r="B108" s="617">
        <f>B107</f>
        <v>2.4094862952239589</v>
      </c>
      <c r="C108" s="767"/>
      <c r="D108" s="770"/>
    </row>
    <row r="109" spans="1:17" s="460" customFormat="1">
      <c r="A109" s="605" t="str">
        <f>Commodities!K31</f>
        <v>THRAIL_DST_00</v>
      </c>
      <c r="B109" s="617" t="e">
        <f>#REF!/ACT2FLO!D26/Efficiency!D23/0.041868</f>
        <v>#REF!</v>
      </c>
      <c r="C109" s="767"/>
      <c r="D109" s="770"/>
    </row>
    <row r="110" spans="1:17" s="460" customFormat="1">
      <c r="A110" s="605" t="str">
        <f>Commodities!K36</f>
        <v>TFRAIL_DST_00</v>
      </c>
      <c r="B110" s="617">
        <f>C8/ACT2FLO!D30/Efficiency!D26/0.041868</f>
        <v>2.7235217590091061</v>
      </c>
      <c r="C110" s="767"/>
      <c r="D110" s="770"/>
    </row>
    <row r="111" spans="1:17" s="460" customFormat="1" ht="15.6">
      <c r="A111" s="604" t="s">
        <v>856</v>
      </c>
      <c r="B111" s="616" t="e">
        <f>SUM(B107:B110)</f>
        <v>#REF!</v>
      </c>
      <c r="C111" s="768"/>
      <c r="D111" s="771"/>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6">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Regions!B2</f>
        <v>*National</v>
      </c>
      <c r="D120" s="131" t="str">
        <f>Regions!C2</f>
        <v>IE-CW</v>
      </c>
      <c r="E120" s="131" t="str">
        <f>Regions!D2</f>
        <v>IE-D</v>
      </c>
      <c r="F120" s="131" t="str">
        <f>Regions!E2</f>
        <v>IE-KE</v>
      </c>
      <c r="G120" s="131" t="str">
        <f>Regions!F2</f>
        <v>IE-KK</v>
      </c>
      <c r="H120" s="131" t="str">
        <f>Regions!G2</f>
        <v>IE-LS</v>
      </c>
      <c r="I120" s="131" t="str">
        <f>Regions!H2</f>
        <v>IE-LD</v>
      </c>
      <c r="J120" s="131" t="str">
        <f>Regions!I2</f>
        <v>IE-LH</v>
      </c>
      <c r="K120" s="131" t="str">
        <f>Regions!J2</f>
        <v>IE-MH</v>
      </c>
      <c r="L120" s="131" t="str">
        <f>Regions!K2</f>
        <v>IE-OY</v>
      </c>
      <c r="M120" s="131" t="str">
        <f>Regions!L2</f>
        <v>IE-WH</v>
      </c>
      <c r="N120" s="131" t="str">
        <f>Regions!M2</f>
        <v>IE-WX</v>
      </c>
      <c r="O120" s="131" t="str">
        <f>Regions!N2</f>
        <v>IE-WW</v>
      </c>
      <c r="P120" s="131" t="str">
        <f>Regions!O2</f>
        <v>IE-CE</v>
      </c>
      <c r="Q120" s="131" t="str">
        <f>Regions!P2</f>
        <v>IE-CO</v>
      </c>
      <c r="R120" s="131" t="str">
        <f>Regions!Q2</f>
        <v>IE-KY</v>
      </c>
      <c r="S120" s="131" t="str">
        <f>Regions!R2</f>
        <v>IE-LK</v>
      </c>
      <c r="T120" s="131" t="str">
        <f>Regions!S2</f>
        <v>IE-TA</v>
      </c>
      <c r="U120" s="131" t="str">
        <f>Regions!T2</f>
        <v>IE-WD</v>
      </c>
      <c r="V120" s="131" t="str">
        <f>Regions!U2</f>
        <v>IE-G</v>
      </c>
      <c r="W120" s="131" t="str">
        <f>Regions!V2</f>
        <v>IE-LM</v>
      </c>
      <c r="X120" s="131" t="str">
        <f>Regions!W2</f>
        <v>IE-MO</v>
      </c>
      <c r="Y120" s="131" t="str">
        <f>Regions!X2</f>
        <v>IE-RN</v>
      </c>
      <c r="Z120" s="131" t="str">
        <f>Regions!Y2</f>
        <v>IE-SO</v>
      </c>
      <c r="AA120" s="131" t="str">
        <f>Regions!Z2</f>
        <v>IE-CN</v>
      </c>
      <c r="AB120" s="131" t="str">
        <f>Regions!AA2</f>
        <v>IE-DL</v>
      </c>
      <c r="AC120" s="131" t="str">
        <f>Regions!AB2</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595</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596</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593</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596</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594</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867</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58" t="s">
        <v>16</v>
      </c>
      <c r="B130" s="758"/>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597</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6">
      <c r="A135" s="426" t="s">
        <v>598</v>
      </c>
      <c r="B135" s="11"/>
      <c r="C135" s="11"/>
    </row>
    <row r="136" spans="1:88" s="460" customFormat="1">
      <c r="A136" s="132" t="s">
        <v>600</v>
      </c>
      <c r="B136" s="132" t="s">
        <v>601</v>
      </c>
      <c r="C136" s="131" t="str">
        <f>Regions!B2</f>
        <v>*National</v>
      </c>
      <c r="D136" s="131" t="str">
        <f>Regions!C2</f>
        <v>IE-CW</v>
      </c>
      <c r="E136" s="131" t="str">
        <f>Regions!D2</f>
        <v>IE-D</v>
      </c>
      <c r="F136" s="131" t="str">
        <f>Regions!E2</f>
        <v>IE-KE</v>
      </c>
      <c r="G136" s="131" t="str">
        <f>Regions!F2</f>
        <v>IE-KK</v>
      </c>
      <c r="H136" s="131" t="str">
        <f>Regions!G2</f>
        <v>IE-LS</v>
      </c>
      <c r="I136" s="131" t="str">
        <f>Regions!H2</f>
        <v>IE-LD</v>
      </c>
      <c r="J136" s="131" t="str">
        <f>Regions!I2</f>
        <v>IE-LH</v>
      </c>
      <c r="K136" s="131" t="str">
        <f>Regions!J2</f>
        <v>IE-MH</v>
      </c>
      <c r="L136" s="131" t="str">
        <f>Regions!K2</f>
        <v>IE-OY</v>
      </c>
      <c r="M136" s="131" t="str">
        <f>Regions!L2</f>
        <v>IE-WH</v>
      </c>
      <c r="N136" s="131" t="str">
        <f>Regions!M2</f>
        <v>IE-WX</v>
      </c>
      <c r="O136" s="131" t="str">
        <f>Regions!N2</f>
        <v>IE-WW</v>
      </c>
      <c r="P136" s="131" t="str">
        <f>Regions!O2</f>
        <v>IE-CE</v>
      </c>
      <c r="Q136" s="131" t="str">
        <f>Regions!P2</f>
        <v>IE-CO</v>
      </c>
      <c r="R136" s="131" t="str">
        <f>Regions!Q2</f>
        <v>IE-KY</v>
      </c>
      <c r="S136" s="131" t="str">
        <f>Regions!R2</f>
        <v>IE-LK</v>
      </c>
      <c r="T136" s="131" t="str">
        <f>Regions!S2</f>
        <v>IE-TA</v>
      </c>
      <c r="U136" s="131" t="str">
        <f>Regions!T2</f>
        <v>IE-WD</v>
      </c>
      <c r="V136" s="131" t="str">
        <f>Regions!U2</f>
        <v>IE-G</v>
      </c>
      <c r="W136" s="131" t="str">
        <f>Regions!V2</f>
        <v>IE-LM</v>
      </c>
      <c r="X136" s="131" t="str">
        <f>Regions!W2</f>
        <v>IE-MO</v>
      </c>
      <c r="Y136" s="131" t="str">
        <f>Regions!X2</f>
        <v>IE-RN</v>
      </c>
      <c r="Z136" s="131" t="str">
        <f>Regions!Y2</f>
        <v>IE-SO</v>
      </c>
      <c r="AA136" s="131" t="str">
        <f>Regions!Z2</f>
        <v>IE-CN</v>
      </c>
      <c r="AB136" s="131" t="str">
        <f>Regions!AA2</f>
        <v>IE-DL</v>
      </c>
      <c r="AC136" s="131" t="str">
        <f>Regions!AB2</f>
        <v>IE-MN</v>
      </c>
    </row>
    <row r="137" spans="1:88" s="460" customFormat="1" ht="16.2">
      <c r="A137" s="460" t="s">
        <v>611</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6.2">
      <c r="A139" s="460" t="s">
        <v>612</v>
      </c>
      <c r="B139" s="460" t="s">
        <v>599</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6.2">
      <c r="A140" s="412" t="s">
        <v>613</v>
      </c>
      <c r="B140" s="412" t="s">
        <v>602</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603</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604</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619</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6.2">
      <c r="A144" s="412" t="s">
        <v>614</v>
      </c>
      <c r="B144" s="412" t="s">
        <v>605</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606</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607</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620</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6.2">
      <c r="A148" s="412" t="s">
        <v>594</v>
      </c>
      <c r="B148" s="412" t="s">
        <v>616</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6.2">
      <c r="A149" s="412"/>
      <c r="B149" s="412" t="s">
        <v>617</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6.2">
      <c r="A150" s="412"/>
      <c r="B150" s="505" t="s">
        <v>650</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57" t="s">
        <v>16</v>
      </c>
      <c r="B151" s="757"/>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610</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615</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649</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618</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6">
      <c r="A159" s="402" t="s">
        <v>340</v>
      </c>
      <c r="B159" s="402"/>
      <c r="C159" s="402"/>
      <c r="D159" s="446"/>
      <c r="E159" s="446"/>
      <c r="F159" s="446"/>
      <c r="G159" s="402" t="s">
        <v>609</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586</v>
      </c>
      <c r="B161" s="482" t="s">
        <v>585</v>
      </c>
      <c r="C161" s="483" t="s">
        <v>584</v>
      </c>
      <c r="D161" s="446"/>
      <c r="E161" s="446"/>
      <c r="F161" s="446"/>
      <c r="G161" s="484" t="s">
        <v>21</v>
      </c>
      <c r="H161" s="478"/>
      <c r="I161" s="478"/>
      <c r="J161" s="478"/>
      <c r="K161" s="478"/>
      <c r="Z161" s="446"/>
      <c r="AA161" s="446"/>
      <c r="AB161" s="446"/>
    </row>
    <row r="162" spans="1:30" s="134" customFormat="1">
      <c r="A162" s="129" t="s">
        <v>583</v>
      </c>
      <c r="B162" s="483" t="s">
        <v>582</v>
      </c>
      <c r="C162" s="483" t="s">
        <v>581</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580</v>
      </c>
      <c r="B164" s="483" t="s">
        <v>579</v>
      </c>
      <c r="C164" s="483" t="s">
        <v>578</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577</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647</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868</v>
      </c>
      <c r="H170" s="497"/>
      <c r="I170" s="498"/>
      <c r="J170" s="498"/>
      <c r="Z170" s="446"/>
      <c r="AA170" s="446"/>
      <c r="AB170" s="446"/>
    </row>
    <row r="171" spans="1:30" s="134" customFormat="1">
      <c r="A171" s="129" t="s">
        <v>36</v>
      </c>
      <c r="B171" s="483">
        <v>7</v>
      </c>
      <c r="C171" s="483">
        <v>7</v>
      </c>
      <c r="D171" s="446"/>
      <c r="E171" s="446"/>
      <c r="F171" s="446"/>
      <c r="G171" s="759"/>
      <c r="H171" s="759"/>
      <c r="I171" s="499"/>
      <c r="J171" s="499"/>
      <c r="Z171" s="446"/>
      <c r="AA171" s="446"/>
      <c r="AB171" s="446"/>
    </row>
    <row r="172" spans="1:30" s="134" customFormat="1">
      <c r="A172" s="500" t="s">
        <v>37</v>
      </c>
      <c r="B172" s="501">
        <v>0.97050000000000003</v>
      </c>
      <c r="C172" s="501">
        <v>0.97640000000000005</v>
      </c>
      <c r="D172" s="446"/>
      <c r="E172" s="446"/>
      <c r="F172" s="446"/>
      <c r="G172" s="759"/>
      <c r="H172" s="759"/>
      <c r="I172" s="499"/>
      <c r="J172" s="499"/>
      <c r="Z172" s="446"/>
      <c r="AA172" s="446"/>
      <c r="AB172" s="446"/>
    </row>
    <row r="173" spans="1:30" s="134" customFormat="1">
      <c r="A173" s="502" t="s">
        <v>648</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6">
      <c r="A177" s="402" t="s">
        <v>436</v>
      </c>
      <c r="B177" s="392"/>
      <c r="C177" s="392"/>
      <c r="AC177" s="460"/>
      <c r="AD177" s="460"/>
    </row>
    <row r="178" spans="1:30">
      <c r="A178" s="131"/>
      <c r="B178" s="131" t="str">
        <f>Regions!B2</f>
        <v>*National</v>
      </c>
      <c r="C178" s="131" t="str">
        <f>Regions!C2</f>
        <v>IE-CW</v>
      </c>
      <c r="D178" s="131" t="str">
        <f>Regions!D2</f>
        <v>IE-D</v>
      </c>
      <c r="E178" s="131" t="str">
        <f>Regions!E2</f>
        <v>IE-KE</v>
      </c>
      <c r="F178" s="131" t="str">
        <f>Regions!F2</f>
        <v>IE-KK</v>
      </c>
      <c r="G178" s="131" t="str">
        <f>Regions!G2</f>
        <v>IE-LS</v>
      </c>
      <c r="H178" s="131" t="str">
        <f>Regions!H2</f>
        <v>IE-LD</v>
      </c>
      <c r="I178" s="131" t="str">
        <f>Regions!I2</f>
        <v>IE-LH</v>
      </c>
      <c r="J178" s="131" t="str">
        <f>Regions!J2</f>
        <v>IE-MH</v>
      </c>
      <c r="K178" s="131" t="str">
        <f>Regions!K2</f>
        <v>IE-OY</v>
      </c>
      <c r="L178" s="131" t="str">
        <f>Regions!L2</f>
        <v>IE-WH</v>
      </c>
      <c r="M178" s="131" t="str">
        <f>Regions!M2</f>
        <v>IE-WX</v>
      </c>
      <c r="N178" s="131" t="str">
        <f>Regions!N2</f>
        <v>IE-WW</v>
      </c>
      <c r="O178" s="131" t="str">
        <f>Regions!O2</f>
        <v>IE-CE</v>
      </c>
      <c r="P178" s="131" t="str">
        <f>Regions!P2</f>
        <v>IE-CO</v>
      </c>
      <c r="Q178" s="131" t="str">
        <f>Regions!Q2</f>
        <v>IE-KY</v>
      </c>
      <c r="R178" s="131" t="str">
        <f>Regions!R2</f>
        <v>IE-LK</v>
      </c>
      <c r="S178" s="131" t="str">
        <f>Regions!S2</f>
        <v>IE-TA</v>
      </c>
      <c r="T178" s="131" t="str">
        <f>Regions!T2</f>
        <v>IE-WD</v>
      </c>
      <c r="U178" s="131" t="str">
        <f>Regions!U2</f>
        <v>IE-G</v>
      </c>
      <c r="V178" s="131" t="str">
        <f>Regions!V2</f>
        <v>IE-LM</v>
      </c>
      <c r="W178" s="131" t="str">
        <f>Regions!W2</f>
        <v>IE-MO</v>
      </c>
      <c r="X178" s="131" t="str">
        <f>Regions!X2</f>
        <v>IE-RN</v>
      </c>
      <c r="Y178" s="131" t="str">
        <f>Regions!Y2</f>
        <v>IE-SO</v>
      </c>
      <c r="Z178" s="131" t="str">
        <f>Regions!Z2</f>
        <v>IE-CN</v>
      </c>
      <c r="AA178" s="131" t="str">
        <f>Regions!AA2</f>
        <v>IE-DL</v>
      </c>
      <c r="AB178" s="131" t="str">
        <f>Regions!AB2</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6">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6">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6">
      <c r="A210" s="402" t="s">
        <v>443</v>
      </c>
      <c r="B210" s="402"/>
      <c r="C210" s="402"/>
    </row>
    <row r="211" spans="1:30" s="392" customFormat="1">
      <c r="A211" s="133" t="s">
        <v>420</v>
      </c>
      <c r="B211" s="133" t="str">
        <f>Regions!B2</f>
        <v>*National</v>
      </c>
      <c r="C211" s="133" t="str">
        <f>Regions!C2</f>
        <v>IE-CW</v>
      </c>
      <c r="D211" s="133" t="str">
        <f>Regions!D2</f>
        <v>IE-D</v>
      </c>
      <c r="E211" s="133" t="str">
        <f>Regions!E2</f>
        <v>IE-KE</v>
      </c>
      <c r="F211" s="133" t="str">
        <f>Regions!F2</f>
        <v>IE-KK</v>
      </c>
      <c r="G211" s="133" t="str">
        <f>Regions!G2</f>
        <v>IE-LS</v>
      </c>
      <c r="H211" s="133" t="str">
        <f>Regions!H2</f>
        <v>IE-LD</v>
      </c>
      <c r="I211" s="133" t="str">
        <f>Regions!I2</f>
        <v>IE-LH</v>
      </c>
      <c r="J211" s="133" t="str">
        <f>Regions!J2</f>
        <v>IE-MH</v>
      </c>
      <c r="K211" s="133" t="str">
        <f>Regions!K2</f>
        <v>IE-OY</v>
      </c>
      <c r="L211" s="133" t="str">
        <f>Regions!L2</f>
        <v>IE-WH</v>
      </c>
      <c r="M211" s="133" t="str">
        <f>Regions!M2</f>
        <v>IE-WX</v>
      </c>
      <c r="N211" s="133" t="str">
        <f>Regions!N2</f>
        <v>IE-WW</v>
      </c>
      <c r="O211" s="133" t="str">
        <f>Regions!O2</f>
        <v>IE-CE</v>
      </c>
      <c r="P211" s="133" t="str">
        <f>Regions!P2</f>
        <v>IE-CO</v>
      </c>
      <c r="Q211" s="133" t="str">
        <f>Regions!Q2</f>
        <v>IE-KY</v>
      </c>
      <c r="R211" s="133" t="str">
        <f>Regions!R2</f>
        <v>IE-LK</v>
      </c>
      <c r="S211" s="133" t="str">
        <f>Regions!S2</f>
        <v>IE-TA</v>
      </c>
      <c r="T211" s="133" t="str">
        <f>Regions!T2</f>
        <v>IE-WD</v>
      </c>
      <c r="U211" s="133" t="str">
        <f>Regions!U2</f>
        <v>IE-G</v>
      </c>
      <c r="V211" s="133" t="str">
        <f>Regions!V2</f>
        <v>IE-LM</v>
      </c>
      <c r="W211" s="133" t="str">
        <f>Regions!W2</f>
        <v>IE-MO</v>
      </c>
      <c r="X211" s="133" t="str">
        <f>Regions!X2</f>
        <v>IE-RN</v>
      </c>
      <c r="Y211" s="133" t="str">
        <f>Regions!Y2</f>
        <v>IE-SO</v>
      </c>
      <c r="Z211" s="133" t="str">
        <f>Regions!Z2</f>
        <v>IE-CN</v>
      </c>
      <c r="AA211" s="133" t="str">
        <f>Regions!AA2</f>
        <v>IE-DL</v>
      </c>
      <c r="AB211" s="133" t="str">
        <f>Regions!AB2</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576</v>
      </c>
      <c r="B229" s="1"/>
      <c r="AD229" s="5"/>
    </row>
    <row r="231" spans="1:30" s="392" customFormat="1">
      <c r="A231" s="1"/>
      <c r="B231" s="1"/>
      <c r="AD231" s="5"/>
    </row>
    <row r="233" spans="1:30" ht="15.6">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651</v>
      </c>
    </row>
    <row r="244" spans="1:28" s="460" customFormat="1"/>
    <row r="245" spans="1:28" s="460" customFormat="1"/>
    <row r="246" spans="1:28" s="460" customFormat="1"/>
    <row r="247" spans="1:28" s="460" customFormat="1" ht="15.6">
      <c r="A247" s="402" t="s">
        <v>1061</v>
      </c>
      <c r="B247" s="700"/>
      <c r="C247" s="700"/>
      <c r="I247" s="760" t="s">
        <v>1056</v>
      </c>
      <c r="J247" s="760"/>
      <c r="K247" s="760"/>
      <c r="L247" s="760"/>
      <c r="M247" s="760"/>
      <c r="N247" s="760"/>
      <c r="O247" s="760"/>
      <c r="P247" s="760"/>
      <c r="Q247" s="760"/>
      <c r="R247" s="760"/>
      <c r="S247" s="760"/>
      <c r="T247" s="760"/>
      <c r="U247" s="760"/>
      <c r="V247" s="760"/>
      <c r="W247" s="760"/>
      <c r="X247" s="760"/>
      <c r="Y247" s="760"/>
      <c r="Z247" s="760"/>
      <c r="AA247" s="760"/>
      <c r="AB247" s="760"/>
    </row>
    <row r="248" spans="1:28" s="460" customFormat="1">
      <c r="A248" s="133" t="s">
        <v>1024</v>
      </c>
      <c r="B248" s="133" t="s">
        <v>451</v>
      </c>
      <c r="C248" s="133" t="s">
        <v>1025</v>
      </c>
      <c r="I248" s="761" t="s">
        <v>1047</v>
      </c>
      <c r="J248" s="763" t="s">
        <v>324</v>
      </c>
      <c r="K248" s="763"/>
      <c r="L248" s="763"/>
      <c r="M248" s="13"/>
      <c r="N248" s="763" t="s">
        <v>720</v>
      </c>
      <c r="O248" s="763"/>
      <c r="P248" s="763"/>
      <c r="Q248" s="13"/>
      <c r="R248" s="763" t="s">
        <v>326</v>
      </c>
      <c r="S248" s="763"/>
      <c r="T248" s="763"/>
      <c r="U248" s="13"/>
      <c r="V248" s="763" t="s">
        <v>1048</v>
      </c>
      <c r="W248" s="763"/>
      <c r="X248" s="763"/>
      <c r="Y248" s="13"/>
      <c r="Z248" s="763" t="s">
        <v>593</v>
      </c>
      <c r="AA248" s="763"/>
      <c r="AB248" s="763"/>
    </row>
    <row r="249" spans="1:28" s="460" customFormat="1" ht="21.6">
      <c r="A249" s="697"/>
      <c r="B249" s="701" t="s">
        <v>1085</v>
      </c>
      <c r="C249" s="701" t="s">
        <v>1026</v>
      </c>
      <c r="I249" s="762"/>
      <c r="J249" s="704" t="s">
        <v>1049</v>
      </c>
      <c r="K249" s="705" t="s">
        <v>1050</v>
      </c>
      <c r="L249" s="705" t="s">
        <v>1051</v>
      </c>
      <c r="M249" s="706"/>
      <c r="N249" s="704" t="s">
        <v>1049</v>
      </c>
      <c r="O249" s="705" t="s">
        <v>1050</v>
      </c>
      <c r="P249" s="705" t="s">
        <v>1051</v>
      </c>
      <c r="Q249" s="706"/>
      <c r="R249" s="704" t="s">
        <v>1049</v>
      </c>
      <c r="S249" s="705" t="s">
        <v>1050</v>
      </c>
      <c r="T249" s="705" t="s">
        <v>1051</v>
      </c>
      <c r="U249" s="706"/>
      <c r="V249" s="704" t="s">
        <v>1049</v>
      </c>
      <c r="W249" s="705" t="s">
        <v>1050</v>
      </c>
      <c r="X249" s="705" t="s">
        <v>1051</v>
      </c>
      <c r="Y249" s="707"/>
      <c r="Z249" s="704" t="s">
        <v>1049</v>
      </c>
      <c r="AA249" s="705" t="s">
        <v>1050</v>
      </c>
      <c r="AB249" s="705" t="s">
        <v>1051</v>
      </c>
    </row>
    <row r="250" spans="1:28" s="460" customFormat="1">
      <c r="A250" s="460" t="s">
        <v>1027</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1028</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1029</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1030</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1031</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1032</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1033</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1046</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6">
      <c r="A263" s="402" t="s">
        <v>1060</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1024</v>
      </c>
      <c r="B264" s="133" t="s">
        <v>1034</v>
      </c>
      <c r="C264" s="133" t="s">
        <v>1035</v>
      </c>
      <c r="D264" s="133" t="s">
        <v>1036</v>
      </c>
      <c r="E264" s="133" t="s">
        <v>1037</v>
      </c>
      <c r="F264" s="133" t="s">
        <v>1038</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1027</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1028</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1029</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1030</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1039</v>
      </c>
      <c r="B271" s="702">
        <v>0</v>
      </c>
      <c r="C271" s="702">
        <v>0.1</v>
      </c>
      <c r="D271" s="702">
        <v>0.4</v>
      </c>
      <c r="E271" s="702">
        <v>0.8</v>
      </c>
      <c r="F271" s="702">
        <v>1.6</v>
      </c>
      <c r="G271" s="702">
        <v>0.7</v>
      </c>
      <c r="I271" s="708" t="s">
        <v>1052</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1040</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1031</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1041</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1042</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1043</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1044</v>
      </c>
      <c r="B277" s="702">
        <v>1</v>
      </c>
      <c r="C277" s="702">
        <v>0.4</v>
      </c>
      <c r="D277" s="702">
        <v>0.3</v>
      </c>
      <c r="E277" s="702">
        <v>0.6</v>
      </c>
      <c r="F277" s="702">
        <v>0.7</v>
      </c>
      <c r="G277" s="702">
        <v>0.7</v>
      </c>
      <c r="I277" s="708" t="s">
        <v>1057</v>
      </c>
    </row>
    <row r="278" spans="1:28" s="460" customFormat="1">
      <c r="A278" s="137" t="s">
        <v>1033</v>
      </c>
      <c r="B278" s="703">
        <v>100</v>
      </c>
      <c r="C278" s="703">
        <v>100</v>
      </c>
      <c r="D278" s="703">
        <v>100</v>
      </c>
      <c r="E278" s="703">
        <v>100</v>
      </c>
      <c r="F278" s="703">
        <v>100</v>
      </c>
      <c r="G278" s="703">
        <v>100</v>
      </c>
    </row>
    <row r="279" spans="1:28" s="460" customFormat="1">
      <c r="A279" s="699" t="s">
        <v>1045</v>
      </c>
    </row>
    <row r="280" spans="1:28" s="460" customFormat="1"/>
    <row r="281" spans="1:28" s="460" customFormat="1"/>
    <row r="282" spans="1:28" s="460" customFormat="1">
      <c r="F282" s="6"/>
    </row>
    <row r="283" spans="1:28" s="460" customFormat="1">
      <c r="A283" s="460" t="s">
        <v>1064</v>
      </c>
      <c r="F283" s="6"/>
    </row>
    <row r="284" spans="1:28" s="460" customFormat="1">
      <c r="A284" s="133" t="s">
        <v>1053</v>
      </c>
      <c r="B284" s="131" t="s">
        <v>1058</v>
      </c>
      <c r="C284" s="131" t="s">
        <v>1059</v>
      </c>
      <c r="D284" s="131" t="s">
        <v>1054</v>
      </c>
      <c r="E284" s="131" t="s">
        <v>1065</v>
      </c>
      <c r="F284" s="131" t="s">
        <v>542</v>
      </c>
    </row>
    <row r="285" spans="1:28" s="460" customFormat="1">
      <c r="A285" s="460" t="s">
        <v>1055</v>
      </c>
      <c r="B285" s="39">
        <v>4</v>
      </c>
      <c r="C285" s="586">
        <f>B235</f>
        <v>0.5</v>
      </c>
      <c r="D285" s="715">
        <f>B285/$B$288</f>
        <v>0.27889325272494597</v>
      </c>
      <c r="E285" s="397">
        <f>$E$288*C285*D285</f>
        <v>7485.229753311015</v>
      </c>
      <c r="F285" s="586">
        <f>E285/$E$288</f>
        <v>0.13944662636247299</v>
      </c>
    </row>
    <row r="286" spans="1:28" s="460" customFormat="1">
      <c r="A286" s="460" t="s">
        <v>1063</v>
      </c>
      <c r="B286" s="39">
        <v>17</v>
      </c>
      <c r="C286" s="586">
        <f>C235</f>
        <v>0.41</v>
      </c>
      <c r="D286" s="715">
        <f>B286/$B$288</f>
        <v>1.1852963240810204</v>
      </c>
      <c r="E286" s="397">
        <f>$E$288*C286*D286</f>
        <v>26086.025690288883</v>
      </c>
      <c r="F286" s="586">
        <f>E286/$E$288</f>
        <v>0.48597149287321834</v>
      </c>
      <c r="I286" s="136"/>
    </row>
    <row r="287" spans="1:28" s="460" customFormat="1">
      <c r="A287" s="460" t="s">
        <v>1062</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1070</v>
      </c>
    </row>
    <row r="290" spans="1:6" s="460" customFormat="1"/>
    <row r="291" spans="1:6" s="460" customFormat="1"/>
    <row r="292" spans="1:6" s="460" customFormat="1"/>
    <row r="293" spans="1:6" s="460" customFormat="1">
      <c r="A293" s="460" t="s">
        <v>1068</v>
      </c>
      <c r="F293" s="6"/>
    </row>
    <row r="294" spans="1:6" s="460" customFormat="1">
      <c r="A294" s="133" t="s">
        <v>1053</v>
      </c>
      <c r="B294" s="131" t="s">
        <v>1058</v>
      </c>
      <c r="C294" s="131" t="s">
        <v>1059</v>
      </c>
      <c r="D294" s="131" t="s">
        <v>1054</v>
      </c>
      <c r="E294" s="131" t="s">
        <v>1065</v>
      </c>
      <c r="F294" s="131" t="s">
        <v>542</v>
      </c>
    </row>
    <row r="295" spans="1:6" s="460" customFormat="1">
      <c r="A295" s="460" t="s">
        <v>1055</v>
      </c>
      <c r="B295" s="39">
        <v>4</v>
      </c>
      <c r="C295" s="586">
        <f>B235</f>
        <v>0.5</v>
      </c>
      <c r="D295" s="715">
        <f>B295/$B$298</f>
        <v>0.38095238095238093</v>
      </c>
      <c r="E295" s="585">
        <f>$E$298*C295*D295</f>
        <v>238.72184365296803</v>
      </c>
      <c r="F295" s="586">
        <f>E295/$E$298</f>
        <v>0.19047619047619047</v>
      </c>
    </row>
    <row r="296" spans="1:6" s="460" customFormat="1">
      <c r="A296" s="460" t="s">
        <v>1063</v>
      </c>
      <c r="B296" s="39">
        <v>14</v>
      </c>
      <c r="C296" s="586">
        <f>C235</f>
        <v>0.41</v>
      </c>
      <c r="D296" s="715">
        <f>B296/$B$298</f>
        <v>1.3333333333333333</v>
      </c>
      <c r="E296" s="585">
        <f>$E$298*C296*D296</f>
        <v>685.13169128401819</v>
      </c>
      <c r="F296" s="586">
        <f>E296/$E$298</f>
        <v>0.54666666666666663</v>
      </c>
    </row>
    <row r="297" spans="1:6" s="460" customFormat="1">
      <c r="A297" s="460" t="s">
        <v>1062</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1074</v>
      </c>
      <c r="F302" s="6"/>
    </row>
    <row r="303" spans="1:6" s="460" customFormat="1">
      <c r="A303" s="133" t="s">
        <v>1053</v>
      </c>
      <c r="B303" s="131" t="s">
        <v>1058</v>
      </c>
      <c r="C303" s="131" t="s">
        <v>1059</v>
      </c>
      <c r="D303" s="131" t="s">
        <v>1054</v>
      </c>
      <c r="E303" s="131" t="s">
        <v>1065</v>
      </c>
      <c r="F303" s="131" t="s">
        <v>542</v>
      </c>
    </row>
    <row r="304" spans="1:6" s="460" customFormat="1">
      <c r="A304" s="460" t="s">
        <v>1055</v>
      </c>
      <c r="B304" s="39">
        <v>4</v>
      </c>
      <c r="C304" s="586">
        <f>B235</f>
        <v>0.5</v>
      </c>
      <c r="D304" s="715">
        <f>B304/$B$307</f>
        <v>0.24539877300613497</v>
      </c>
      <c r="E304" s="585">
        <f>$E$307*C304*D304</f>
        <v>1204.4243616479548</v>
      </c>
      <c r="F304" s="586">
        <f>E304/$E$307</f>
        <v>0.12269938650306748</v>
      </c>
    </row>
    <row r="305" spans="1:29" s="460" customFormat="1">
      <c r="A305" s="460" t="s">
        <v>1063</v>
      </c>
      <c r="B305" s="39">
        <v>17</v>
      </c>
      <c r="C305" s="586">
        <f>C235</f>
        <v>0.41</v>
      </c>
      <c r="D305" s="715">
        <f>B305/$B$307</f>
        <v>1.0429447852760736</v>
      </c>
      <c r="E305" s="585">
        <f>$E$307*C305*D305</f>
        <v>4197.418900343122</v>
      </c>
      <c r="F305" s="586">
        <f>E305/$E$307</f>
        <v>0.4276073619631901</v>
      </c>
    </row>
    <row r="306" spans="1:29" s="460" customFormat="1">
      <c r="A306" s="460" t="s">
        <v>1062</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1069</v>
      </c>
      <c r="F311" s="6"/>
    </row>
    <row r="312" spans="1:29" s="460" customFormat="1">
      <c r="A312" s="133" t="s">
        <v>1053</v>
      </c>
      <c r="B312" s="131" t="s">
        <v>1058</v>
      </c>
      <c r="C312" s="131" t="s">
        <v>1059</v>
      </c>
      <c r="D312" s="131" t="s">
        <v>1054</v>
      </c>
      <c r="E312" s="131" t="s">
        <v>1065</v>
      </c>
      <c r="F312" s="131" t="s">
        <v>542</v>
      </c>
    </row>
    <row r="313" spans="1:29" s="460" customFormat="1">
      <c r="A313" s="460" t="s">
        <v>1055</v>
      </c>
      <c r="B313" s="39">
        <v>4</v>
      </c>
      <c r="C313" s="586">
        <f>C295</f>
        <v>0.5</v>
      </c>
      <c r="D313" s="715">
        <f>B313/$B$315</f>
        <v>0.29197080291970806</v>
      </c>
      <c r="E313" s="585">
        <f>$E$315*C313*D313</f>
        <v>17.503649635036499</v>
      </c>
      <c r="F313" s="586">
        <f>E313/$E$315</f>
        <v>0.14598540145985403</v>
      </c>
    </row>
    <row r="314" spans="1:29" s="460" customFormat="1">
      <c r="A314" s="460" t="s">
        <v>1063</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1067</v>
      </c>
    </row>
    <row r="320" spans="1:29" s="460" customFormat="1">
      <c r="A320" s="133" t="s">
        <v>1053</v>
      </c>
      <c r="B320" s="133" t="s">
        <v>64</v>
      </c>
      <c r="C320" s="131" t="str">
        <f t="shared" ref="C320:AC320" si="110">C355</f>
        <v>*National</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1055</v>
      </c>
      <c r="B321" s="460" t="s">
        <v>1066</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1063</v>
      </c>
      <c r="B322" s="460" t="s">
        <v>1066</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1062</v>
      </c>
      <c r="B323" s="460" t="s">
        <v>1066</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1066</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1071</v>
      </c>
    </row>
    <row r="329" spans="1:29" s="460" customFormat="1">
      <c r="A329" s="133" t="s">
        <v>1053</v>
      </c>
      <c r="B329" s="133" t="s">
        <v>64</v>
      </c>
      <c r="C329" s="131" t="str">
        <f>Regions!B2</f>
        <v>*National</v>
      </c>
      <c r="D329" s="131" t="str">
        <f>Regions!C2</f>
        <v>IE-CW</v>
      </c>
      <c r="E329" s="131" t="str">
        <f>Regions!D2</f>
        <v>IE-D</v>
      </c>
      <c r="F329" s="131" t="str">
        <f>Regions!E2</f>
        <v>IE-KE</v>
      </c>
      <c r="G329" s="131" t="str">
        <f>Regions!F2</f>
        <v>IE-KK</v>
      </c>
      <c r="H329" s="131" t="str">
        <f>Regions!G2</f>
        <v>IE-LS</v>
      </c>
      <c r="I329" s="131" t="str">
        <f>Regions!H2</f>
        <v>IE-LD</v>
      </c>
      <c r="J329" s="131" t="str">
        <f>Regions!I2</f>
        <v>IE-LH</v>
      </c>
      <c r="K329" s="131" t="str">
        <f>Regions!J2</f>
        <v>IE-MH</v>
      </c>
      <c r="L329" s="131" t="str">
        <f>Regions!K2</f>
        <v>IE-OY</v>
      </c>
      <c r="M329" s="131" t="str">
        <f>Regions!L2</f>
        <v>IE-WH</v>
      </c>
      <c r="N329" s="131" t="str">
        <f>Regions!M2</f>
        <v>IE-WX</v>
      </c>
      <c r="O329" s="131" t="str">
        <f>Regions!N2</f>
        <v>IE-WW</v>
      </c>
      <c r="P329" s="131" t="str">
        <f>Regions!O2</f>
        <v>IE-CE</v>
      </c>
      <c r="Q329" s="131" t="str">
        <f>Regions!P2</f>
        <v>IE-CO</v>
      </c>
      <c r="R329" s="131" t="str">
        <f>Regions!Q2</f>
        <v>IE-KY</v>
      </c>
      <c r="S329" s="131" t="str">
        <f>Regions!R2</f>
        <v>IE-LK</v>
      </c>
      <c r="T329" s="131" t="str">
        <f>Regions!S2</f>
        <v>IE-TA</v>
      </c>
      <c r="U329" s="131" t="str">
        <f>Regions!T2</f>
        <v>IE-WD</v>
      </c>
      <c r="V329" s="131" t="str">
        <f>Regions!U2</f>
        <v>IE-G</v>
      </c>
      <c r="W329" s="131" t="str">
        <f>Regions!V2</f>
        <v>IE-LM</v>
      </c>
      <c r="X329" s="131" t="str">
        <f>Regions!W2</f>
        <v>IE-MO</v>
      </c>
      <c r="Y329" s="131" t="str">
        <f>Regions!X2</f>
        <v>IE-RN</v>
      </c>
      <c r="Z329" s="131" t="str">
        <f>Regions!Y2</f>
        <v>IE-SO</v>
      </c>
      <c r="AA329" s="131" t="str">
        <f>Regions!Z2</f>
        <v>IE-CN</v>
      </c>
      <c r="AB329" s="131" t="str">
        <f>Regions!AA2</f>
        <v>IE-DL</v>
      </c>
      <c r="AC329" s="131" t="str">
        <f>Regions!AB2</f>
        <v>IE-MN</v>
      </c>
    </row>
    <row r="330" spans="1:29" s="460" customFormat="1">
      <c r="A330" s="460" t="s">
        <v>1055</v>
      </c>
      <c r="B330" s="460" t="s">
        <v>1066</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1063</v>
      </c>
      <c r="B331" s="460" t="s">
        <v>1066</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1062</v>
      </c>
      <c r="B332" s="460" t="s">
        <v>1066</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1066</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1072</v>
      </c>
    </row>
    <row r="338" spans="1:29" s="460" customFormat="1">
      <c r="A338" s="133" t="s">
        <v>1053</v>
      </c>
      <c r="B338" s="133" t="s">
        <v>64</v>
      </c>
      <c r="C338" s="131" t="str">
        <f>Regions!B2</f>
        <v>*National</v>
      </c>
      <c r="D338" s="131" t="str">
        <f>Regions!C2</f>
        <v>IE-CW</v>
      </c>
      <c r="E338" s="131" t="str">
        <f>Regions!D2</f>
        <v>IE-D</v>
      </c>
      <c r="F338" s="131" t="str">
        <f>Regions!E2</f>
        <v>IE-KE</v>
      </c>
      <c r="G338" s="131" t="str">
        <f>Regions!F2</f>
        <v>IE-KK</v>
      </c>
      <c r="H338" s="131" t="str">
        <f>Regions!G2</f>
        <v>IE-LS</v>
      </c>
      <c r="I338" s="131" t="str">
        <f>Regions!H2</f>
        <v>IE-LD</v>
      </c>
      <c r="J338" s="131" t="str">
        <f>Regions!I2</f>
        <v>IE-LH</v>
      </c>
      <c r="K338" s="131" t="str">
        <f>Regions!J2</f>
        <v>IE-MH</v>
      </c>
      <c r="L338" s="131" t="str">
        <f>Regions!K2</f>
        <v>IE-OY</v>
      </c>
      <c r="M338" s="131" t="str">
        <f>Regions!L2</f>
        <v>IE-WH</v>
      </c>
      <c r="N338" s="131" t="str">
        <f>Regions!M2</f>
        <v>IE-WX</v>
      </c>
      <c r="O338" s="131" t="str">
        <f>Regions!N2</f>
        <v>IE-WW</v>
      </c>
      <c r="P338" s="131" t="str">
        <f>Regions!O2</f>
        <v>IE-CE</v>
      </c>
      <c r="Q338" s="131" t="str">
        <f>Regions!P2</f>
        <v>IE-CO</v>
      </c>
      <c r="R338" s="131" t="str">
        <f>Regions!Q2</f>
        <v>IE-KY</v>
      </c>
      <c r="S338" s="131" t="str">
        <f>Regions!R2</f>
        <v>IE-LK</v>
      </c>
      <c r="T338" s="131" t="str">
        <f>Regions!S2</f>
        <v>IE-TA</v>
      </c>
      <c r="U338" s="131" t="str">
        <f>Regions!T2</f>
        <v>IE-WD</v>
      </c>
      <c r="V338" s="131" t="str">
        <f>Regions!U2</f>
        <v>IE-G</v>
      </c>
      <c r="W338" s="131" t="str">
        <f>Regions!V2</f>
        <v>IE-LM</v>
      </c>
      <c r="X338" s="131" t="str">
        <f>Regions!W2</f>
        <v>IE-MO</v>
      </c>
      <c r="Y338" s="131" t="str">
        <f>Regions!X2</f>
        <v>IE-RN</v>
      </c>
      <c r="Z338" s="131" t="str">
        <f>Regions!Y2</f>
        <v>IE-SO</v>
      </c>
      <c r="AA338" s="131" t="str">
        <f>Regions!Z2</f>
        <v>IE-CN</v>
      </c>
      <c r="AB338" s="131" t="str">
        <f>Regions!AA2</f>
        <v>IE-DL</v>
      </c>
      <c r="AC338" s="131" t="str">
        <f>Regions!AB2</f>
        <v>IE-MN</v>
      </c>
    </row>
    <row r="339" spans="1:29" s="460" customFormat="1">
      <c r="A339" s="460" t="s">
        <v>1055</v>
      </c>
      <c r="B339" s="460" t="s">
        <v>1066</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1063</v>
      </c>
      <c r="B340" s="460" t="s">
        <v>1066</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1066</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1073</v>
      </c>
    </row>
    <row r="346" spans="1:29" s="460" customFormat="1">
      <c r="A346" s="133" t="s">
        <v>1053</v>
      </c>
      <c r="B346" s="133" t="s">
        <v>64</v>
      </c>
      <c r="C346" s="131" t="str">
        <f>Regions!B2</f>
        <v>*National</v>
      </c>
      <c r="D346" s="131" t="str">
        <f>Regions!C2</f>
        <v>IE-CW</v>
      </c>
      <c r="E346" s="131" t="str">
        <f>Regions!D2</f>
        <v>IE-D</v>
      </c>
      <c r="F346" s="131" t="str">
        <f>Regions!E2</f>
        <v>IE-KE</v>
      </c>
      <c r="G346" s="131" t="str">
        <f>Regions!F2</f>
        <v>IE-KK</v>
      </c>
      <c r="H346" s="131" t="str">
        <f>Regions!G2</f>
        <v>IE-LS</v>
      </c>
      <c r="I346" s="131" t="str">
        <f>Regions!H2</f>
        <v>IE-LD</v>
      </c>
      <c r="J346" s="131" t="str">
        <f>Regions!I2</f>
        <v>IE-LH</v>
      </c>
      <c r="K346" s="131" t="str">
        <f>Regions!J2</f>
        <v>IE-MH</v>
      </c>
      <c r="L346" s="131" t="str">
        <f>Regions!K2</f>
        <v>IE-OY</v>
      </c>
      <c r="M346" s="131" t="str">
        <f>Regions!L2</f>
        <v>IE-WH</v>
      </c>
      <c r="N346" s="131" t="str">
        <f>Regions!M2</f>
        <v>IE-WX</v>
      </c>
      <c r="O346" s="131" t="str">
        <f>Regions!N2</f>
        <v>IE-WW</v>
      </c>
      <c r="P346" s="131" t="str">
        <f>Regions!O2</f>
        <v>IE-CE</v>
      </c>
      <c r="Q346" s="131" t="str">
        <f>Regions!P2</f>
        <v>IE-CO</v>
      </c>
      <c r="R346" s="131" t="str">
        <f>Regions!Q2</f>
        <v>IE-KY</v>
      </c>
      <c r="S346" s="131" t="str">
        <f>Regions!R2</f>
        <v>IE-LK</v>
      </c>
      <c r="T346" s="131" t="str">
        <f>Regions!S2</f>
        <v>IE-TA</v>
      </c>
      <c r="U346" s="131" t="str">
        <f>Regions!T2</f>
        <v>IE-WD</v>
      </c>
      <c r="V346" s="131" t="str">
        <f>Regions!U2</f>
        <v>IE-G</v>
      </c>
      <c r="W346" s="131" t="str">
        <f>Regions!V2</f>
        <v>IE-LM</v>
      </c>
      <c r="X346" s="131" t="str">
        <f>Regions!W2</f>
        <v>IE-MO</v>
      </c>
      <c r="Y346" s="131" t="str">
        <f>Regions!X2</f>
        <v>IE-RN</v>
      </c>
      <c r="Z346" s="131" t="str">
        <f>Regions!Y2</f>
        <v>IE-SO</v>
      </c>
      <c r="AA346" s="131" t="str">
        <f>Regions!Z2</f>
        <v>IE-CN</v>
      </c>
      <c r="AB346" s="131" t="str">
        <f>Regions!AA2</f>
        <v>IE-DL</v>
      </c>
      <c r="AC346" s="131" t="str">
        <f>Regions!AB2</f>
        <v>IE-MN</v>
      </c>
    </row>
    <row r="347" spans="1:29" s="460" customFormat="1">
      <c r="A347" s="460" t="s">
        <v>1055</v>
      </c>
      <c r="B347" s="460" t="s">
        <v>1066</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1063</v>
      </c>
      <c r="B348" s="460" t="s">
        <v>1066</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1062</v>
      </c>
      <c r="B349" s="460" t="s">
        <v>1066</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1066</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6">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Regions!B2</f>
        <v>*National</v>
      </c>
      <c r="D355" s="131" t="str">
        <f>Regions!C2</f>
        <v>IE-CW</v>
      </c>
      <c r="E355" s="131" t="str">
        <f>Regions!D2</f>
        <v>IE-D</v>
      </c>
      <c r="F355" s="131" t="str">
        <f>Regions!E2</f>
        <v>IE-KE</v>
      </c>
      <c r="G355" s="131" t="str">
        <f>Regions!F2</f>
        <v>IE-KK</v>
      </c>
      <c r="H355" s="131" t="str">
        <f>Regions!G2</f>
        <v>IE-LS</v>
      </c>
      <c r="I355" s="131" t="str">
        <f>Regions!H2</f>
        <v>IE-LD</v>
      </c>
      <c r="J355" s="131" t="str">
        <f>Regions!I2</f>
        <v>IE-LH</v>
      </c>
      <c r="K355" s="131" t="str">
        <f>Regions!J2</f>
        <v>IE-MH</v>
      </c>
      <c r="L355" s="131" t="str">
        <f>Regions!K2</f>
        <v>IE-OY</v>
      </c>
      <c r="M355" s="131" t="str">
        <f>Regions!L2</f>
        <v>IE-WH</v>
      </c>
      <c r="N355" s="131" t="str">
        <f>Regions!M2</f>
        <v>IE-WX</v>
      </c>
      <c r="O355" s="131" t="str">
        <f>Regions!N2</f>
        <v>IE-WW</v>
      </c>
      <c r="P355" s="131" t="str">
        <f>Regions!O2</f>
        <v>IE-CE</v>
      </c>
      <c r="Q355" s="131" t="str">
        <f>Regions!P2</f>
        <v>IE-CO</v>
      </c>
      <c r="R355" s="131" t="str">
        <f>Regions!Q2</f>
        <v>IE-KY</v>
      </c>
      <c r="S355" s="131" t="str">
        <f>Regions!R2</f>
        <v>IE-LK</v>
      </c>
      <c r="T355" s="131" t="str">
        <f>Regions!S2</f>
        <v>IE-TA</v>
      </c>
      <c r="U355" s="131" t="str">
        <f>Regions!T2</f>
        <v>IE-WD</v>
      </c>
      <c r="V355" s="131" t="str">
        <f>Regions!U2</f>
        <v>IE-G</v>
      </c>
      <c r="W355" s="131" t="str">
        <f>Regions!V2</f>
        <v>IE-LM</v>
      </c>
      <c r="X355" s="131" t="str">
        <f>Regions!W2</f>
        <v>IE-MO</v>
      </c>
      <c r="Y355" s="131" t="str">
        <f>Regions!X2</f>
        <v>IE-RN</v>
      </c>
      <c r="Z355" s="131" t="str">
        <f>Regions!Y2</f>
        <v>IE-SO</v>
      </c>
      <c r="AA355" s="131" t="str">
        <f>Regions!Z2</f>
        <v>IE-CN</v>
      </c>
      <c r="AB355" s="131" t="str">
        <f>Regions!AA2</f>
        <v>IE-DL</v>
      </c>
      <c r="AC355" s="131" t="str">
        <f>Regions!AB2</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621</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608</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6">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Regions!B2</f>
        <v>*National</v>
      </c>
      <c r="D369" s="131" t="str">
        <f>Regions!C2</f>
        <v>IE-CW</v>
      </c>
      <c r="E369" s="131" t="str">
        <f>Regions!D2</f>
        <v>IE-D</v>
      </c>
      <c r="F369" s="131" t="str">
        <f>Regions!E2</f>
        <v>IE-KE</v>
      </c>
      <c r="G369" s="131" t="str">
        <f>Regions!F2</f>
        <v>IE-KK</v>
      </c>
      <c r="H369" s="131" t="str">
        <f>Regions!G2</f>
        <v>IE-LS</v>
      </c>
      <c r="I369" s="131" t="str">
        <f>Regions!H2</f>
        <v>IE-LD</v>
      </c>
      <c r="J369" s="131" t="str">
        <f>Regions!I2</f>
        <v>IE-LH</v>
      </c>
      <c r="K369" s="131" t="str">
        <f>Regions!J2</f>
        <v>IE-MH</v>
      </c>
      <c r="L369" s="131" t="str">
        <f>Regions!K2</f>
        <v>IE-OY</v>
      </c>
      <c r="M369" s="131" t="str">
        <f>Regions!L2</f>
        <v>IE-WH</v>
      </c>
      <c r="N369" s="131" t="str">
        <f>Regions!M2</f>
        <v>IE-WX</v>
      </c>
      <c r="O369" s="131" t="str">
        <f>Regions!N2</f>
        <v>IE-WW</v>
      </c>
      <c r="P369" s="131" t="str">
        <f>Regions!O2</f>
        <v>IE-CE</v>
      </c>
      <c r="Q369" s="131" t="str">
        <f>Regions!P2</f>
        <v>IE-CO</v>
      </c>
      <c r="R369" s="131" t="str">
        <f>Regions!Q2</f>
        <v>IE-KY</v>
      </c>
      <c r="S369" s="131" t="str">
        <f>Regions!R2</f>
        <v>IE-LK</v>
      </c>
      <c r="T369" s="131" t="str">
        <f>Regions!S2</f>
        <v>IE-TA</v>
      </c>
      <c r="U369" s="131" t="str">
        <f>Regions!T2</f>
        <v>IE-WD</v>
      </c>
      <c r="V369" s="131" t="str">
        <f>Regions!U2</f>
        <v>IE-G</v>
      </c>
      <c r="W369" s="131" t="str">
        <f>Regions!V2</f>
        <v>IE-LM</v>
      </c>
      <c r="X369" s="131" t="str">
        <f>Regions!W2</f>
        <v>IE-MO</v>
      </c>
      <c r="Y369" s="131" t="str">
        <f>Regions!X2</f>
        <v>IE-RN</v>
      </c>
      <c r="Z369" s="131" t="str">
        <f>Regions!Y2</f>
        <v>IE-SO</v>
      </c>
      <c r="AA369" s="131" t="str">
        <f>Regions!Z2</f>
        <v>IE-CN</v>
      </c>
      <c r="AB369" s="131" t="str">
        <f>Regions!AA2</f>
        <v>IE-DL</v>
      </c>
      <c r="AC369" s="131" t="str">
        <f>Regions!AB2</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621</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608</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6">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Regions!B2</f>
        <v>*National</v>
      </c>
      <c r="D383" s="131" t="str">
        <f>Regions!C2</f>
        <v>IE-CW</v>
      </c>
      <c r="E383" s="131" t="str">
        <f>Regions!D2</f>
        <v>IE-D</v>
      </c>
      <c r="F383" s="131" t="str">
        <f>Regions!E2</f>
        <v>IE-KE</v>
      </c>
      <c r="G383" s="131" t="str">
        <f>Regions!F2</f>
        <v>IE-KK</v>
      </c>
      <c r="H383" s="131" t="str">
        <f>Regions!G2</f>
        <v>IE-LS</v>
      </c>
      <c r="I383" s="131" t="str">
        <f>Regions!H2</f>
        <v>IE-LD</v>
      </c>
      <c r="J383" s="131" t="str">
        <f>Regions!I2</f>
        <v>IE-LH</v>
      </c>
      <c r="K383" s="131" t="str">
        <f>Regions!J2</f>
        <v>IE-MH</v>
      </c>
      <c r="L383" s="131" t="str">
        <f>Regions!K2</f>
        <v>IE-OY</v>
      </c>
      <c r="M383" s="131" t="str">
        <f>Regions!L2</f>
        <v>IE-WH</v>
      </c>
      <c r="N383" s="131" t="str">
        <f>Regions!M2</f>
        <v>IE-WX</v>
      </c>
      <c r="O383" s="131" t="str">
        <f>Regions!N2</f>
        <v>IE-WW</v>
      </c>
      <c r="P383" s="131" t="str">
        <f>Regions!O2</f>
        <v>IE-CE</v>
      </c>
      <c r="Q383" s="131" t="str">
        <f>Regions!P2</f>
        <v>IE-CO</v>
      </c>
      <c r="R383" s="131" t="str">
        <f>Regions!Q2</f>
        <v>IE-KY</v>
      </c>
      <c r="S383" s="131" t="str">
        <f>Regions!R2</f>
        <v>IE-LK</v>
      </c>
      <c r="T383" s="131" t="str">
        <f>Regions!S2</f>
        <v>IE-TA</v>
      </c>
      <c r="U383" s="131" t="str">
        <f>Regions!T2</f>
        <v>IE-WD</v>
      </c>
      <c r="V383" s="131" t="str">
        <f>Regions!U2</f>
        <v>IE-G</v>
      </c>
      <c r="W383" s="131" t="str">
        <f>Regions!V2</f>
        <v>IE-LM</v>
      </c>
      <c r="X383" s="131" t="str">
        <f>Regions!W2</f>
        <v>IE-MO</v>
      </c>
      <c r="Y383" s="131" t="str">
        <f>Regions!X2</f>
        <v>IE-RN</v>
      </c>
      <c r="Z383" s="131" t="str">
        <f>Regions!Y2</f>
        <v>IE-SO</v>
      </c>
      <c r="AA383" s="131" t="str">
        <f>Regions!Z2</f>
        <v>IE-CN</v>
      </c>
      <c r="AB383" s="131" t="str">
        <f>Regions!AA2</f>
        <v>IE-DL</v>
      </c>
      <c r="AC383" s="131" t="str">
        <f>Regions!AB2</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621</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608</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719</v>
      </c>
    </row>
    <row r="398" spans="1:30" s="460" customFormat="1" ht="15.6">
      <c r="A398" s="402" t="s">
        <v>729</v>
      </c>
    </row>
    <row r="399" spans="1:30" s="460" customFormat="1">
      <c r="A399" s="133" t="s">
        <v>762</v>
      </c>
      <c r="B399" s="133" t="s">
        <v>491</v>
      </c>
      <c r="C399" s="131" t="str">
        <f>C383</f>
        <v>*National</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765</v>
      </c>
    </row>
    <row r="407" spans="1:29" ht="15.6">
      <c r="A407" s="402" t="s">
        <v>729</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399999999999999">
      <c r="A408" s="133"/>
      <c r="B408" s="133" t="s">
        <v>727</v>
      </c>
      <c r="C408" s="133" t="str">
        <f t="shared" ref="C408:AC408" si="172">C421</f>
        <v>*National</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721</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722</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723</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724</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725</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726</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728</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6">
      <c r="A420" s="402" t="s">
        <v>730</v>
      </c>
    </row>
    <row r="421" spans="1:29" ht="17.399999999999999">
      <c r="A421" s="133"/>
      <c r="B421" s="133" t="s">
        <v>727</v>
      </c>
      <c r="C421" s="133" t="str">
        <f t="shared" ref="C421:AC421" si="199">C383</f>
        <v>*National</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721</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722</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723</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724</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725</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726</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728</v>
      </c>
    </row>
    <row r="433" spans="1:12" ht="15.6">
      <c r="A433" s="402" t="s">
        <v>747</v>
      </c>
      <c r="B433" s="460"/>
      <c r="C433" s="460"/>
      <c r="D433" s="460"/>
      <c r="E433" s="460"/>
      <c r="F433" s="460"/>
      <c r="G433" s="460"/>
      <c r="H433" s="460"/>
      <c r="I433" s="460"/>
      <c r="J433" s="460"/>
      <c r="K433" s="460"/>
      <c r="L433" s="460"/>
    </row>
    <row r="434" spans="1:12" ht="15.6">
      <c r="A434" s="133" t="s">
        <v>348</v>
      </c>
      <c r="B434" s="753" t="s">
        <v>744</v>
      </c>
      <c r="C434" s="753"/>
      <c r="D434" s="753"/>
      <c r="E434" s="753"/>
      <c r="F434" s="753"/>
      <c r="G434" s="753"/>
      <c r="H434" s="753"/>
      <c r="I434" s="753"/>
      <c r="J434" s="753"/>
      <c r="K434" s="753"/>
      <c r="L434" s="753"/>
    </row>
    <row r="435" spans="1:12">
      <c r="A435" s="460"/>
      <c r="B435" s="532" t="s">
        <v>731</v>
      </c>
      <c r="C435" s="535" t="s">
        <v>732</v>
      </c>
      <c r="D435" s="538" t="s">
        <v>733</v>
      </c>
      <c r="E435" s="540" t="s">
        <v>734</v>
      </c>
      <c r="F435" s="44" t="s">
        <v>735</v>
      </c>
      <c r="G435" s="543" t="s">
        <v>736</v>
      </c>
      <c r="H435" s="460" t="s">
        <v>377</v>
      </c>
      <c r="I435" s="545" t="s">
        <v>737</v>
      </c>
      <c r="J435" s="546" t="s">
        <v>738</v>
      </c>
      <c r="K435" s="532" t="s">
        <v>739</v>
      </c>
      <c r="L435" s="532" t="s">
        <v>740</v>
      </c>
    </row>
    <row r="436" spans="1:12" ht="15.6">
      <c r="A436" s="534" t="s">
        <v>743</v>
      </c>
    </row>
    <row r="437" spans="1:12">
      <c r="A437" s="531" t="s">
        <v>741</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732</v>
      </c>
      <c r="B438" s="460">
        <v>1006</v>
      </c>
      <c r="C438" s="460">
        <v>302</v>
      </c>
      <c r="D438" s="460">
        <v>62</v>
      </c>
      <c r="E438" s="460">
        <v>34</v>
      </c>
      <c r="F438" s="460">
        <v>50</v>
      </c>
      <c r="G438" s="460">
        <v>65</v>
      </c>
      <c r="H438" s="460">
        <v>165</v>
      </c>
      <c r="I438" s="460">
        <v>110</v>
      </c>
      <c r="J438" s="460">
        <v>47</v>
      </c>
      <c r="K438" s="460">
        <v>77</v>
      </c>
      <c r="L438" s="460">
        <v>95</v>
      </c>
    </row>
    <row r="439" spans="1:12">
      <c r="A439" s="531" t="s">
        <v>733</v>
      </c>
      <c r="B439" s="460">
        <v>812</v>
      </c>
      <c r="C439" s="460">
        <v>44</v>
      </c>
      <c r="D439" s="460">
        <v>296</v>
      </c>
      <c r="E439" s="460">
        <v>62</v>
      </c>
      <c r="F439" s="460">
        <v>44</v>
      </c>
      <c r="G439" s="460">
        <v>53</v>
      </c>
      <c r="H439" s="460">
        <v>171</v>
      </c>
      <c r="I439" s="460">
        <v>41</v>
      </c>
      <c r="J439" s="460">
        <v>42</v>
      </c>
      <c r="K439" s="460">
        <v>14</v>
      </c>
      <c r="L439" s="460">
        <v>44</v>
      </c>
    </row>
    <row r="440" spans="1:12">
      <c r="A440" s="531" t="s">
        <v>734</v>
      </c>
      <c r="B440" s="460">
        <v>1086</v>
      </c>
      <c r="C440" s="460">
        <v>33</v>
      </c>
      <c r="D440" s="460">
        <v>83</v>
      </c>
      <c r="E440" s="460">
        <v>376</v>
      </c>
      <c r="F440" s="460">
        <v>106</v>
      </c>
      <c r="G440" s="460">
        <v>192</v>
      </c>
      <c r="H440" s="460">
        <v>147</v>
      </c>
      <c r="I440" s="460">
        <v>48</v>
      </c>
      <c r="J440" s="460">
        <v>47</v>
      </c>
      <c r="K440" s="460">
        <v>11</v>
      </c>
      <c r="L440" s="460">
        <v>42</v>
      </c>
    </row>
    <row r="441" spans="1:12">
      <c r="A441" s="531" t="s">
        <v>735</v>
      </c>
      <c r="B441" s="460">
        <v>1010</v>
      </c>
      <c r="C441" s="460">
        <v>25</v>
      </c>
      <c r="D441" s="460">
        <v>47</v>
      </c>
      <c r="E441" s="460">
        <v>66</v>
      </c>
      <c r="F441" s="460">
        <v>360</v>
      </c>
      <c r="G441" s="460">
        <v>113</v>
      </c>
      <c r="H441" s="460">
        <v>136</v>
      </c>
      <c r="I441" s="460">
        <v>90</v>
      </c>
      <c r="J441" s="460">
        <v>56</v>
      </c>
      <c r="K441" s="460">
        <v>37</v>
      </c>
      <c r="L441" s="460">
        <v>80</v>
      </c>
    </row>
    <row r="442" spans="1:12">
      <c r="A442" s="531" t="s">
        <v>736</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737</v>
      </c>
      <c r="B444" s="460">
        <v>1308</v>
      </c>
      <c r="C444" s="460">
        <v>107</v>
      </c>
      <c r="D444" s="460">
        <v>48</v>
      </c>
      <c r="E444" s="460">
        <v>49</v>
      </c>
      <c r="F444" s="460">
        <v>120</v>
      </c>
      <c r="G444" s="460">
        <v>91</v>
      </c>
      <c r="H444" s="460">
        <v>300</v>
      </c>
      <c r="I444" s="460">
        <v>421</v>
      </c>
      <c r="J444" s="460">
        <v>73</v>
      </c>
      <c r="K444" s="460">
        <v>48</v>
      </c>
      <c r="L444" s="460">
        <v>51</v>
      </c>
    </row>
    <row r="445" spans="1:12">
      <c r="A445" s="531" t="s">
        <v>738</v>
      </c>
      <c r="B445" s="460">
        <v>697</v>
      </c>
      <c r="C445" s="460">
        <v>58</v>
      </c>
      <c r="D445" s="460">
        <v>73</v>
      </c>
      <c r="E445" s="460">
        <v>45</v>
      </c>
      <c r="F445" s="460">
        <v>64</v>
      </c>
      <c r="G445" s="460">
        <v>48</v>
      </c>
      <c r="H445" s="460">
        <v>122</v>
      </c>
      <c r="I445" s="460">
        <v>62</v>
      </c>
      <c r="J445" s="460">
        <v>156</v>
      </c>
      <c r="K445" s="460">
        <v>37</v>
      </c>
      <c r="L445" s="460">
        <v>31</v>
      </c>
    </row>
    <row r="446" spans="1:12">
      <c r="A446" s="531" t="s">
        <v>739</v>
      </c>
      <c r="B446" s="460">
        <v>231</v>
      </c>
      <c r="C446" s="460">
        <v>55</v>
      </c>
      <c r="D446" s="460">
        <v>12</v>
      </c>
      <c r="E446" s="460">
        <v>3</v>
      </c>
      <c r="F446" s="460">
        <v>12</v>
      </c>
      <c r="G446" s="460">
        <v>26</v>
      </c>
      <c r="H446" s="460">
        <v>51</v>
      </c>
      <c r="I446" s="460">
        <v>25</v>
      </c>
      <c r="J446" s="460">
        <v>5</v>
      </c>
      <c r="K446" s="460">
        <v>27</v>
      </c>
      <c r="L446" s="460">
        <v>15</v>
      </c>
    </row>
    <row r="447" spans="1:12">
      <c r="A447" s="533" t="s">
        <v>740</v>
      </c>
      <c r="B447" s="459">
        <v>1128</v>
      </c>
      <c r="C447" s="459">
        <v>32</v>
      </c>
      <c r="D447" s="459">
        <v>23</v>
      </c>
      <c r="E447" s="459">
        <v>18</v>
      </c>
      <c r="F447" s="459">
        <v>32</v>
      </c>
      <c r="G447" s="459">
        <v>50</v>
      </c>
      <c r="H447" s="459">
        <v>231</v>
      </c>
      <c r="I447" s="459">
        <v>35</v>
      </c>
      <c r="J447" s="459">
        <v>10</v>
      </c>
      <c r="K447" s="459">
        <v>15</v>
      </c>
      <c r="L447" s="459">
        <v>682</v>
      </c>
    </row>
    <row r="448" spans="1:12">
      <c r="A448" s="460" t="s">
        <v>742</v>
      </c>
      <c r="B448" s="449"/>
      <c r="C448" s="449"/>
      <c r="D448" s="449"/>
      <c r="E448" s="449"/>
      <c r="F448" s="449"/>
      <c r="G448" s="449"/>
      <c r="H448" s="449"/>
    </row>
    <row r="449" spans="1:30" s="460" customFormat="1"/>
    <row r="450" spans="1:30" s="460" customFormat="1"/>
    <row r="451" spans="1:30" s="460" customFormat="1"/>
    <row r="452" spans="1:30" s="460" customFormat="1">
      <c r="A452" s="133" t="s">
        <v>748</v>
      </c>
      <c r="B452" s="754" t="s">
        <v>749</v>
      </c>
      <c r="C452" s="754"/>
      <c r="D452" s="754"/>
      <c r="E452" s="754"/>
      <c r="F452" s="754"/>
      <c r="G452"/>
      <c r="H452"/>
      <c r="I452"/>
      <c r="J452"/>
      <c r="K452"/>
      <c r="L452"/>
      <c r="M452"/>
      <c r="N452"/>
      <c r="O452"/>
      <c r="P452"/>
      <c r="Q452"/>
      <c r="R452"/>
      <c r="S452"/>
      <c r="T452"/>
      <c r="U452"/>
      <c r="V452"/>
      <c r="W452"/>
      <c r="X452"/>
      <c r="Y452"/>
      <c r="Z452"/>
      <c r="AA452"/>
      <c r="AB452" s="43"/>
      <c r="AC452"/>
      <c r="AD452"/>
    </row>
    <row r="453" spans="1:30" s="460" customFormat="1">
      <c r="A453" s="535" t="s">
        <v>732</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733</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734</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735</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736</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737</v>
      </c>
      <c r="B459" s="460" t="s">
        <v>378</v>
      </c>
      <c r="C459" s="460" t="s">
        <v>383</v>
      </c>
      <c r="D459" s="460" t="s">
        <v>750</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738</v>
      </c>
      <c r="B460" s="459" t="s">
        <v>380</v>
      </c>
      <c r="C460" s="459" t="s">
        <v>384</v>
      </c>
      <c r="D460" s="459" t="s">
        <v>751</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6">
      <c r="A465" s="402" t="s">
        <v>752</v>
      </c>
      <c r="AD465"/>
    </row>
    <row r="466" spans="1:30" s="460" customFormat="1">
      <c r="A466" s="133"/>
      <c r="B466" s="133" t="s">
        <v>64</v>
      </c>
      <c r="C466" s="133" t="str">
        <f t="shared" ref="C466:AC466" si="201">C421</f>
        <v>*National</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754</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755</v>
      </c>
      <c r="B468" t="s">
        <v>753</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756</v>
      </c>
      <c r="B469" s="460" t="s">
        <v>753</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757</v>
      </c>
      <c r="B470" s="1" t="s">
        <v>753</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759</v>
      </c>
      <c r="B471" s="21" t="s">
        <v>656</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760</v>
      </c>
      <c r="B472" s="459" t="s">
        <v>656</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758</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6">
      <c r="A477" s="402" t="s">
        <v>745</v>
      </c>
    </row>
    <row r="478" spans="1:30" s="460" customFormat="1" ht="15.6">
      <c r="A478" s="133" t="s">
        <v>348</v>
      </c>
      <c r="B478" s="753" t="s">
        <v>744</v>
      </c>
      <c r="C478" s="753"/>
      <c r="D478" s="753"/>
      <c r="E478" s="753"/>
      <c r="F478" s="753"/>
      <c r="G478" s="753"/>
      <c r="H478" s="753"/>
      <c r="I478" s="753"/>
      <c r="J478" s="753"/>
      <c r="K478" s="753"/>
      <c r="L478" s="753"/>
    </row>
    <row r="479" spans="1:30" s="460" customFormat="1">
      <c r="B479" s="532" t="s">
        <v>731</v>
      </c>
      <c r="C479" s="532" t="s">
        <v>732</v>
      </c>
      <c r="D479" s="532" t="s">
        <v>733</v>
      </c>
      <c r="E479" s="532" t="s">
        <v>734</v>
      </c>
      <c r="F479" s="532" t="s">
        <v>735</v>
      </c>
      <c r="G479" s="532" t="s">
        <v>736</v>
      </c>
      <c r="H479" s="532" t="s">
        <v>377</v>
      </c>
      <c r="I479" s="532" t="s">
        <v>737</v>
      </c>
      <c r="J479" s="532" t="s">
        <v>738</v>
      </c>
      <c r="K479" s="532" t="s">
        <v>739</v>
      </c>
      <c r="L479" s="532" t="s">
        <v>740</v>
      </c>
    </row>
    <row r="480" spans="1:30" s="460" customFormat="1" ht="15.6">
      <c r="A480" s="534" t="s">
        <v>743</v>
      </c>
    </row>
    <row r="481" spans="1:12" s="460" customFormat="1">
      <c r="A481" s="531" t="s">
        <v>741</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732</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733</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734</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735</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736</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737</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738</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739</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740</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742</v>
      </c>
    </row>
    <row r="493" spans="1:12" s="460" customFormat="1"/>
    <row r="494" spans="1:12" s="460" customFormat="1"/>
    <row r="495" spans="1:12" s="460" customFormat="1"/>
    <row r="496" spans="1:12" s="460" customFormat="1" ht="15.6">
      <c r="A496" s="402" t="s">
        <v>746</v>
      </c>
    </row>
    <row r="497" spans="1:12" s="460" customFormat="1" ht="15.6">
      <c r="A497" s="133" t="s">
        <v>348</v>
      </c>
      <c r="B497" s="753" t="s">
        <v>744</v>
      </c>
      <c r="C497" s="753"/>
      <c r="D497" s="753"/>
      <c r="E497" s="753"/>
      <c r="F497" s="753"/>
      <c r="G497" s="753"/>
      <c r="H497" s="753"/>
      <c r="I497" s="753"/>
      <c r="J497" s="753"/>
      <c r="K497" s="753"/>
      <c r="L497" s="753"/>
    </row>
    <row r="498" spans="1:12" s="460" customFormat="1">
      <c r="B498" s="532" t="s">
        <v>731</v>
      </c>
      <c r="C498" s="532" t="s">
        <v>732</v>
      </c>
      <c r="D498" s="532" t="s">
        <v>733</v>
      </c>
      <c r="E498" s="532" t="s">
        <v>734</v>
      </c>
      <c r="F498" s="532" t="s">
        <v>735</v>
      </c>
      <c r="G498" s="532" t="s">
        <v>736</v>
      </c>
      <c r="H498" s="532" t="s">
        <v>377</v>
      </c>
      <c r="I498" s="532" t="s">
        <v>737</v>
      </c>
      <c r="J498" s="532" t="s">
        <v>738</v>
      </c>
      <c r="K498" s="532" t="s">
        <v>739</v>
      </c>
      <c r="L498" s="532" t="s">
        <v>740</v>
      </c>
    </row>
    <row r="499" spans="1:12" s="460" customFormat="1" ht="15.6">
      <c r="A499" s="534" t="s">
        <v>743</v>
      </c>
    </row>
    <row r="500" spans="1:12" s="460" customFormat="1">
      <c r="A500" s="531" t="s">
        <v>741</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732</v>
      </c>
      <c r="B501" s="460">
        <v>136</v>
      </c>
      <c r="C501" s="460">
        <v>51</v>
      </c>
      <c r="D501" s="460">
        <v>11</v>
      </c>
      <c r="E501" s="460">
        <v>4</v>
      </c>
      <c r="F501" s="460">
        <v>4</v>
      </c>
      <c r="G501" s="460">
        <v>5</v>
      </c>
      <c r="H501" s="460">
        <v>25</v>
      </c>
      <c r="I501" s="460">
        <v>14</v>
      </c>
      <c r="J501" s="460">
        <v>9</v>
      </c>
      <c r="K501" s="460">
        <v>7</v>
      </c>
      <c r="L501" s="460">
        <v>6</v>
      </c>
    </row>
    <row r="502" spans="1:12" s="460" customFormat="1">
      <c r="A502" s="531" t="s">
        <v>733</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734</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735</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736</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737</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738</v>
      </c>
      <c r="B508" s="460">
        <v>111</v>
      </c>
      <c r="C508" s="460">
        <v>9</v>
      </c>
      <c r="D508" s="460">
        <v>14</v>
      </c>
      <c r="E508" s="460">
        <v>7</v>
      </c>
      <c r="F508" s="460">
        <v>7</v>
      </c>
      <c r="G508" s="460">
        <v>7</v>
      </c>
      <c r="H508" s="460">
        <v>22</v>
      </c>
      <c r="I508" s="460">
        <v>12</v>
      </c>
      <c r="J508" s="460">
        <v>29</v>
      </c>
      <c r="K508" s="460">
        <v>3</v>
      </c>
      <c r="L508" s="460">
        <v>2</v>
      </c>
    </row>
    <row r="509" spans="1:12">
      <c r="A509" s="531" t="s">
        <v>739</v>
      </c>
      <c r="B509" s="460">
        <v>29</v>
      </c>
      <c r="C509" s="460">
        <v>6</v>
      </c>
      <c r="D509" s="460">
        <v>1</v>
      </c>
      <c r="E509" s="460">
        <v>1</v>
      </c>
      <c r="F509" s="460">
        <v>2</v>
      </c>
      <c r="G509" s="460">
        <v>3</v>
      </c>
      <c r="H509" s="460">
        <v>8</v>
      </c>
      <c r="I509" s="460">
        <v>4</v>
      </c>
      <c r="J509" s="460">
        <v>2</v>
      </c>
      <c r="K509" s="460">
        <v>2</v>
      </c>
      <c r="L509" s="460">
        <v>1</v>
      </c>
    </row>
    <row r="510" spans="1:12">
      <c r="A510" s="533" t="s">
        <v>740</v>
      </c>
      <c r="B510" s="459">
        <v>82</v>
      </c>
      <c r="C510" s="459">
        <v>2</v>
      </c>
      <c r="D510" s="459">
        <v>2</v>
      </c>
      <c r="E510" s="459">
        <v>2</v>
      </c>
      <c r="F510" s="459">
        <v>2</v>
      </c>
      <c r="G510" s="459">
        <v>3</v>
      </c>
      <c r="H510" s="459">
        <v>15</v>
      </c>
      <c r="I510" s="459">
        <v>3</v>
      </c>
      <c r="J510" s="459">
        <v>1</v>
      </c>
      <c r="K510" s="459">
        <v>1</v>
      </c>
      <c r="L510" s="459">
        <v>50</v>
      </c>
    </row>
    <row r="511" spans="1:12">
      <c r="A511" s="460" t="s">
        <v>742</v>
      </c>
      <c r="B511" s="460"/>
      <c r="C511" s="460"/>
      <c r="D511" s="460"/>
      <c r="E511" s="460"/>
      <c r="F511" s="460"/>
      <c r="G511" s="460"/>
      <c r="H511" s="460"/>
      <c r="I511" s="460"/>
      <c r="J511" s="460"/>
      <c r="K511" s="460"/>
      <c r="L511" s="460"/>
    </row>
    <row r="513" spans="1:7" s="460" customFormat="1"/>
    <row r="514" spans="1:7">
      <c r="A514" s="460"/>
    </row>
    <row r="515" spans="1:7">
      <c r="A515" s="743" t="s">
        <v>770</v>
      </c>
      <c r="B515" s="743"/>
      <c r="C515" s="743"/>
      <c r="D515" s="743"/>
      <c r="E515" s="743"/>
      <c r="F515" s="743"/>
      <c r="G515" s="743"/>
    </row>
    <row r="516" spans="1:7">
      <c r="A516" s="523"/>
      <c r="B516" s="523"/>
      <c r="C516" s="523"/>
      <c r="D516" s="523"/>
      <c r="E516" s="523"/>
      <c r="F516" s="523"/>
      <c r="G516" s="549" t="s">
        <v>767</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768</v>
      </c>
      <c r="B526" s="557">
        <v>98845</v>
      </c>
      <c r="C526" s="557">
        <v>99827</v>
      </c>
      <c r="D526" s="557">
        <v>96406</v>
      </c>
      <c r="E526" s="557">
        <v>101480</v>
      </c>
      <c r="F526" s="557">
        <v>100399</v>
      </c>
      <c r="G526" s="557">
        <v>88551</v>
      </c>
    </row>
    <row r="527" spans="1:7">
      <c r="A527" s="755" t="s">
        <v>769</v>
      </c>
      <c r="B527" s="755"/>
      <c r="C527" s="755"/>
      <c r="D527" s="755"/>
      <c r="E527" s="755"/>
      <c r="F527" s="755"/>
      <c r="G527" s="755"/>
    </row>
    <row r="528" spans="1:7">
      <c r="A528" s="756" t="s">
        <v>771</v>
      </c>
      <c r="B528" s="756"/>
      <c r="C528" s="756"/>
      <c r="D528" s="756"/>
      <c r="E528" s="756"/>
      <c r="F528" s="756"/>
      <c r="G528" s="756"/>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6">
      <c r="A535" s="402" t="s">
        <v>795</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6">
      <c r="A536" s="133" t="s">
        <v>348</v>
      </c>
      <c r="B536" s="753" t="s">
        <v>744</v>
      </c>
      <c r="C536" s="753"/>
      <c r="D536" s="753"/>
      <c r="E536" s="753"/>
      <c r="F536" s="753"/>
      <c r="G536" s="753"/>
      <c r="H536" s="753"/>
      <c r="I536" s="753"/>
      <c r="J536" s="753"/>
      <c r="K536" s="753"/>
      <c r="L536" s="753"/>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731</v>
      </c>
      <c r="C537" s="535" t="s">
        <v>732</v>
      </c>
      <c r="D537" s="538" t="s">
        <v>733</v>
      </c>
      <c r="E537" s="540" t="s">
        <v>734</v>
      </c>
      <c r="F537" s="44" t="s">
        <v>735</v>
      </c>
      <c r="G537" s="543" t="s">
        <v>736</v>
      </c>
      <c r="H537" s="460" t="s">
        <v>377</v>
      </c>
      <c r="I537" s="545" t="s">
        <v>737</v>
      </c>
      <c r="J537" s="546" t="s">
        <v>738</v>
      </c>
      <c r="K537" s="532" t="s">
        <v>739</v>
      </c>
      <c r="L537" s="532" t="s">
        <v>740</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6">
      <c r="A538" s="534" t="s">
        <v>743</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741</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732</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733</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734</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735</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736</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737</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738</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739</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740</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797</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748</v>
      </c>
      <c r="B554" s="754" t="s">
        <v>749</v>
      </c>
      <c r="C554" s="754"/>
      <c r="D554" s="754"/>
      <c r="E554" s="754"/>
      <c r="F554" s="754"/>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732</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733</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734</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735</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736</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737</v>
      </c>
      <c r="B561" s="460" t="s">
        <v>378</v>
      </c>
      <c r="C561" s="460" t="s">
        <v>383</v>
      </c>
      <c r="D561" s="460" t="s">
        <v>750</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738</v>
      </c>
      <c r="B562" s="459" t="s">
        <v>380</v>
      </c>
      <c r="C562" s="459" t="s">
        <v>384</v>
      </c>
      <c r="D562" s="459" t="s">
        <v>751</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6">
      <c r="A567" s="402" t="s">
        <v>795</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*National</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754</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755</v>
      </c>
      <c r="B570" s="1" t="s">
        <v>796</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756</v>
      </c>
      <c r="B571" s="1" t="s">
        <v>796</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757</v>
      </c>
      <c r="B572" s="459" t="s">
        <v>796</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758</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6">
      <c r="A577" s="402" t="s">
        <v>860</v>
      </c>
    </row>
    <row r="578" spans="1:32" s="460" customFormat="1">
      <c r="A578" s="133"/>
      <c r="B578" s="133" t="s">
        <v>64</v>
      </c>
      <c r="C578" s="133" t="str">
        <f>C568</f>
        <v>*National</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861</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862</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859</v>
      </c>
      <c r="B581" s="459" t="s">
        <v>796</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801</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6">
      <c r="A588" s="402" t="s">
        <v>802</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*National</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823</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6">
      <c r="A601" s="402" t="s">
        <v>802</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*National</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839</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830</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831</v>
      </c>
      <c r="B610" s="133" t="s">
        <v>824</v>
      </c>
      <c r="C610" s="133" t="s">
        <v>389</v>
      </c>
      <c r="D610" s="133" t="s">
        <v>377</v>
      </c>
      <c r="E610" s="133" t="s">
        <v>390</v>
      </c>
      <c r="F610" s="133" t="s">
        <v>825</v>
      </c>
      <c r="G610" s="133" t="s">
        <v>826</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827</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828</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829</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832</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835</v>
      </c>
    </row>
    <row r="619" spans="1:32" s="460" customFormat="1">
      <c r="A619" s="133" t="s">
        <v>831</v>
      </c>
      <c r="B619" s="133" t="s">
        <v>824</v>
      </c>
      <c r="C619" s="133" t="s">
        <v>389</v>
      </c>
      <c r="D619" s="133" t="s">
        <v>377</v>
      </c>
      <c r="E619" s="133" t="s">
        <v>390</v>
      </c>
      <c r="F619" s="133" t="s">
        <v>825</v>
      </c>
      <c r="G619" s="133" t="s">
        <v>826</v>
      </c>
    </row>
    <row r="620" spans="1:32" s="460" customFormat="1">
      <c r="A620" s="460" t="s">
        <v>827</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828</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829</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838</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836</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833</v>
      </c>
      <c r="B628" s="460"/>
      <c r="C628" s="460"/>
      <c r="D628" s="460"/>
      <c r="E628" s="460"/>
      <c r="F628" s="460"/>
      <c r="G628" s="460"/>
    </row>
    <row r="629" spans="1:7">
      <c r="A629" s="133" t="s">
        <v>831</v>
      </c>
      <c r="B629" s="133" t="s">
        <v>824</v>
      </c>
      <c r="C629" s="133" t="s">
        <v>389</v>
      </c>
      <c r="D629" s="133" t="s">
        <v>377</v>
      </c>
      <c r="E629" s="133" t="s">
        <v>390</v>
      </c>
      <c r="F629" s="133" t="s">
        <v>825</v>
      </c>
      <c r="G629" s="133" t="s">
        <v>826</v>
      </c>
    </row>
    <row r="630" spans="1:7">
      <c r="A630" s="460" t="s">
        <v>827</v>
      </c>
      <c r="B630" s="460">
        <v>36521.1</v>
      </c>
      <c r="C630" s="460">
        <v>2387.8000000000002</v>
      </c>
      <c r="D630" s="460">
        <v>31319.4</v>
      </c>
      <c r="E630" s="460">
        <v>365.3</v>
      </c>
      <c r="F630" s="460">
        <v>770.9</v>
      </c>
      <c r="G630" s="460">
        <v>1677.7</v>
      </c>
    </row>
    <row r="631" spans="1:7">
      <c r="A631" s="460" t="s">
        <v>828</v>
      </c>
      <c r="B631" s="460">
        <v>157.4</v>
      </c>
      <c r="C631" s="460">
        <v>0.1</v>
      </c>
      <c r="D631" s="460">
        <v>143.69999999999999</v>
      </c>
      <c r="E631" s="460">
        <v>0</v>
      </c>
      <c r="F631" s="460">
        <v>0</v>
      </c>
      <c r="G631" s="460">
        <v>13.6</v>
      </c>
    </row>
    <row r="632" spans="1:7">
      <c r="A632" s="459" t="s">
        <v>829</v>
      </c>
      <c r="B632" s="459">
        <v>266.39999999999998</v>
      </c>
      <c r="C632" s="459">
        <v>20.399999999999999</v>
      </c>
      <c r="D632" s="459">
        <v>222.7</v>
      </c>
      <c r="E632" s="459">
        <v>3.3</v>
      </c>
      <c r="F632" s="459">
        <v>6.2</v>
      </c>
      <c r="G632" s="459">
        <v>13.7</v>
      </c>
    </row>
    <row r="633" spans="1:7">
      <c r="A633" s="21" t="s">
        <v>832</v>
      </c>
      <c r="B633" s="460"/>
      <c r="C633" s="460"/>
      <c r="D633" s="460"/>
      <c r="E633" s="460"/>
      <c r="F633" s="460"/>
      <c r="G633" s="460"/>
    </row>
    <row r="637" spans="1:7">
      <c r="A637" s="460" t="s">
        <v>834</v>
      </c>
      <c r="B637" s="460"/>
      <c r="C637" s="460"/>
      <c r="D637" s="460"/>
      <c r="E637" s="460"/>
      <c r="F637" s="460"/>
      <c r="G637" s="460"/>
    </row>
    <row r="638" spans="1:7">
      <c r="A638" s="133" t="s">
        <v>831</v>
      </c>
      <c r="B638" s="133" t="s">
        <v>824</v>
      </c>
      <c r="C638" s="133" t="s">
        <v>389</v>
      </c>
      <c r="D638" s="133" t="s">
        <v>377</v>
      </c>
      <c r="E638" s="133" t="s">
        <v>390</v>
      </c>
      <c r="F638" s="133" t="s">
        <v>825</v>
      </c>
      <c r="G638" s="133" t="s">
        <v>826</v>
      </c>
    </row>
    <row r="639" spans="1:7">
      <c r="A639" s="460" t="s">
        <v>827</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828</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829</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832</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837</v>
      </c>
      <c r="B646" s="460"/>
      <c r="C646" s="460"/>
      <c r="D646" s="460"/>
      <c r="E646" s="460"/>
      <c r="F646" s="460"/>
      <c r="G646" s="460"/>
    </row>
    <row r="647" spans="1:7">
      <c r="A647" s="133" t="s">
        <v>831</v>
      </c>
      <c r="B647" s="133" t="s">
        <v>824</v>
      </c>
      <c r="C647" s="133" t="s">
        <v>389</v>
      </c>
      <c r="D647" s="133" t="s">
        <v>377</v>
      </c>
      <c r="E647" s="133" t="s">
        <v>390</v>
      </c>
      <c r="F647" s="133" t="s">
        <v>825</v>
      </c>
      <c r="G647" s="133" t="s">
        <v>826</v>
      </c>
    </row>
    <row r="648" spans="1:7">
      <c r="A648" s="460" t="s">
        <v>827</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828</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829</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838</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836</v>
      </c>
      <c r="B652" s="460"/>
      <c r="C652" s="460"/>
      <c r="D652" s="460"/>
      <c r="E652" s="460"/>
      <c r="F652" s="460"/>
      <c r="G652" s="460"/>
    </row>
    <row r="654" spans="1:7">
      <c r="B654" s="589" t="s">
        <v>824</v>
      </c>
      <c r="C654" s="589" t="s">
        <v>389</v>
      </c>
      <c r="D654" s="589" t="s">
        <v>377</v>
      </c>
      <c r="E654" s="589" t="s">
        <v>390</v>
      </c>
      <c r="F654" s="589" t="s">
        <v>825</v>
      </c>
      <c r="G654" s="589" t="s">
        <v>826</v>
      </c>
    </row>
    <row r="655" spans="1:7">
      <c r="B655" s="590" t="s">
        <v>782</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4"/>
  <cols>
    <col min="1" max="1" width="28.6640625" customWidth="1"/>
    <col min="2" max="2" width="9.44140625" customWidth="1"/>
  </cols>
  <sheetData>
    <row r="1" spans="1:4" s="460" customFormat="1">
      <c r="A1" s="460" t="s">
        <v>303</v>
      </c>
    </row>
    <row r="2" spans="1:4">
      <c r="A2" s="386"/>
      <c r="B2" s="386" t="s">
        <v>19</v>
      </c>
      <c r="C2" s="386" t="s">
        <v>18</v>
      </c>
      <c r="D2" s="386" t="s">
        <v>850</v>
      </c>
    </row>
    <row r="3" spans="1:4">
      <c r="A3" s="386" t="s">
        <v>848</v>
      </c>
      <c r="B3" s="600">
        <v>0.36</v>
      </c>
      <c r="C3" s="600">
        <v>0.34</v>
      </c>
      <c r="D3" s="600">
        <v>0.35</v>
      </c>
    </row>
    <row r="4" spans="1:4">
      <c r="A4" s="386" t="s">
        <v>849</v>
      </c>
      <c r="B4" s="600">
        <v>0.41</v>
      </c>
      <c r="C4" s="600">
        <v>0.41</v>
      </c>
      <c r="D4" s="600">
        <v>0.41</v>
      </c>
    </row>
    <row r="5" spans="1:4" s="460" customFormat="1">
      <c r="A5" s="386" t="s">
        <v>863</v>
      </c>
      <c r="B5" s="600">
        <v>0.45</v>
      </c>
      <c r="C5" s="600">
        <v>0.45</v>
      </c>
      <c r="D5" s="600">
        <v>0.45</v>
      </c>
    </row>
    <row r="6" spans="1:4">
      <c r="A6" s="386" t="s">
        <v>851</v>
      </c>
      <c r="B6" s="600">
        <v>0.4</v>
      </c>
      <c r="C6" s="600">
        <v>0.4</v>
      </c>
      <c r="D6" s="600">
        <v>0.4</v>
      </c>
    </row>
    <row r="30" spans="1:2">
      <c r="A30" s="134" t="s">
        <v>843</v>
      </c>
      <c r="B30" s="599" t="s">
        <v>842</v>
      </c>
    </row>
    <row r="31" spans="1:2">
      <c r="B31" s="599" t="s">
        <v>844</v>
      </c>
    </row>
    <row r="32" spans="1:2" s="460" customFormat="1">
      <c r="B32" s="599"/>
    </row>
    <row r="33" spans="2:2" s="460" customFormat="1">
      <c r="B33" s="599"/>
    </row>
    <row r="35" spans="2:2">
      <c r="B35" t="s">
        <v>846</v>
      </c>
    </row>
    <row r="57" spans="2:2">
      <c r="B57" s="390" t="s">
        <v>845</v>
      </c>
    </row>
    <row r="60" spans="2:2">
      <c r="B60" t="s">
        <v>847</v>
      </c>
    </row>
    <row r="80" spans="2:2">
      <c r="B80" s="390" t="s">
        <v>845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E6" sqref="E6:AD6"/>
    </sheetView>
  </sheetViews>
  <sheetFormatPr defaultRowHeight="14.4"/>
  <cols>
    <col min="1" max="1" width="22.44140625" bestFit="1" customWidth="1"/>
    <col min="2" max="2" width="13.6640625" customWidth="1"/>
    <col min="3" max="3" width="13.6640625" style="460" customWidth="1"/>
    <col min="4" max="4" width="13.6640625" style="449" customWidth="1"/>
    <col min="5" max="12" width="9" customWidth="1"/>
    <col min="13" max="13" width="10.88671875" customWidth="1"/>
    <col min="14" max="30" width="9" customWidth="1"/>
  </cols>
  <sheetData>
    <row r="1" spans="1:35" ht="18">
      <c r="A1" s="573" t="s">
        <v>645</v>
      </c>
      <c r="AE1" s="449"/>
      <c r="AF1" s="449"/>
      <c r="AG1" s="449"/>
      <c r="AH1" s="449"/>
      <c r="AI1" s="449"/>
    </row>
    <row r="2" spans="1:35" s="460" customFormat="1"/>
    <row r="3" spans="1:35" s="460" customFormat="1" ht="18">
      <c r="A3" s="772" t="s">
        <v>948</v>
      </c>
      <c r="B3" s="772"/>
      <c r="C3" s="772"/>
      <c r="D3" s="772"/>
    </row>
    <row r="4" spans="1:35" s="460" customFormat="1"/>
    <row r="5" spans="1:35">
      <c r="D5" s="454" t="s">
        <v>571</v>
      </c>
      <c r="E5" s="449"/>
      <c r="F5" s="449"/>
      <c r="G5" s="449"/>
      <c r="AE5" s="449"/>
      <c r="AF5" s="449"/>
      <c r="AG5" s="449"/>
      <c r="AH5" s="449"/>
      <c r="AI5" s="449"/>
    </row>
    <row r="6" spans="1:35" ht="15" thickBot="1">
      <c r="A6" s="42" t="s">
        <v>70</v>
      </c>
      <c r="B6" s="42" t="s">
        <v>572</v>
      </c>
      <c r="C6" s="42" t="s">
        <v>790</v>
      </c>
      <c r="D6" s="457" t="s">
        <v>573</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793</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922</v>
      </c>
      <c r="C8" s="460" t="s">
        <v>791</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922</v>
      </c>
      <c r="C9" s="460" t="s">
        <v>791</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922</v>
      </c>
      <c r="C10" s="460" t="s">
        <v>791</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922</v>
      </c>
      <c r="C11" s="460" t="s">
        <v>791</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922</v>
      </c>
      <c r="C12" s="460" t="s">
        <v>791</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922</v>
      </c>
      <c r="C13" s="460" t="s">
        <v>791</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922</v>
      </c>
      <c r="C14" s="460" t="s">
        <v>791</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922</v>
      </c>
      <c r="C15" s="460" t="s">
        <v>791</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922</v>
      </c>
      <c r="C16" s="460" t="s">
        <v>791</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922</v>
      </c>
      <c r="C17" s="460" t="s">
        <v>791</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922</v>
      </c>
      <c r="C18" s="460" t="s">
        <v>791</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922</v>
      </c>
      <c r="C19" s="460" t="s">
        <v>791</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922</v>
      </c>
      <c r="C20" s="460" t="s">
        <v>791</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922</v>
      </c>
      <c r="C21" s="460" t="s">
        <v>791</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922</v>
      </c>
      <c r="C22" s="460" t="s">
        <v>791</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922</v>
      </c>
      <c r="C23" s="460" t="s">
        <v>791</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922</v>
      </c>
      <c r="C24" s="460" t="s">
        <v>791</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922</v>
      </c>
      <c r="C25" s="460" t="s">
        <v>791</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922</v>
      </c>
      <c r="C26" s="460" t="s">
        <v>791</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794</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922</v>
      </c>
      <c r="C28" s="460" t="s">
        <v>792</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922</v>
      </c>
      <c r="C29" s="1" t="s">
        <v>792</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922</v>
      </c>
      <c r="C30" s="459" t="s">
        <v>792</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575</v>
      </c>
      <c r="B33" s="449"/>
      <c r="E33" s="449"/>
      <c r="F33" s="449"/>
      <c r="G33" s="449"/>
      <c r="H33" s="449"/>
    </row>
    <row r="34" spans="1:14">
      <c r="A34" s="449" t="s">
        <v>798</v>
      </c>
      <c r="B34" s="449"/>
      <c r="E34" s="449"/>
      <c r="F34" s="449"/>
      <c r="G34" s="449"/>
      <c r="H34" s="449"/>
    </row>
    <row r="35" spans="1:14">
      <c r="A35" t="s">
        <v>799</v>
      </c>
      <c r="E35" s="449"/>
      <c r="F35" s="449"/>
      <c r="G35" s="449"/>
      <c r="H35" s="449"/>
    </row>
    <row r="36" spans="1:14" s="460" customFormat="1">
      <c r="A36" s="460" t="s">
        <v>871</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8">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3" t="s">
        <v>9</v>
      </c>
      <c r="B52" s="445" t="s">
        <v>460</v>
      </c>
      <c r="C52" s="387">
        <v>1.24</v>
      </c>
      <c r="D52" s="387">
        <v>1.25</v>
      </c>
      <c r="E52" s="387">
        <v>1.26</v>
      </c>
      <c r="F52" s="387">
        <v>1.26</v>
      </c>
      <c r="G52" s="387">
        <v>1.33</v>
      </c>
      <c r="H52" s="387">
        <v>1.34</v>
      </c>
      <c r="I52" s="387">
        <v>1.38</v>
      </c>
      <c r="J52" s="387">
        <v>1.38</v>
      </c>
      <c r="K52" s="460"/>
      <c r="L52" s="460"/>
      <c r="M52" s="449"/>
    </row>
    <row r="53" spans="1:13">
      <c r="A53" s="773"/>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3" t="s">
        <v>10</v>
      </c>
      <c r="B54" s="445" t="s">
        <v>460</v>
      </c>
      <c r="C54" s="387">
        <v>1.21</v>
      </c>
      <c r="D54" s="387">
        <v>1.22</v>
      </c>
      <c r="E54" s="387">
        <v>1.23</v>
      </c>
      <c r="F54" s="387">
        <v>1.23</v>
      </c>
      <c r="G54" s="387">
        <v>1.2</v>
      </c>
      <c r="H54" s="387">
        <v>1.23</v>
      </c>
      <c r="I54" s="387">
        <v>1.22</v>
      </c>
      <c r="J54" s="387">
        <v>1.22</v>
      </c>
      <c r="K54" s="460"/>
      <c r="L54" s="460"/>
      <c r="M54" s="449"/>
    </row>
    <row r="55" spans="1:13">
      <c r="A55" s="773"/>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3" t="s">
        <v>11</v>
      </c>
      <c r="B56" s="445" t="s">
        <v>460</v>
      </c>
      <c r="C56" s="387">
        <v>1.64</v>
      </c>
      <c r="D56" s="387">
        <v>1.65</v>
      </c>
      <c r="E56" s="387">
        <v>1.66</v>
      </c>
      <c r="F56" s="387">
        <v>1.68</v>
      </c>
      <c r="G56" s="387">
        <v>1.7</v>
      </c>
      <c r="H56" s="387">
        <v>1.83</v>
      </c>
      <c r="I56" s="387">
        <v>1.85</v>
      </c>
      <c r="J56" s="387">
        <v>1.85</v>
      </c>
      <c r="K56" s="460"/>
      <c r="L56" s="460"/>
      <c r="M56" s="449"/>
    </row>
    <row r="57" spans="1:13">
      <c r="A57" s="773"/>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6">
      <c r="A65" s="402" t="s">
        <v>340</v>
      </c>
      <c r="B65" s="402"/>
      <c r="D65" s="446"/>
    </row>
    <row r="66" spans="1:4">
      <c r="A66" s="480"/>
      <c r="B66" s="618" t="s">
        <v>869</v>
      </c>
      <c r="D66" s="446"/>
    </row>
    <row r="67" spans="1:4">
      <c r="A67" s="129" t="s">
        <v>26</v>
      </c>
      <c r="B67" s="487">
        <f>Demands!B167+Demands!C167</f>
        <v>4065479</v>
      </c>
      <c r="D67" s="446"/>
    </row>
    <row r="68" spans="1:4">
      <c r="A68" s="129" t="s">
        <v>35</v>
      </c>
      <c r="B68" s="487">
        <f>Demands!B168+Demands!C168</f>
        <v>317186237</v>
      </c>
      <c r="D68" s="446"/>
    </row>
    <row r="69" spans="1:4">
      <c r="A69" s="500" t="s">
        <v>870</v>
      </c>
      <c r="B69" s="619">
        <f>B68/B67</f>
        <v>78.019401157895544</v>
      </c>
      <c r="D69" s="446"/>
    </row>
    <row r="70" spans="1:4">
      <c r="A70" s="502" t="s">
        <v>648</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tabSelected="1" topLeftCell="B28" zoomScale="70" zoomScaleNormal="70" workbookViewId="0">
      <selection activeCell="D56" sqref="D56:AD59"/>
    </sheetView>
  </sheetViews>
  <sheetFormatPr defaultRowHeight="14.4"/>
  <cols>
    <col min="1" max="1" width="22.44140625" bestFit="1" customWidth="1"/>
    <col min="2" max="2" width="12.109375" style="460" customWidth="1"/>
    <col min="3" max="3" width="11" customWidth="1"/>
    <col min="4" max="29" width="9.5546875" customWidth="1"/>
  </cols>
  <sheetData>
    <row r="1" spans="1:31">
      <c r="A1" s="460"/>
      <c r="E1" s="136"/>
    </row>
    <row r="2" spans="1:31">
      <c r="A2" s="449"/>
      <c r="C2" s="449"/>
      <c r="D2" s="449"/>
      <c r="E2" s="449"/>
    </row>
    <row r="3" spans="1:31">
      <c r="A3" s="460"/>
      <c r="C3" s="454"/>
      <c r="D3" s="449"/>
      <c r="E3" s="449"/>
      <c r="AD3" s="449"/>
      <c r="AE3" s="449"/>
    </row>
    <row r="4" spans="1:31" ht="15" thickBot="1">
      <c r="A4" s="42" t="s">
        <v>70</v>
      </c>
      <c r="B4" s="42" t="s">
        <v>97</v>
      </c>
      <c r="C4" s="42" t="s">
        <v>102</v>
      </c>
      <c r="D4" s="461" t="str">
        <f>Demands!C3</f>
        <v>*National</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1110</v>
      </c>
      <c r="C5" s="460" t="s">
        <v>949</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1110</v>
      </c>
      <c r="C6" s="460" t="s">
        <v>949</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1110</v>
      </c>
      <c r="C7" t="s">
        <v>949</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1110</v>
      </c>
      <c r="C8" s="460" t="s">
        <v>949</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1110</v>
      </c>
      <c r="C9" s="460" t="s">
        <v>949</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1110</v>
      </c>
      <c r="C10" s="460" t="s">
        <v>949</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1110</v>
      </c>
      <c r="C11" s="460" t="s">
        <v>949</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1110</v>
      </c>
      <c r="C12" s="460" t="s">
        <v>949</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1110</v>
      </c>
      <c r="C13" s="460" t="s">
        <v>949</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1110</v>
      </c>
      <c r="C14" s="460" t="s">
        <v>949</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1110</v>
      </c>
      <c r="C15" s="460" t="s">
        <v>949</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1110</v>
      </c>
      <c r="C16" s="460" t="s">
        <v>949</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1110</v>
      </c>
      <c r="C17" s="460" t="s">
        <v>949</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1110</v>
      </c>
      <c r="C18" s="460" t="s">
        <v>949</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1110</v>
      </c>
      <c r="C19" s="460" t="s">
        <v>949</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1110</v>
      </c>
      <c r="C20" s="460" t="s">
        <v>949</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1110</v>
      </c>
      <c r="C21" s="460" t="s">
        <v>949</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1110</v>
      </c>
      <c r="C22" s="460" t="s">
        <v>949</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1110</v>
      </c>
      <c r="C23" s="460" t="s">
        <v>949</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1110</v>
      </c>
      <c r="C24" s="460" t="s">
        <v>949</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1110</v>
      </c>
      <c r="C25" s="460" t="s">
        <v>949</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1110</v>
      </c>
      <c r="C26" s="460" t="s">
        <v>949</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949</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949</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949</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949</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949</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865</v>
      </c>
    </row>
    <row r="33" spans="1:31" s="460" customFormat="1">
      <c r="A33" s="28"/>
    </row>
    <row r="34" spans="1:31" s="460" customFormat="1">
      <c r="A34" s="28"/>
    </row>
    <row r="35" spans="1:31" s="460" customFormat="1">
      <c r="A35" s="28"/>
    </row>
    <row r="36" spans="1:31" s="460" customFormat="1">
      <c r="C36" s="454" t="s">
        <v>76</v>
      </c>
    </row>
    <row r="37" spans="1:31" s="460" customFormat="1" ht="15" thickBot="1">
      <c r="A37" s="42" t="s">
        <v>70</v>
      </c>
      <c r="B37" s="42" t="s">
        <v>97</v>
      </c>
      <c r="C37" s="42" t="s">
        <v>102</v>
      </c>
      <c r="D37" s="461" t="str">
        <f>D4</f>
        <v>*National</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
        <v>953</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
        <v>953</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D64" si="8">A7</f>
        <v>TMOT_GSL_00</v>
      </c>
      <c r="B40" s="460" t="s">
        <v>953</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
        <v>953</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
        <v>953</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
        <v>953</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
        <v>953</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
        <v>953</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
        <v>953</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
        <v>953</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
        <v>953</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
        <v>953</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
        <v>953</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
        <v>953</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
        <v>953</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
        <v>953</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
        <v>953</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
        <v>953</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
        <v>953</v>
      </c>
      <c r="C56" s="460"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60" customFormat="1">
      <c r="A57" s="460" t="str">
        <f t="shared" si="8"/>
        <v>TFGV_GSL_00</v>
      </c>
      <c r="B57" s="462" t="str">
        <f t="shared" si="8"/>
        <v>mVkm/PJ</v>
      </c>
      <c r="C57" s="460"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60" customFormat="1">
      <c r="A58" s="460" t="str">
        <f t="shared" si="8"/>
        <v>TFGV_DST_00</v>
      </c>
      <c r="B58" s="462" t="str">
        <f t="shared" si="8"/>
        <v>mVkm/PJ</v>
      </c>
      <c r="C58" s="460"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60" customFormat="1">
      <c r="A59" s="460" t="str">
        <f t="shared" si="8"/>
        <v>TFRAIL_DST_00</v>
      </c>
      <c r="B59" s="462" t="str">
        <f t="shared" si="8"/>
        <v>mVkm/PJ</v>
      </c>
      <c r="C59" s="460"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60" customFormat="1">
      <c r="A60" s="460" t="str">
        <f t="shared" si="8"/>
        <v>TTUR_00</v>
      </c>
      <c r="B60" s="460" t="str">
        <f t="shared" si="8"/>
        <v>-</v>
      </c>
      <c r="C60" s="460" t="str">
        <f t="shared" si="8"/>
        <v>EFFICIENCY</v>
      </c>
      <c r="D60" s="460">
        <f t="shared" ref="D60:AD60" si="31">D27</f>
        <v>1</v>
      </c>
      <c r="E60" s="460">
        <f t="shared" si="31"/>
        <v>1</v>
      </c>
      <c r="F60" s="460">
        <f t="shared" si="31"/>
        <v>1</v>
      </c>
      <c r="G60" s="460">
        <f t="shared" si="31"/>
        <v>1</v>
      </c>
      <c r="H60" s="460">
        <f t="shared" si="31"/>
        <v>1</v>
      </c>
      <c r="I60" s="460">
        <f t="shared" si="31"/>
        <v>1</v>
      </c>
      <c r="J60" s="460">
        <f t="shared" si="31"/>
        <v>1</v>
      </c>
      <c r="K60" s="460">
        <f t="shared" si="31"/>
        <v>1</v>
      </c>
      <c r="L60" s="460">
        <f t="shared" si="31"/>
        <v>1</v>
      </c>
      <c r="M60" s="460">
        <f t="shared" si="31"/>
        <v>1</v>
      </c>
      <c r="N60" s="460">
        <f t="shared" si="31"/>
        <v>1</v>
      </c>
      <c r="O60" s="460">
        <f t="shared" si="31"/>
        <v>1</v>
      </c>
      <c r="P60" s="460">
        <f t="shared" si="31"/>
        <v>1</v>
      </c>
      <c r="Q60" s="460">
        <f t="shared" si="31"/>
        <v>1</v>
      </c>
      <c r="R60" s="460">
        <f t="shared" si="31"/>
        <v>1</v>
      </c>
      <c r="S60" s="460">
        <f t="shared" si="31"/>
        <v>1</v>
      </c>
      <c r="T60" s="460">
        <f t="shared" si="31"/>
        <v>1</v>
      </c>
      <c r="U60" s="460">
        <f t="shared" si="31"/>
        <v>1</v>
      </c>
      <c r="V60" s="460">
        <f t="shared" si="31"/>
        <v>1</v>
      </c>
      <c r="W60" s="460">
        <f t="shared" si="31"/>
        <v>1</v>
      </c>
      <c r="X60" s="460">
        <f t="shared" si="31"/>
        <v>1</v>
      </c>
      <c r="Y60" s="460">
        <f t="shared" si="31"/>
        <v>1</v>
      </c>
      <c r="Z60" s="460">
        <f t="shared" si="31"/>
        <v>1</v>
      </c>
      <c r="AA60" s="460">
        <f t="shared" si="31"/>
        <v>1</v>
      </c>
      <c r="AB60" s="460">
        <f t="shared" si="31"/>
        <v>1</v>
      </c>
      <c r="AC60" s="460">
        <f t="shared" si="31"/>
        <v>1</v>
      </c>
      <c r="AD60" s="460">
        <f t="shared" si="31"/>
        <v>1</v>
      </c>
    </row>
    <row r="61" spans="1:30" s="460" customFormat="1">
      <c r="A61" s="460" t="str">
        <f t="shared" si="8"/>
        <v>TNAV_00</v>
      </c>
      <c r="B61" s="460" t="str">
        <f t="shared" si="8"/>
        <v>-</v>
      </c>
      <c r="C61" s="460" t="str">
        <f t="shared" si="8"/>
        <v>EFFICIENCY</v>
      </c>
      <c r="D61" s="460">
        <f t="shared" ref="D61:AD61" si="32">D28</f>
        <v>1</v>
      </c>
      <c r="E61" s="460">
        <f t="shared" si="32"/>
        <v>1</v>
      </c>
      <c r="F61" s="460">
        <f t="shared" si="32"/>
        <v>1</v>
      </c>
      <c r="G61" s="460">
        <f t="shared" si="32"/>
        <v>1</v>
      </c>
      <c r="H61" s="460">
        <f t="shared" si="32"/>
        <v>1</v>
      </c>
      <c r="I61" s="460">
        <f t="shared" si="32"/>
        <v>1</v>
      </c>
      <c r="J61" s="460">
        <f t="shared" si="32"/>
        <v>1</v>
      </c>
      <c r="K61" s="460">
        <f t="shared" si="32"/>
        <v>1</v>
      </c>
      <c r="L61" s="460">
        <f t="shared" si="32"/>
        <v>1</v>
      </c>
      <c r="M61" s="460">
        <f t="shared" si="32"/>
        <v>1</v>
      </c>
      <c r="N61" s="460">
        <f t="shared" si="32"/>
        <v>1</v>
      </c>
      <c r="O61" s="460">
        <f t="shared" si="32"/>
        <v>1</v>
      </c>
      <c r="P61" s="460">
        <f t="shared" si="32"/>
        <v>1</v>
      </c>
      <c r="Q61" s="460">
        <f t="shared" si="32"/>
        <v>1</v>
      </c>
      <c r="R61" s="460">
        <f t="shared" si="32"/>
        <v>1</v>
      </c>
      <c r="S61" s="460">
        <f t="shared" si="32"/>
        <v>1</v>
      </c>
      <c r="T61" s="460">
        <f t="shared" si="32"/>
        <v>1</v>
      </c>
      <c r="U61" s="460">
        <f t="shared" si="32"/>
        <v>1</v>
      </c>
      <c r="V61" s="460">
        <f t="shared" si="32"/>
        <v>1</v>
      </c>
      <c r="W61" s="460">
        <f t="shared" si="32"/>
        <v>1</v>
      </c>
      <c r="X61" s="460">
        <f t="shared" si="32"/>
        <v>1</v>
      </c>
      <c r="Y61" s="460">
        <f t="shared" si="32"/>
        <v>1</v>
      </c>
      <c r="Z61" s="460">
        <f t="shared" si="32"/>
        <v>1</v>
      </c>
      <c r="AA61" s="460">
        <f t="shared" si="32"/>
        <v>1</v>
      </c>
      <c r="AB61" s="460">
        <f t="shared" si="32"/>
        <v>1</v>
      </c>
      <c r="AC61" s="460">
        <f t="shared" si="32"/>
        <v>1</v>
      </c>
      <c r="AD61" s="460">
        <f t="shared" si="32"/>
        <v>1</v>
      </c>
    </row>
    <row r="62" spans="1:30" s="460" customFormat="1">
      <c r="A62" s="460" t="str">
        <f t="shared" si="8"/>
        <v>TOTH_00</v>
      </c>
      <c r="B62" s="460" t="str">
        <f t="shared" si="8"/>
        <v>-</v>
      </c>
      <c r="C62" s="460" t="str">
        <f t="shared" si="8"/>
        <v>EFFICIENCY</v>
      </c>
      <c r="D62" s="460">
        <f t="shared" ref="D62:AD62" si="33">D29</f>
        <v>1</v>
      </c>
      <c r="E62" s="460">
        <f t="shared" si="33"/>
        <v>1</v>
      </c>
      <c r="F62" s="460">
        <f t="shared" si="33"/>
        <v>1</v>
      </c>
      <c r="G62" s="460">
        <f t="shared" si="33"/>
        <v>1</v>
      </c>
      <c r="H62" s="460">
        <f t="shared" si="33"/>
        <v>1</v>
      </c>
      <c r="I62" s="460">
        <f t="shared" si="33"/>
        <v>1</v>
      </c>
      <c r="J62" s="460">
        <f t="shared" si="33"/>
        <v>1</v>
      </c>
      <c r="K62" s="460">
        <f t="shared" si="33"/>
        <v>1</v>
      </c>
      <c r="L62" s="460">
        <f t="shared" si="33"/>
        <v>1</v>
      </c>
      <c r="M62" s="460">
        <f t="shared" si="33"/>
        <v>1</v>
      </c>
      <c r="N62" s="460">
        <f t="shared" si="33"/>
        <v>1</v>
      </c>
      <c r="O62" s="460">
        <f t="shared" si="33"/>
        <v>1</v>
      </c>
      <c r="P62" s="460">
        <f t="shared" si="33"/>
        <v>1</v>
      </c>
      <c r="Q62" s="460">
        <f t="shared" si="33"/>
        <v>1</v>
      </c>
      <c r="R62" s="460">
        <f t="shared" si="33"/>
        <v>1</v>
      </c>
      <c r="S62" s="460">
        <f t="shared" si="33"/>
        <v>1</v>
      </c>
      <c r="T62" s="460">
        <f t="shared" si="33"/>
        <v>1</v>
      </c>
      <c r="U62" s="460">
        <f t="shared" si="33"/>
        <v>1</v>
      </c>
      <c r="V62" s="460">
        <f t="shared" si="33"/>
        <v>1</v>
      </c>
      <c r="W62" s="460">
        <f t="shared" si="33"/>
        <v>1</v>
      </c>
      <c r="X62" s="460">
        <f t="shared" si="33"/>
        <v>1</v>
      </c>
      <c r="Y62" s="460">
        <f t="shared" si="33"/>
        <v>1</v>
      </c>
      <c r="Z62" s="460">
        <f t="shared" si="33"/>
        <v>1</v>
      </c>
      <c r="AA62" s="460">
        <f t="shared" si="33"/>
        <v>1</v>
      </c>
      <c r="AB62" s="460">
        <f t="shared" si="33"/>
        <v>1</v>
      </c>
      <c r="AC62" s="460">
        <f t="shared" si="33"/>
        <v>1</v>
      </c>
      <c r="AD62" s="460">
        <f t="shared" si="33"/>
        <v>1</v>
      </c>
    </row>
    <row r="63" spans="1:30" s="460" customFormat="1">
      <c r="A63" s="460" t="str">
        <f t="shared" si="8"/>
        <v>TAVI_DOM_00</v>
      </c>
      <c r="B63" s="460" t="str">
        <f t="shared" si="8"/>
        <v>-</v>
      </c>
      <c r="C63" s="460" t="str">
        <f t="shared" si="8"/>
        <v>EFFICIENCY</v>
      </c>
      <c r="D63" s="460">
        <f t="shared" ref="D63:AD63" si="34">D30</f>
        <v>1</v>
      </c>
      <c r="E63" s="460">
        <f t="shared" si="34"/>
        <v>1</v>
      </c>
      <c r="F63" s="460">
        <f t="shared" si="34"/>
        <v>1</v>
      </c>
      <c r="G63" s="460">
        <f t="shared" si="34"/>
        <v>1</v>
      </c>
      <c r="H63" s="460">
        <f t="shared" si="34"/>
        <v>1</v>
      </c>
      <c r="I63" s="460">
        <f t="shared" si="34"/>
        <v>1</v>
      </c>
      <c r="J63" s="460">
        <f t="shared" si="34"/>
        <v>1</v>
      </c>
      <c r="K63" s="460">
        <f t="shared" si="34"/>
        <v>1</v>
      </c>
      <c r="L63" s="460">
        <f t="shared" si="34"/>
        <v>1</v>
      </c>
      <c r="M63" s="460">
        <f t="shared" si="34"/>
        <v>1</v>
      </c>
      <c r="N63" s="460">
        <f t="shared" si="34"/>
        <v>1</v>
      </c>
      <c r="O63" s="460">
        <f t="shared" si="34"/>
        <v>1</v>
      </c>
      <c r="P63" s="460">
        <f t="shared" si="34"/>
        <v>1</v>
      </c>
      <c r="Q63" s="460">
        <f t="shared" si="34"/>
        <v>1</v>
      </c>
      <c r="R63" s="460">
        <f t="shared" si="34"/>
        <v>1</v>
      </c>
      <c r="S63" s="460">
        <f t="shared" si="34"/>
        <v>1</v>
      </c>
      <c r="T63" s="460">
        <f t="shared" si="34"/>
        <v>1</v>
      </c>
      <c r="U63" s="460">
        <f t="shared" si="34"/>
        <v>1</v>
      </c>
      <c r="V63" s="460">
        <f t="shared" si="34"/>
        <v>1</v>
      </c>
      <c r="W63" s="460">
        <f t="shared" si="34"/>
        <v>1</v>
      </c>
      <c r="X63" s="460">
        <f t="shared" si="34"/>
        <v>1</v>
      </c>
      <c r="Y63" s="460">
        <f t="shared" si="34"/>
        <v>1</v>
      </c>
      <c r="Z63" s="460">
        <f t="shared" si="34"/>
        <v>1</v>
      </c>
      <c r="AA63" s="460">
        <f t="shared" si="34"/>
        <v>1</v>
      </c>
      <c r="AB63" s="460">
        <f t="shared" si="34"/>
        <v>1</v>
      </c>
      <c r="AC63" s="460">
        <f t="shared" si="34"/>
        <v>1</v>
      </c>
      <c r="AD63" s="460">
        <f t="shared" si="34"/>
        <v>1</v>
      </c>
    </row>
    <row r="64" spans="1:30" s="460" customFormat="1">
      <c r="A64" s="460" t="str">
        <f t="shared" si="8"/>
        <v>TAVI_INT_00</v>
      </c>
      <c r="B64" s="460" t="str">
        <f t="shared" si="8"/>
        <v>-</v>
      </c>
      <c r="C64" s="460" t="str">
        <f t="shared" si="8"/>
        <v>EFFICIENCY</v>
      </c>
      <c r="D64" s="460">
        <f t="shared" ref="D64:AD64" si="35">D31</f>
        <v>1</v>
      </c>
      <c r="E64" s="460">
        <f t="shared" si="35"/>
        <v>1</v>
      </c>
      <c r="F64" s="460">
        <f t="shared" si="35"/>
        <v>1</v>
      </c>
      <c r="G64" s="460">
        <f t="shared" si="35"/>
        <v>1</v>
      </c>
      <c r="H64" s="460">
        <f t="shared" si="35"/>
        <v>1</v>
      </c>
      <c r="I64" s="460">
        <f t="shared" si="35"/>
        <v>1</v>
      </c>
      <c r="J64" s="460">
        <f t="shared" si="35"/>
        <v>1</v>
      </c>
      <c r="K64" s="460">
        <f t="shared" si="35"/>
        <v>1</v>
      </c>
      <c r="L64" s="460">
        <f t="shared" si="35"/>
        <v>1</v>
      </c>
      <c r="M64" s="460">
        <f t="shared" si="35"/>
        <v>1</v>
      </c>
      <c r="N64" s="460">
        <f t="shared" si="35"/>
        <v>1</v>
      </c>
      <c r="O64" s="460">
        <f t="shared" si="35"/>
        <v>1</v>
      </c>
      <c r="P64" s="460">
        <f t="shared" si="35"/>
        <v>1</v>
      </c>
      <c r="Q64" s="460">
        <f t="shared" si="35"/>
        <v>1</v>
      </c>
      <c r="R64" s="460">
        <f t="shared" si="35"/>
        <v>1</v>
      </c>
      <c r="S64" s="460">
        <f t="shared" si="35"/>
        <v>1</v>
      </c>
      <c r="T64" s="460">
        <f t="shared" si="35"/>
        <v>1</v>
      </c>
      <c r="U64" s="460">
        <f t="shared" si="35"/>
        <v>1</v>
      </c>
      <c r="V64" s="460">
        <f t="shared" si="35"/>
        <v>1</v>
      </c>
      <c r="W64" s="460">
        <f t="shared" si="35"/>
        <v>1</v>
      </c>
      <c r="X64" s="460">
        <f t="shared" si="35"/>
        <v>1</v>
      </c>
      <c r="Y64" s="460">
        <f t="shared" si="35"/>
        <v>1</v>
      </c>
      <c r="Z64" s="460">
        <f t="shared" si="35"/>
        <v>1</v>
      </c>
      <c r="AA64" s="460">
        <f t="shared" si="35"/>
        <v>1</v>
      </c>
      <c r="AB64" s="460">
        <f t="shared" si="35"/>
        <v>1</v>
      </c>
      <c r="AC64" s="460">
        <f t="shared" si="35"/>
        <v>1</v>
      </c>
      <c r="AD64" s="460">
        <f t="shared" si="35"/>
        <v>1</v>
      </c>
    </row>
    <row r="65" spans="1:1" s="460" customFormat="1">
      <c r="A65" s="28" t="s">
        <v>865</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6">
      <c r="A90" s="426" t="s">
        <v>653</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652</v>
      </c>
      <c r="B91" s="132" t="s">
        <v>64</v>
      </c>
      <c r="C91" s="132" t="str">
        <f>Regions!B2</f>
        <v>*National</v>
      </c>
      <c r="D91" s="132" t="str">
        <f>Regions!C2</f>
        <v>IE-CW</v>
      </c>
      <c r="E91" s="132" t="str">
        <f>Regions!D2</f>
        <v>IE-D</v>
      </c>
      <c r="F91" s="132" t="str">
        <f>Regions!E2</f>
        <v>IE-KE</v>
      </c>
      <c r="G91" s="132" t="str">
        <f>Regions!F2</f>
        <v>IE-KK</v>
      </c>
      <c r="H91" s="132" t="str">
        <f>Regions!G2</f>
        <v>IE-LS</v>
      </c>
      <c r="I91" s="132" t="str">
        <f>Regions!H2</f>
        <v>IE-LD</v>
      </c>
      <c r="J91" s="132" t="str">
        <f>Regions!I2</f>
        <v>IE-LH</v>
      </c>
      <c r="K91" s="132" t="str">
        <f>Regions!J2</f>
        <v>IE-MH</v>
      </c>
      <c r="L91" s="132" t="str">
        <f>Regions!K2</f>
        <v>IE-OY</v>
      </c>
      <c r="M91" s="132" t="str">
        <f>Regions!L2</f>
        <v>IE-WH</v>
      </c>
      <c r="N91" s="132" t="str">
        <f>Regions!M2</f>
        <v>IE-WX</v>
      </c>
      <c r="O91" s="132" t="str">
        <f>Regions!N2</f>
        <v>IE-WW</v>
      </c>
      <c r="P91" s="132" t="str">
        <f>Regions!O2</f>
        <v>IE-CE</v>
      </c>
      <c r="Q91" s="132" t="str">
        <f>Regions!P2</f>
        <v>IE-CO</v>
      </c>
      <c r="R91" s="132" t="str">
        <f>Regions!Q2</f>
        <v>IE-KY</v>
      </c>
      <c r="S91" s="132" t="str">
        <f>Regions!R2</f>
        <v>IE-LK</v>
      </c>
      <c r="T91" s="132" t="str">
        <f>Regions!S2</f>
        <v>IE-TA</v>
      </c>
      <c r="U91" s="132" t="str">
        <f>Regions!T2</f>
        <v>IE-WD</v>
      </c>
      <c r="V91" s="132" t="str">
        <f>Regions!U2</f>
        <v>IE-G</v>
      </c>
      <c r="W91" s="132" t="str">
        <f>Regions!V2</f>
        <v>IE-LM</v>
      </c>
      <c r="X91" s="132" t="str">
        <f>Regions!W2</f>
        <v>IE-MO</v>
      </c>
      <c r="Y91" s="132" t="str">
        <f>Regions!X2</f>
        <v>IE-RN</v>
      </c>
      <c r="Z91" s="132" t="str">
        <f>Regions!Y2</f>
        <v>IE-SO</v>
      </c>
      <c r="AA91" s="132" t="str">
        <f>Regions!Z2</f>
        <v>IE-CN</v>
      </c>
      <c r="AB91" s="132" t="str">
        <f>Regions!AA2</f>
        <v>IE-DL</v>
      </c>
      <c r="AC91" s="132" t="str">
        <f>Regions!AB2</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7">SUM(D92:D98)</f>
        <v>10796</v>
      </c>
      <c r="E99" s="509">
        <f t="shared" si="37"/>
        <v>299408</v>
      </c>
      <c r="F99" s="509">
        <f t="shared" si="37"/>
        <v>44521</v>
      </c>
      <c r="G99" s="509">
        <f t="shared" si="37"/>
        <v>17346</v>
      </c>
      <c r="H99" s="509">
        <f t="shared" si="37"/>
        <v>12391</v>
      </c>
      <c r="I99" s="509">
        <f t="shared" si="37"/>
        <v>5804</v>
      </c>
      <c r="J99" s="509">
        <f t="shared" si="37"/>
        <v>20722</v>
      </c>
      <c r="K99" s="509">
        <f t="shared" si="37"/>
        <v>34216</v>
      </c>
      <c r="L99" s="509">
        <f t="shared" si="37"/>
        <v>12252</v>
      </c>
      <c r="M99" s="509">
        <f t="shared" si="37"/>
        <v>14417</v>
      </c>
      <c r="N99" s="509">
        <f t="shared" si="37"/>
        <v>29236</v>
      </c>
      <c r="O99" s="509">
        <f t="shared" si="37"/>
        <v>32847</v>
      </c>
      <c r="P99" s="509">
        <f t="shared" si="37"/>
        <v>24057</v>
      </c>
      <c r="Q99" s="509">
        <f t="shared" si="37"/>
        <v>121228</v>
      </c>
      <c r="R99" s="509">
        <f t="shared" si="37"/>
        <v>31727</v>
      </c>
      <c r="S99" s="509">
        <f t="shared" si="37"/>
        <v>40146</v>
      </c>
      <c r="T99" s="509">
        <f t="shared" si="37"/>
        <v>30854</v>
      </c>
      <c r="U99" s="509">
        <f t="shared" si="37"/>
        <v>27159</v>
      </c>
      <c r="V99" s="509">
        <f t="shared" si="37"/>
        <v>45820</v>
      </c>
      <c r="W99" s="509">
        <f t="shared" si="37"/>
        <v>4961</v>
      </c>
      <c r="X99" s="509">
        <f t="shared" si="37"/>
        <v>22404</v>
      </c>
      <c r="Y99" s="509">
        <f t="shared" si="37"/>
        <v>11971</v>
      </c>
      <c r="Z99" s="509">
        <f t="shared" si="37"/>
        <v>11761</v>
      </c>
      <c r="AA99" s="509">
        <f t="shared" si="37"/>
        <v>10568</v>
      </c>
      <c r="AB99" s="509">
        <f t="shared" si="37"/>
        <v>22398</v>
      </c>
      <c r="AC99" s="509">
        <f t="shared" si="37"/>
        <v>7850</v>
      </c>
    </row>
    <row r="100" spans="1:29" s="449" customFormat="1">
      <c r="A100" s="460" t="s">
        <v>663</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6">
      <c r="A104" s="426" t="s">
        <v>654</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652</v>
      </c>
      <c r="B105" s="132" t="s">
        <v>64</v>
      </c>
      <c r="C105" s="132" t="str">
        <f>C91</f>
        <v>*National</v>
      </c>
      <c r="D105" s="132" t="str">
        <f t="shared" ref="D105:AC105" si="38">D91</f>
        <v>IE-CW</v>
      </c>
      <c r="E105" s="132" t="str">
        <f t="shared" si="38"/>
        <v>IE-D</v>
      </c>
      <c r="F105" s="132" t="str">
        <f t="shared" si="38"/>
        <v>IE-KE</v>
      </c>
      <c r="G105" s="132" t="str">
        <f t="shared" si="38"/>
        <v>IE-KK</v>
      </c>
      <c r="H105" s="132" t="str">
        <f t="shared" si="38"/>
        <v>IE-LS</v>
      </c>
      <c r="I105" s="132" t="str">
        <f t="shared" si="38"/>
        <v>IE-LD</v>
      </c>
      <c r="J105" s="132" t="str">
        <f t="shared" si="38"/>
        <v>IE-LH</v>
      </c>
      <c r="K105" s="132" t="str">
        <f t="shared" si="38"/>
        <v>IE-MH</v>
      </c>
      <c r="L105" s="132" t="str">
        <f t="shared" si="38"/>
        <v>IE-OY</v>
      </c>
      <c r="M105" s="132" t="str">
        <f t="shared" si="38"/>
        <v>IE-WH</v>
      </c>
      <c r="N105" s="132" t="str">
        <f t="shared" si="38"/>
        <v>IE-WX</v>
      </c>
      <c r="O105" s="132" t="str">
        <f t="shared" si="38"/>
        <v>IE-WW</v>
      </c>
      <c r="P105" s="132" t="str">
        <f t="shared" si="38"/>
        <v>IE-CE</v>
      </c>
      <c r="Q105" s="132" t="str">
        <f t="shared" si="38"/>
        <v>IE-CO</v>
      </c>
      <c r="R105" s="132" t="str">
        <f t="shared" si="38"/>
        <v>IE-KY</v>
      </c>
      <c r="S105" s="132" t="str">
        <f t="shared" si="38"/>
        <v>IE-LK</v>
      </c>
      <c r="T105" s="132" t="str">
        <f t="shared" si="38"/>
        <v>IE-TA</v>
      </c>
      <c r="U105" s="132" t="str">
        <f t="shared" si="38"/>
        <v>IE-WD</v>
      </c>
      <c r="V105" s="132" t="str">
        <f t="shared" si="38"/>
        <v>IE-G</v>
      </c>
      <c r="W105" s="132" t="str">
        <f t="shared" si="38"/>
        <v>IE-LM</v>
      </c>
      <c r="X105" s="132" t="str">
        <f t="shared" si="38"/>
        <v>IE-MO</v>
      </c>
      <c r="Y105" s="132" t="str">
        <f t="shared" si="38"/>
        <v>IE-RN</v>
      </c>
      <c r="Z105" s="132" t="str">
        <f t="shared" si="38"/>
        <v>IE-SO</v>
      </c>
      <c r="AA105" s="132" t="str">
        <f t="shared" si="38"/>
        <v>IE-CN</v>
      </c>
      <c r="AB105" s="132" t="str">
        <f t="shared" si="38"/>
        <v>IE-DL</v>
      </c>
      <c r="AC105" s="132" t="str">
        <f t="shared" si="38"/>
        <v>IE-MN</v>
      </c>
    </row>
    <row r="106" spans="1:29">
      <c r="A106" s="460" t="s">
        <v>349</v>
      </c>
      <c r="B106" s="512" t="s">
        <v>656</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60" t="s">
        <v>350</v>
      </c>
      <c r="B107" s="1" t="s">
        <v>656</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60" t="s">
        <v>351</v>
      </c>
      <c r="B108" s="1" t="s">
        <v>656</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60" t="s">
        <v>352</v>
      </c>
      <c r="B109" s="1" t="s">
        <v>656</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60" t="s">
        <v>353</v>
      </c>
      <c r="B110" s="1" t="s">
        <v>656</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60" t="s">
        <v>354</v>
      </c>
      <c r="B111" s="1" t="s">
        <v>656</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60" t="s">
        <v>355</v>
      </c>
      <c r="B112" s="1" t="s">
        <v>656</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9" t="s">
        <v>16</v>
      </c>
      <c r="B113" s="459" t="s">
        <v>656</v>
      </c>
      <c r="C113" s="404">
        <f t="shared" ref="C113:AC113" si="46">SUM(C106:C112)</f>
        <v>1</v>
      </c>
      <c r="D113" s="404">
        <f t="shared" si="46"/>
        <v>1</v>
      </c>
      <c r="E113" s="404">
        <f t="shared" si="46"/>
        <v>1</v>
      </c>
      <c r="F113" s="404">
        <f t="shared" si="46"/>
        <v>1.0000000000000002</v>
      </c>
      <c r="G113" s="404">
        <f t="shared" si="46"/>
        <v>1</v>
      </c>
      <c r="H113" s="404">
        <f t="shared" si="46"/>
        <v>1</v>
      </c>
      <c r="I113" s="404">
        <f t="shared" si="46"/>
        <v>0.99999999999999989</v>
      </c>
      <c r="J113" s="404">
        <f t="shared" si="46"/>
        <v>1</v>
      </c>
      <c r="K113" s="404">
        <f t="shared" si="46"/>
        <v>1</v>
      </c>
      <c r="L113" s="404">
        <f t="shared" si="46"/>
        <v>0.99999999999999989</v>
      </c>
      <c r="M113" s="404">
        <f t="shared" si="46"/>
        <v>1</v>
      </c>
      <c r="N113" s="404">
        <f t="shared" si="46"/>
        <v>0.99999999999999978</v>
      </c>
      <c r="O113" s="404">
        <f t="shared" si="46"/>
        <v>0.99999999999999989</v>
      </c>
      <c r="P113" s="404">
        <f t="shared" si="46"/>
        <v>1</v>
      </c>
      <c r="Q113" s="404">
        <f t="shared" si="46"/>
        <v>1.0000000000000002</v>
      </c>
      <c r="R113" s="404">
        <f t="shared" si="46"/>
        <v>1</v>
      </c>
      <c r="S113" s="404">
        <f t="shared" si="46"/>
        <v>1</v>
      </c>
      <c r="T113" s="404">
        <f t="shared" si="46"/>
        <v>1</v>
      </c>
      <c r="U113" s="404">
        <f t="shared" si="46"/>
        <v>0.99999999999999989</v>
      </c>
      <c r="V113" s="404">
        <f t="shared" si="46"/>
        <v>1</v>
      </c>
      <c r="W113" s="404">
        <f t="shared" si="46"/>
        <v>1</v>
      </c>
      <c r="X113" s="404">
        <f t="shared" si="46"/>
        <v>0.99999999999999989</v>
      </c>
      <c r="Y113" s="404">
        <f t="shared" si="46"/>
        <v>1</v>
      </c>
      <c r="Z113" s="404">
        <f t="shared" si="46"/>
        <v>0.99999999999999989</v>
      </c>
      <c r="AA113" s="404">
        <f t="shared" si="46"/>
        <v>1</v>
      </c>
      <c r="AB113" s="404">
        <f t="shared" si="46"/>
        <v>1</v>
      </c>
      <c r="AC113" s="404">
        <f t="shared" si="46"/>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6">
      <c r="A117" s="426" t="s">
        <v>655</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652</v>
      </c>
      <c r="B118" s="132" t="s">
        <v>64</v>
      </c>
      <c r="C118" s="132" t="str">
        <f>C105</f>
        <v>*National</v>
      </c>
      <c r="D118" s="132" t="str">
        <f t="shared" ref="D118:AC118" si="47">D105</f>
        <v>IE-CW</v>
      </c>
      <c r="E118" s="132" t="str">
        <f t="shared" si="47"/>
        <v>IE-D</v>
      </c>
      <c r="F118" s="132" t="str">
        <f t="shared" si="47"/>
        <v>IE-KE</v>
      </c>
      <c r="G118" s="132" t="str">
        <f t="shared" si="47"/>
        <v>IE-KK</v>
      </c>
      <c r="H118" s="132" t="str">
        <f t="shared" si="47"/>
        <v>IE-LS</v>
      </c>
      <c r="I118" s="132" t="str">
        <f t="shared" si="47"/>
        <v>IE-LD</v>
      </c>
      <c r="J118" s="132" t="str">
        <f t="shared" si="47"/>
        <v>IE-LH</v>
      </c>
      <c r="K118" s="132" t="str">
        <f t="shared" si="47"/>
        <v>IE-MH</v>
      </c>
      <c r="L118" s="132" t="str">
        <f t="shared" si="47"/>
        <v>IE-OY</v>
      </c>
      <c r="M118" s="132" t="str">
        <f t="shared" si="47"/>
        <v>IE-WH</v>
      </c>
      <c r="N118" s="132" t="str">
        <f t="shared" si="47"/>
        <v>IE-WX</v>
      </c>
      <c r="O118" s="132" t="str">
        <f t="shared" si="47"/>
        <v>IE-WW</v>
      </c>
      <c r="P118" s="132" t="str">
        <f t="shared" si="47"/>
        <v>IE-CE</v>
      </c>
      <c r="Q118" s="132" t="str">
        <f t="shared" si="47"/>
        <v>IE-CO</v>
      </c>
      <c r="R118" s="132" t="str">
        <f t="shared" si="47"/>
        <v>IE-KY</v>
      </c>
      <c r="S118" s="132" t="str">
        <f t="shared" si="47"/>
        <v>IE-LK</v>
      </c>
      <c r="T118" s="132" t="str">
        <f t="shared" si="47"/>
        <v>IE-TA</v>
      </c>
      <c r="U118" s="132" t="str">
        <f t="shared" si="47"/>
        <v>IE-WD</v>
      </c>
      <c r="V118" s="132" t="str">
        <f t="shared" si="47"/>
        <v>IE-G</v>
      </c>
      <c r="W118" s="132" t="str">
        <f t="shared" si="47"/>
        <v>IE-LM</v>
      </c>
      <c r="X118" s="132" t="str">
        <f t="shared" si="47"/>
        <v>IE-MO</v>
      </c>
      <c r="Y118" s="132" t="str">
        <f t="shared" si="47"/>
        <v>IE-RN</v>
      </c>
      <c r="Z118" s="132" t="str">
        <f t="shared" si="47"/>
        <v>IE-SO</v>
      </c>
      <c r="AA118" s="132" t="str">
        <f t="shared" si="47"/>
        <v>IE-CN</v>
      </c>
      <c r="AB118" s="132" t="str">
        <f t="shared" si="47"/>
        <v>IE-DL</v>
      </c>
      <c r="AC118" s="132" t="str">
        <f t="shared" si="47"/>
        <v>IE-MN</v>
      </c>
    </row>
    <row r="119" spans="1:29">
      <c r="A119" s="460" t="s">
        <v>349</v>
      </c>
      <c r="B119" s="460" t="s">
        <v>657</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657</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657</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657</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657</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657</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657</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661</v>
      </c>
      <c r="C126" s="460"/>
    </row>
    <row r="128" spans="1:29" s="460" customFormat="1"/>
    <row r="130" spans="1:29" ht="15.6">
      <c r="A130" s="426" t="s">
        <v>655</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652</v>
      </c>
      <c r="B131" s="132" t="s">
        <v>64</v>
      </c>
      <c r="C131" s="132" t="str">
        <f t="shared" ref="C131:AC131" si="48">C118</f>
        <v>*National</v>
      </c>
      <c r="D131" s="132" t="str">
        <f t="shared" si="48"/>
        <v>IE-CW</v>
      </c>
      <c r="E131" s="132" t="str">
        <f t="shared" si="48"/>
        <v>IE-D</v>
      </c>
      <c r="F131" s="132" t="str">
        <f t="shared" si="48"/>
        <v>IE-KE</v>
      </c>
      <c r="G131" s="132" t="str">
        <f t="shared" si="48"/>
        <v>IE-KK</v>
      </c>
      <c r="H131" s="132" t="str">
        <f t="shared" si="48"/>
        <v>IE-LS</v>
      </c>
      <c r="I131" s="132" t="str">
        <f t="shared" si="48"/>
        <v>IE-LD</v>
      </c>
      <c r="J131" s="132" t="str">
        <f t="shared" si="48"/>
        <v>IE-LH</v>
      </c>
      <c r="K131" s="132" t="str">
        <f t="shared" si="48"/>
        <v>IE-MH</v>
      </c>
      <c r="L131" s="132" t="str">
        <f t="shared" si="48"/>
        <v>IE-OY</v>
      </c>
      <c r="M131" s="132" t="str">
        <f t="shared" si="48"/>
        <v>IE-WH</v>
      </c>
      <c r="N131" s="132" t="str">
        <f t="shared" si="48"/>
        <v>IE-WX</v>
      </c>
      <c r="O131" s="132" t="str">
        <f t="shared" si="48"/>
        <v>IE-WW</v>
      </c>
      <c r="P131" s="132" t="str">
        <f t="shared" si="48"/>
        <v>IE-CE</v>
      </c>
      <c r="Q131" s="132" t="str">
        <f t="shared" si="48"/>
        <v>IE-CO</v>
      </c>
      <c r="R131" s="132" t="str">
        <f t="shared" si="48"/>
        <v>IE-KY</v>
      </c>
      <c r="S131" s="132" t="str">
        <f t="shared" si="48"/>
        <v>IE-LK</v>
      </c>
      <c r="T131" s="132" t="str">
        <f t="shared" si="48"/>
        <v>IE-TA</v>
      </c>
      <c r="U131" s="132" t="str">
        <f t="shared" si="48"/>
        <v>IE-WD</v>
      </c>
      <c r="V131" s="132" t="str">
        <f t="shared" si="48"/>
        <v>IE-G</v>
      </c>
      <c r="W131" s="132" t="str">
        <f t="shared" si="48"/>
        <v>IE-LM</v>
      </c>
      <c r="X131" s="132" t="str">
        <f t="shared" si="48"/>
        <v>IE-MO</v>
      </c>
      <c r="Y131" s="132" t="str">
        <f t="shared" si="48"/>
        <v>IE-RN</v>
      </c>
      <c r="Z131" s="132" t="str">
        <f t="shared" si="48"/>
        <v>IE-SO</v>
      </c>
      <c r="AA131" s="132" t="str">
        <f t="shared" si="48"/>
        <v>IE-CN</v>
      </c>
      <c r="AB131" s="132" t="str">
        <f t="shared" si="48"/>
        <v>IE-DL</v>
      </c>
      <c r="AC131" s="132" t="str">
        <f t="shared" si="48"/>
        <v>IE-MN</v>
      </c>
    </row>
    <row r="132" spans="1:29">
      <c r="A132" s="460" t="s">
        <v>673</v>
      </c>
      <c r="B132" s="460" t="s">
        <v>657</v>
      </c>
      <c r="C132" s="510">
        <f t="shared" ref="C132:AC132" si="49">SUMPRODUCT(C106:C112,C119:C125)</f>
        <v>1.7022463273155841</v>
      </c>
      <c r="D132" s="510">
        <f t="shared" si="49"/>
        <v>1.6998970075247635</v>
      </c>
      <c r="E132" s="510">
        <f t="shared" si="49"/>
        <v>1.707078344636435</v>
      </c>
      <c r="F132" s="510">
        <f t="shared" si="49"/>
        <v>1.6998384354477898</v>
      </c>
      <c r="G132" s="510">
        <f t="shared" si="49"/>
        <v>1.6957199485282941</v>
      </c>
      <c r="H132" s="510">
        <f t="shared" si="49"/>
        <v>1.6985255448399943</v>
      </c>
      <c r="I132" s="510">
        <f t="shared" si="49"/>
        <v>1.6976558910392572</v>
      </c>
      <c r="J132" s="510">
        <f t="shared" si="49"/>
        <v>1.6867379257497728</v>
      </c>
      <c r="K132" s="510">
        <f t="shared" si="49"/>
        <v>1.7021791945783817</v>
      </c>
      <c r="L132" s="510">
        <f t="shared" si="49"/>
        <v>1.6963837298008513</v>
      </c>
      <c r="M132" s="510">
        <f t="shared" si="49"/>
        <v>1.6968438030251216</v>
      </c>
      <c r="N132" s="510">
        <f t="shared" si="49"/>
        <v>1.6937089742036608</v>
      </c>
      <c r="O132" s="510">
        <f t="shared" si="49"/>
        <v>1.7043280433302512</v>
      </c>
      <c r="P132" s="510">
        <f t="shared" si="49"/>
        <v>1.7041583991355798</v>
      </c>
      <c r="Q132" s="510">
        <f t="shared" si="49"/>
        <v>1.7007269338927373</v>
      </c>
      <c r="R132" s="510">
        <f t="shared" si="49"/>
        <v>1.7064908319551184</v>
      </c>
      <c r="S132" s="510">
        <f t="shared" si="49"/>
        <v>1.7017970792260606</v>
      </c>
      <c r="T132" s="510">
        <f t="shared" si="49"/>
        <v>1.699965161824657</v>
      </c>
      <c r="U132" s="510">
        <f t="shared" si="49"/>
        <v>1.6924278720495911</v>
      </c>
      <c r="V132" s="510">
        <f t="shared" si="49"/>
        <v>1.7085214463396043</v>
      </c>
      <c r="W132" s="510">
        <f t="shared" si="49"/>
        <v>1.6964802724054577</v>
      </c>
      <c r="X132" s="510">
        <f t="shared" si="49"/>
        <v>1.7049765419025793</v>
      </c>
      <c r="Y132" s="510">
        <f t="shared" si="49"/>
        <v>1.6825853781247959</v>
      </c>
      <c r="Z132" s="510">
        <f t="shared" si="49"/>
        <v>1.6981794141448161</v>
      </c>
      <c r="AA132" s="510">
        <f t="shared" si="49"/>
        <v>1.6982565627355217</v>
      </c>
      <c r="AB132" s="510">
        <f t="shared" si="49"/>
        <v>1.6984300275564468</v>
      </c>
      <c r="AC132" s="510">
        <f t="shared" si="49"/>
        <v>1.6991539675987215</v>
      </c>
    </row>
    <row r="133" spans="1:29">
      <c r="A133" s="459"/>
      <c r="B133" s="459" t="s">
        <v>644</v>
      </c>
      <c r="C133" s="513">
        <f>1000/C132</f>
        <v>587.45904394282604</v>
      </c>
      <c r="D133" s="513">
        <f>1000/D132</f>
        <v>588.2709338115194</v>
      </c>
      <c r="E133" s="513">
        <f>1000/E132</f>
        <v>585.79619567078214</v>
      </c>
      <c r="F133" s="513">
        <f>1000/F132</f>
        <v>588.29120412056648</v>
      </c>
      <c r="G133" s="513">
        <f t="shared" ref="G133:AC133" si="50">1000/G132</f>
        <v>589.72001884385122</v>
      </c>
      <c r="H133" s="513">
        <f t="shared" si="50"/>
        <v>588.7459291018215</v>
      </c>
      <c r="I133" s="513">
        <f t="shared" si="50"/>
        <v>589.04752445905171</v>
      </c>
      <c r="J133" s="513">
        <f t="shared" si="50"/>
        <v>592.86032805332786</v>
      </c>
      <c r="K133" s="513">
        <f t="shared" si="50"/>
        <v>587.48221290984191</v>
      </c>
      <c r="L133" s="513">
        <f t="shared" si="50"/>
        <v>589.48926615642324</v>
      </c>
      <c r="M133" s="513">
        <f t="shared" si="50"/>
        <v>589.32943516498506</v>
      </c>
      <c r="N133" s="513">
        <f t="shared" si="50"/>
        <v>590.42020514189858</v>
      </c>
      <c r="O133" s="513">
        <f t="shared" si="50"/>
        <v>586.74150432096587</v>
      </c>
      <c r="P133" s="513">
        <f t="shared" si="50"/>
        <v>586.79991279404646</v>
      </c>
      <c r="Q133" s="513">
        <f t="shared" si="50"/>
        <v>587.9838674108214</v>
      </c>
      <c r="R133" s="513">
        <f t="shared" si="50"/>
        <v>585.99787427765125</v>
      </c>
      <c r="S133" s="513">
        <f t="shared" si="50"/>
        <v>587.61412403808902</v>
      </c>
      <c r="T133" s="513">
        <f t="shared" si="50"/>
        <v>588.24734909664289</v>
      </c>
      <c r="U133" s="513">
        <f t="shared" si="50"/>
        <v>590.8671303013723</v>
      </c>
      <c r="V133" s="513">
        <f t="shared" si="50"/>
        <v>585.30140323519777</v>
      </c>
      <c r="W133" s="513">
        <f t="shared" si="50"/>
        <v>589.45571974267</v>
      </c>
      <c r="X133" s="513">
        <f t="shared" si="50"/>
        <v>586.51833349220294</v>
      </c>
      <c r="Y133" s="513">
        <f t="shared" si="50"/>
        <v>594.32348159026424</v>
      </c>
      <c r="Z133" s="513">
        <f t="shared" si="50"/>
        <v>588.86592998984656</v>
      </c>
      <c r="AA133" s="513">
        <f t="shared" si="50"/>
        <v>588.83917892195132</v>
      </c>
      <c r="AB133" s="513">
        <f t="shared" si="50"/>
        <v>588.77903933358562</v>
      </c>
      <c r="AC133" s="513">
        <f t="shared" si="50"/>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6">
      <c r="A137" s="426" t="s">
        <v>658</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652</v>
      </c>
      <c r="B138" s="132" t="s">
        <v>64</v>
      </c>
      <c r="C138" s="132" t="str">
        <f t="shared" ref="C138:AC138" si="51">C131</f>
        <v>*National</v>
      </c>
      <c r="D138" s="132" t="str">
        <f t="shared" si="51"/>
        <v>IE-CW</v>
      </c>
      <c r="E138" s="132" t="str">
        <f t="shared" si="51"/>
        <v>IE-D</v>
      </c>
      <c r="F138" s="132" t="str">
        <f t="shared" si="51"/>
        <v>IE-KE</v>
      </c>
      <c r="G138" s="132" t="str">
        <f t="shared" si="51"/>
        <v>IE-KK</v>
      </c>
      <c r="H138" s="132" t="str">
        <f t="shared" si="51"/>
        <v>IE-LS</v>
      </c>
      <c r="I138" s="132" t="str">
        <f t="shared" si="51"/>
        <v>IE-LD</v>
      </c>
      <c r="J138" s="132" t="str">
        <f t="shared" si="51"/>
        <v>IE-LH</v>
      </c>
      <c r="K138" s="132" t="str">
        <f t="shared" si="51"/>
        <v>IE-MH</v>
      </c>
      <c r="L138" s="132" t="str">
        <f t="shared" si="51"/>
        <v>IE-OY</v>
      </c>
      <c r="M138" s="132" t="str">
        <f t="shared" si="51"/>
        <v>IE-WH</v>
      </c>
      <c r="N138" s="132" t="str">
        <f t="shared" si="51"/>
        <v>IE-WX</v>
      </c>
      <c r="O138" s="132" t="str">
        <f t="shared" si="51"/>
        <v>IE-WW</v>
      </c>
      <c r="P138" s="132" t="str">
        <f t="shared" si="51"/>
        <v>IE-CE</v>
      </c>
      <c r="Q138" s="132" t="str">
        <f t="shared" si="51"/>
        <v>IE-CO</v>
      </c>
      <c r="R138" s="132" t="str">
        <f t="shared" si="51"/>
        <v>IE-KY</v>
      </c>
      <c r="S138" s="132" t="str">
        <f t="shared" si="51"/>
        <v>IE-LK</v>
      </c>
      <c r="T138" s="132" t="str">
        <f t="shared" si="51"/>
        <v>IE-TA</v>
      </c>
      <c r="U138" s="132" t="str">
        <f t="shared" si="51"/>
        <v>IE-WD</v>
      </c>
      <c r="V138" s="132" t="str">
        <f t="shared" si="51"/>
        <v>IE-G</v>
      </c>
      <c r="W138" s="132" t="str">
        <f t="shared" si="51"/>
        <v>IE-LM</v>
      </c>
      <c r="X138" s="132" t="str">
        <f t="shared" si="51"/>
        <v>IE-MO</v>
      </c>
      <c r="Y138" s="132" t="str">
        <f t="shared" si="51"/>
        <v>IE-RN</v>
      </c>
      <c r="Z138" s="132" t="str">
        <f t="shared" si="51"/>
        <v>IE-SO</v>
      </c>
      <c r="AA138" s="132" t="str">
        <f t="shared" si="51"/>
        <v>IE-CN</v>
      </c>
      <c r="AB138" s="132" t="str">
        <f t="shared" si="51"/>
        <v>IE-DL</v>
      </c>
      <c r="AC138" s="132" t="str">
        <f t="shared" si="51"/>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2">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2"/>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2"/>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2"/>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2"/>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3">SUM(D139:D145)</f>
        <v>17385</v>
      </c>
      <c r="E146" s="509">
        <f t="shared" si="53"/>
        <v>225706</v>
      </c>
      <c r="F146" s="509">
        <f t="shared" si="53"/>
        <v>56834</v>
      </c>
      <c r="G146" s="509">
        <f t="shared" si="53"/>
        <v>26674</v>
      </c>
      <c r="H146" s="509">
        <f t="shared" si="53"/>
        <v>22058</v>
      </c>
      <c r="I146" s="509">
        <f t="shared" si="53"/>
        <v>11270</v>
      </c>
      <c r="J146" s="509">
        <f t="shared" si="53"/>
        <v>29947</v>
      </c>
      <c r="K146" s="509">
        <f t="shared" si="53"/>
        <v>52424</v>
      </c>
      <c r="L146" s="509">
        <f t="shared" si="53"/>
        <v>21785</v>
      </c>
      <c r="M146" s="509">
        <f t="shared" si="53"/>
        <v>26113</v>
      </c>
      <c r="N146" s="509">
        <f t="shared" si="53"/>
        <v>44971</v>
      </c>
      <c r="O146" s="509">
        <f t="shared" si="53"/>
        <v>34195</v>
      </c>
      <c r="P146" s="509">
        <f t="shared" si="53"/>
        <v>32584</v>
      </c>
      <c r="Q146" s="509">
        <f t="shared" si="53"/>
        <v>132295</v>
      </c>
      <c r="R146" s="509">
        <f t="shared" si="53"/>
        <v>39247</v>
      </c>
      <c r="S146" s="509">
        <f t="shared" si="53"/>
        <v>47853</v>
      </c>
      <c r="T146" s="509">
        <f t="shared" si="53"/>
        <v>47714</v>
      </c>
      <c r="U146" s="509">
        <f t="shared" si="53"/>
        <v>29674</v>
      </c>
      <c r="V146" s="509">
        <f t="shared" si="53"/>
        <v>66337</v>
      </c>
      <c r="W146" s="509">
        <f t="shared" si="53"/>
        <v>9454</v>
      </c>
      <c r="X146" s="509">
        <f t="shared" si="53"/>
        <v>37994</v>
      </c>
      <c r="Y146" s="509">
        <f t="shared" si="53"/>
        <v>20248</v>
      </c>
      <c r="Z146" s="509">
        <f t="shared" si="53"/>
        <v>16993</v>
      </c>
      <c r="AA146" s="509">
        <f t="shared" si="53"/>
        <v>20890</v>
      </c>
      <c r="AB146" s="509">
        <f t="shared" si="53"/>
        <v>41125</v>
      </c>
      <c r="AC146" s="509">
        <f t="shared" si="53"/>
        <v>17634</v>
      </c>
    </row>
    <row r="147" spans="1:29">
      <c r="A147" s="460" t="s">
        <v>663</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6">
      <c r="A151" s="426" t="s">
        <v>659</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652</v>
      </c>
      <c r="B152" s="132" t="s">
        <v>64</v>
      </c>
      <c r="C152" s="132" t="str">
        <f>C138</f>
        <v>*National</v>
      </c>
      <c r="D152" s="132" t="str">
        <f t="shared" ref="D152:AC152" si="54">D138</f>
        <v>IE-CW</v>
      </c>
      <c r="E152" s="132" t="str">
        <f t="shared" si="54"/>
        <v>IE-D</v>
      </c>
      <c r="F152" s="132" t="str">
        <f t="shared" si="54"/>
        <v>IE-KE</v>
      </c>
      <c r="G152" s="132" t="str">
        <f t="shared" si="54"/>
        <v>IE-KK</v>
      </c>
      <c r="H152" s="132" t="str">
        <f t="shared" si="54"/>
        <v>IE-LS</v>
      </c>
      <c r="I152" s="132" t="str">
        <f t="shared" si="54"/>
        <v>IE-LD</v>
      </c>
      <c r="J152" s="132" t="str">
        <f t="shared" si="54"/>
        <v>IE-LH</v>
      </c>
      <c r="K152" s="132" t="str">
        <f t="shared" si="54"/>
        <v>IE-MH</v>
      </c>
      <c r="L152" s="132" t="str">
        <f t="shared" si="54"/>
        <v>IE-OY</v>
      </c>
      <c r="M152" s="132" t="str">
        <f t="shared" si="54"/>
        <v>IE-WH</v>
      </c>
      <c r="N152" s="132" t="str">
        <f t="shared" si="54"/>
        <v>IE-WX</v>
      </c>
      <c r="O152" s="132" t="str">
        <f t="shared" si="54"/>
        <v>IE-WW</v>
      </c>
      <c r="P152" s="132" t="str">
        <f t="shared" si="54"/>
        <v>IE-CE</v>
      </c>
      <c r="Q152" s="132" t="str">
        <f t="shared" si="54"/>
        <v>IE-CO</v>
      </c>
      <c r="R152" s="132" t="str">
        <f t="shared" si="54"/>
        <v>IE-KY</v>
      </c>
      <c r="S152" s="132" t="str">
        <f t="shared" si="54"/>
        <v>IE-LK</v>
      </c>
      <c r="T152" s="132" t="str">
        <f t="shared" si="54"/>
        <v>IE-TA</v>
      </c>
      <c r="U152" s="132" t="str">
        <f t="shared" si="54"/>
        <v>IE-WD</v>
      </c>
      <c r="V152" s="132" t="str">
        <f t="shared" si="54"/>
        <v>IE-G</v>
      </c>
      <c r="W152" s="132" t="str">
        <f t="shared" si="54"/>
        <v>IE-LM</v>
      </c>
      <c r="X152" s="132" t="str">
        <f t="shared" si="54"/>
        <v>IE-MO</v>
      </c>
      <c r="Y152" s="132" t="str">
        <f t="shared" si="54"/>
        <v>IE-RN</v>
      </c>
      <c r="Z152" s="132" t="str">
        <f t="shared" si="54"/>
        <v>IE-SO</v>
      </c>
      <c r="AA152" s="132" t="str">
        <f t="shared" si="54"/>
        <v>IE-CN</v>
      </c>
      <c r="AB152" s="132" t="str">
        <f t="shared" si="54"/>
        <v>IE-DL</v>
      </c>
      <c r="AC152" s="132" t="str">
        <f t="shared" si="54"/>
        <v>IE-MN</v>
      </c>
    </row>
    <row r="153" spans="1:29">
      <c r="A153" s="460" t="s">
        <v>349</v>
      </c>
      <c r="B153" s="512" t="s">
        <v>656</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60" t="s">
        <v>350</v>
      </c>
      <c r="B154" s="1" t="s">
        <v>656</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60" t="s">
        <v>351</v>
      </c>
      <c r="B155" s="1" t="s">
        <v>656</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60" t="s">
        <v>352</v>
      </c>
      <c r="B156" s="1" t="s">
        <v>656</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60" t="s">
        <v>353</v>
      </c>
      <c r="B157" s="1" t="s">
        <v>656</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60" t="s">
        <v>354</v>
      </c>
      <c r="B158" s="1" t="s">
        <v>656</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60" t="s">
        <v>355</v>
      </c>
      <c r="B159" s="1" t="s">
        <v>656</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9" t="s">
        <v>16</v>
      </c>
      <c r="B160" s="459" t="s">
        <v>656</v>
      </c>
      <c r="C160" s="404">
        <f t="shared" ref="C160:AC160" si="57">SUM(C153:C159)</f>
        <v>1</v>
      </c>
      <c r="D160" s="404">
        <f t="shared" si="57"/>
        <v>0.99999999999999989</v>
      </c>
      <c r="E160" s="404">
        <f t="shared" si="57"/>
        <v>1</v>
      </c>
      <c r="F160" s="404">
        <f t="shared" si="57"/>
        <v>0.99999999999999989</v>
      </c>
      <c r="G160" s="404">
        <f t="shared" si="57"/>
        <v>1</v>
      </c>
      <c r="H160" s="404">
        <f t="shared" si="57"/>
        <v>1</v>
      </c>
      <c r="I160" s="404">
        <f t="shared" si="57"/>
        <v>1</v>
      </c>
      <c r="J160" s="404">
        <f t="shared" si="57"/>
        <v>1.0000000000000002</v>
      </c>
      <c r="K160" s="404">
        <f t="shared" si="57"/>
        <v>1</v>
      </c>
      <c r="L160" s="404">
        <f t="shared" si="57"/>
        <v>1</v>
      </c>
      <c r="M160" s="404">
        <f t="shared" si="57"/>
        <v>1.0000000000000002</v>
      </c>
      <c r="N160" s="404">
        <f t="shared" si="57"/>
        <v>1</v>
      </c>
      <c r="O160" s="404">
        <f t="shared" si="57"/>
        <v>1</v>
      </c>
      <c r="P160" s="404">
        <f t="shared" si="57"/>
        <v>1</v>
      </c>
      <c r="Q160" s="404">
        <f t="shared" si="57"/>
        <v>1</v>
      </c>
      <c r="R160" s="404">
        <f t="shared" si="57"/>
        <v>1</v>
      </c>
      <c r="S160" s="404">
        <f t="shared" si="57"/>
        <v>1</v>
      </c>
      <c r="T160" s="404">
        <f t="shared" si="57"/>
        <v>1</v>
      </c>
      <c r="U160" s="404">
        <f t="shared" si="57"/>
        <v>1</v>
      </c>
      <c r="V160" s="404">
        <f t="shared" si="57"/>
        <v>1</v>
      </c>
      <c r="W160" s="404">
        <f t="shared" si="57"/>
        <v>1</v>
      </c>
      <c r="X160" s="404">
        <f t="shared" si="57"/>
        <v>0.99999999999999989</v>
      </c>
      <c r="Y160" s="404">
        <f t="shared" si="57"/>
        <v>1</v>
      </c>
      <c r="Z160" s="404">
        <f t="shared" si="57"/>
        <v>0.99999999999999989</v>
      </c>
      <c r="AA160" s="404">
        <f t="shared" si="57"/>
        <v>1</v>
      </c>
      <c r="AB160" s="404">
        <f t="shared" si="57"/>
        <v>1</v>
      </c>
      <c r="AC160" s="404">
        <f t="shared" si="57"/>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6">
      <c r="A164" s="426" t="s">
        <v>660</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652</v>
      </c>
      <c r="B165" s="132" t="s">
        <v>64</v>
      </c>
      <c r="C165" s="132" t="str">
        <f>C152</f>
        <v>*National</v>
      </c>
      <c r="D165" s="132" t="str">
        <f t="shared" ref="D165:AC165" si="58">D152</f>
        <v>IE-CW</v>
      </c>
      <c r="E165" s="132" t="str">
        <f t="shared" si="58"/>
        <v>IE-D</v>
      </c>
      <c r="F165" s="132" t="str">
        <f t="shared" si="58"/>
        <v>IE-KE</v>
      </c>
      <c r="G165" s="132" t="str">
        <f t="shared" si="58"/>
        <v>IE-KK</v>
      </c>
      <c r="H165" s="132" t="str">
        <f t="shared" si="58"/>
        <v>IE-LS</v>
      </c>
      <c r="I165" s="132" t="str">
        <f t="shared" si="58"/>
        <v>IE-LD</v>
      </c>
      <c r="J165" s="132" t="str">
        <f t="shared" si="58"/>
        <v>IE-LH</v>
      </c>
      <c r="K165" s="132" t="str">
        <f t="shared" si="58"/>
        <v>IE-MH</v>
      </c>
      <c r="L165" s="132" t="str">
        <f t="shared" si="58"/>
        <v>IE-OY</v>
      </c>
      <c r="M165" s="132" t="str">
        <f t="shared" si="58"/>
        <v>IE-WH</v>
      </c>
      <c r="N165" s="132" t="str">
        <f t="shared" si="58"/>
        <v>IE-WX</v>
      </c>
      <c r="O165" s="132" t="str">
        <f t="shared" si="58"/>
        <v>IE-WW</v>
      </c>
      <c r="P165" s="132" t="str">
        <f t="shared" si="58"/>
        <v>IE-CE</v>
      </c>
      <c r="Q165" s="132" t="str">
        <f t="shared" si="58"/>
        <v>IE-CO</v>
      </c>
      <c r="R165" s="132" t="str">
        <f t="shared" si="58"/>
        <v>IE-KY</v>
      </c>
      <c r="S165" s="132" t="str">
        <f t="shared" si="58"/>
        <v>IE-LK</v>
      </c>
      <c r="T165" s="132" t="str">
        <f t="shared" si="58"/>
        <v>IE-TA</v>
      </c>
      <c r="U165" s="132" t="str">
        <f t="shared" si="58"/>
        <v>IE-WD</v>
      </c>
      <c r="V165" s="132" t="str">
        <f t="shared" si="58"/>
        <v>IE-G</v>
      </c>
      <c r="W165" s="132" t="str">
        <f t="shared" si="58"/>
        <v>IE-LM</v>
      </c>
      <c r="X165" s="132" t="str">
        <f t="shared" si="58"/>
        <v>IE-MO</v>
      </c>
      <c r="Y165" s="132" t="str">
        <f t="shared" si="58"/>
        <v>IE-RN</v>
      </c>
      <c r="Z165" s="132" t="str">
        <f t="shared" si="58"/>
        <v>IE-SO</v>
      </c>
      <c r="AA165" s="132" t="str">
        <f t="shared" si="58"/>
        <v>IE-CN</v>
      </c>
      <c r="AB165" s="132" t="str">
        <f t="shared" si="58"/>
        <v>IE-DL</v>
      </c>
      <c r="AC165" s="132" t="str">
        <f t="shared" si="58"/>
        <v>IE-MN</v>
      </c>
    </row>
    <row r="166" spans="1:29">
      <c r="A166" s="460" t="s">
        <v>349</v>
      </c>
      <c r="B166" s="460" t="s">
        <v>657</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657</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657</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657</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657</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657</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657</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661</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6">
      <c r="A176" s="426" t="s">
        <v>660</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652</v>
      </c>
      <c r="B177" s="132" t="s">
        <v>64</v>
      </c>
      <c r="C177" s="132" t="str">
        <f t="shared" ref="C177:AC177" si="59">C165</f>
        <v>*National</v>
      </c>
      <c r="D177" s="132" t="str">
        <f t="shared" si="59"/>
        <v>IE-CW</v>
      </c>
      <c r="E177" s="132" t="str">
        <f t="shared" si="59"/>
        <v>IE-D</v>
      </c>
      <c r="F177" s="132" t="str">
        <f t="shared" si="59"/>
        <v>IE-KE</v>
      </c>
      <c r="G177" s="132" t="str">
        <f t="shared" si="59"/>
        <v>IE-KK</v>
      </c>
      <c r="H177" s="132" t="str">
        <f t="shared" si="59"/>
        <v>IE-LS</v>
      </c>
      <c r="I177" s="132" t="str">
        <f t="shared" si="59"/>
        <v>IE-LD</v>
      </c>
      <c r="J177" s="132" t="str">
        <f t="shared" si="59"/>
        <v>IE-LH</v>
      </c>
      <c r="K177" s="132" t="str">
        <f t="shared" si="59"/>
        <v>IE-MH</v>
      </c>
      <c r="L177" s="132" t="str">
        <f t="shared" si="59"/>
        <v>IE-OY</v>
      </c>
      <c r="M177" s="132" t="str">
        <f t="shared" si="59"/>
        <v>IE-WH</v>
      </c>
      <c r="N177" s="132" t="str">
        <f t="shared" si="59"/>
        <v>IE-WX</v>
      </c>
      <c r="O177" s="132" t="str">
        <f t="shared" si="59"/>
        <v>IE-WW</v>
      </c>
      <c r="P177" s="132" t="str">
        <f t="shared" si="59"/>
        <v>IE-CE</v>
      </c>
      <c r="Q177" s="132" t="str">
        <f t="shared" si="59"/>
        <v>IE-CO</v>
      </c>
      <c r="R177" s="132" t="str">
        <f t="shared" si="59"/>
        <v>IE-KY</v>
      </c>
      <c r="S177" s="132" t="str">
        <f t="shared" si="59"/>
        <v>IE-LK</v>
      </c>
      <c r="T177" s="132" t="str">
        <f t="shared" si="59"/>
        <v>IE-TA</v>
      </c>
      <c r="U177" s="132" t="str">
        <f t="shared" si="59"/>
        <v>IE-WD</v>
      </c>
      <c r="V177" s="132" t="str">
        <f t="shared" si="59"/>
        <v>IE-G</v>
      </c>
      <c r="W177" s="132" t="str">
        <f t="shared" si="59"/>
        <v>IE-LM</v>
      </c>
      <c r="X177" s="132" t="str">
        <f t="shared" si="59"/>
        <v>IE-MO</v>
      </c>
      <c r="Y177" s="132" t="str">
        <f t="shared" si="59"/>
        <v>IE-RN</v>
      </c>
      <c r="Z177" s="132" t="str">
        <f t="shared" si="59"/>
        <v>IE-SO</v>
      </c>
      <c r="AA177" s="132" t="str">
        <f t="shared" si="59"/>
        <v>IE-CN</v>
      </c>
      <c r="AB177" s="132" t="str">
        <f t="shared" si="59"/>
        <v>IE-DL</v>
      </c>
      <c r="AC177" s="132" t="str">
        <f t="shared" si="59"/>
        <v>IE-MN</v>
      </c>
    </row>
    <row r="178" spans="1:29">
      <c r="A178" s="460" t="s">
        <v>673</v>
      </c>
      <c r="B178" s="460" t="s">
        <v>657</v>
      </c>
      <c r="C178" s="510">
        <f t="shared" ref="C178:AC178" si="60">SUMPRODUCT(C153:C159,C166:C172)</f>
        <v>1.5843900907881323</v>
      </c>
      <c r="D178" s="510">
        <f t="shared" si="60"/>
        <v>1.5829347048520703</v>
      </c>
      <c r="E178" s="510">
        <f t="shared" si="60"/>
        <v>1.5996458660626507</v>
      </c>
      <c r="F178" s="510">
        <f t="shared" si="60"/>
        <v>1.5858791317071375</v>
      </c>
      <c r="G178" s="510">
        <f t="shared" si="60"/>
        <v>1.5764917101153666</v>
      </c>
      <c r="H178" s="510">
        <f t="shared" si="60"/>
        <v>1.5787893029191562</v>
      </c>
      <c r="I178" s="510">
        <f t="shared" si="60"/>
        <v>1.591356337193566</v>
      </c>
      <c r="J178" s="510">
        <f t="shared" si="60"/>
        <v>1.5724485140113176</v>
      </c>
      <c r="K178" s="510">
        <f t="shared" si="60"/>
        <v>1.5849650391323977</v>
      </c>
      <c r="L178" s="510">
        <f t="shared" si="60"/>
        <v>1.5732599934129918</v>
      </c>
      <c r="M178" s="510">
        <f t="shared" si="60"/>
        <v>1.5801461621566462</v>
      </c>
      <c r="N178" s="510">
        <f t="shared" si="60"/>
        <v>1.5739862573686552</v>
      </c>
      <c r="O178" s="510">
        <f t="shared" si="60"/>
        <v>1.5943545837287585</v>
      </c>
      <c r="P178" s="510">
        <f t="shared" si="60"/>
        <v>1.5736771207233211</v>
      </c>
      <c r="Q178" s="510">
        <f t="shared" si="60"/>
        <v>1.577076689999642</v>
      </c>
      <c r="R178" s="510">
        <f t="shared" si="60"/>
        <v>1.5800397063731884</v>
      </c>
      <c r="S178" s="510">
        <f t="shared" si="60"/>
        <v>1.5774984117966608</v>
      </c>
      <c r="T178" s="510">
        <f t="shared" si="60"/>
        <v>1.5798917054446691</v>
      </c>
      <c r="U178" s="510">
        <f t="shared" si="60"/>
        <v>1.5760117848458575</v>
      </c>
      <c r="V178" s="510">
        <f t="shared" si="60"/>
        <v>1.5891657014009029</v>
      </c>
      <c r="W178" s="510">
        <f t="shared" si="60"/>
        <v>1.5851969695754595</v>
      </c>
      <c r="X178" s="510">
        <f t="shared" si="60"/>
        <v>1.5876365090748588</v>
      </c>
      <c r="Y178" s="510">
        <f t="shared" si="60"/>
        <v>1.5691759109001624</v>
      </c>
      <c r="Z178" s="510">
        <f t="shared" si="60"/>
        <v>1.5862670985371188</v>
      </c>
      <c r="AA178" s="510">
        <f t="shared" si="60"/>
        <v>1.5799024068601559</v>
      </c>
      <c r="AB178" s="510">
        <f t="shared" si="60"/>
        <v>1.5777114446657874</v>
      </c>
      <c r="AC178" s="510">
        <f t="shared" si="60"/>
        <v>1.5865530099438825</v>
      </c>
    </row>
    <row r="179" spans="1:29">
      <c r="A179" s="459"/>
      <c r="B179" s="459" t="s">
        <v>644</v>
      </c>
      <c r="C179" s="513">
        <f>1000/C178</f>
        <v>631.15769646259537</v>
      </c>
      <c r="D179" s="513">
        <f>1000/D178</f>
        <v>631.73799711053323</v>
      </c>
      <c r="E179" s="513">
        <f>1000/E178</f>
        <v>625.1383641939376</v>
      </c>
      <c r="F179" s="513">
        <f>1000/F178</f>
        <v>630.56507901931889</v>
      </c>
      <c r="G179" s="513">
        <f t="shared" ref="G179" si="61">1000/G178</f>
        <v>634.31985945985127</v>
      </c>
      <c r="H179" s="513">
        <f t="shared" ref="H179" si="62">1000/H178</f>
        <v>633.39674151010274</v>
      </c>
      <c r="I179" s="513">
        <f t="shared" ref="I179" si="63">1000/I178</f>
        <v>628.39477031495562</v>
      </c>
      <c r="J179" s="513">
        <f t="shared" ref="J179" si="64">1000/J178</f>
        <v>635.95086967203724</v>
      </c>
      <c r="K179" s="513">
        <f t="shared" ref="K179" si="65">1000/K178</f>
        <v>630.92874310173761</v>
      </c>
      <c r="L179" s="513">
        <f t="shared" ref="L179" si="66">1000/L178</f>
        <v>635.62284948886577</v>
      </c>
      <c r="M179" s="513">
        <f t="shared" ref="M179" si="67">1000/M178</f>
        <v>632.85284864734308</v>
      </c>
      <c r="N179" s="513">
        <f t="shared" ref="N179" si="68">1000/N178</f>
        <v>635.32956232525885</v>
      </c>
      <c r="O179" s="513">
        <f t="shared" ref="O179" si="69">1000/O178</f>
        <v>627.21304922100455</v>
      </c>
      <c r="P179" s="513">
        <f t="shared" ref="P179" si="70">1000/P178</f>
        <v>635.45436788225174</v>
      </c>
      <c r="Q179" s="513">
        <f t="shared" ref="Q179" si="71">1000/Q178</f>
        <v>634.08457327476378</v>
      </c>
      <c r="R179" s="513">
        <f t="shared" ref="R179" si="72">1000/R178</f>
        <v>632.89548735163919</v>
      </c>
      <c r="S179" s="513">
        <f t="shared" ref="S179" si="73">1000/S178</f>
        <v>633.91505976926442</v>
      </c>
      <c r="T179" s="513">
        <f t="shared" ref="T179" si="74">1000/T178</f>
        <v>632.95477566833904</v>
      </c>
      <c r="U179" s="513">
        <f t="shared" ref="U179" si="75">1000/U178</f>
        <v>634.51302180320022</v>
      </c>
      <c r="V179" s="513">
        <f t="shared" ref="V179" si="76">1000/V178</f>
        <v>629.2610009884221</v>
      </c>
      <c r="W179" s="513">
        <f t="shared" ref="W179" si="77">1000/W178</f>
        <v>630.83643180810247</v>
      </c>
      <c r="X179" s="513">
        <f t="shared" ref="X179" si="78">1000/X178</f>
        <v>629.8670975906922</v>
      </c>
      <c r="Y179" s="513">
        <f t="shared" ref="Y179" si="79">1000/Y178</f>
        <v>637.27718036809972</v>
      </c>
      <c r="Z179" s="513">
        <f t="shared" ref="Z179" si="80">1000/Z178</f>
        <v>630.41085635717729</v>
      </c>
      <c r="AA179" s="513">
        <f t="shared" ref="AA179" si="81">1000/AA178</f>
        <v>632.95048837058607</v>
      </c>
      <c r="AB179" s="513">
        <f t="shared" ref="AB179" si="82">1000/AB178</f>
        <v>633.82946443152275</v>
      </c>
      <c r="AC179" s="513">
        <f t="shared" ref="AC179" si="83">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6">
      <c r="A184" s="402" t="s">
        <v>669</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652</v>
      </c>
      <c r="B185" s="132" t="s">
        <v>64</v>
      </c>
      <c r="C185" s="132" t="str">
        <f>C177</f>
        <v>*National</v>
      </c>
      <c r="D185" s="132" t="str">
        <f t="shared" ref="D185:AC185" si="84">D177</f>
        <v>IE-CW</v>
      </c>
      <c r="E185" s="132" t="str">
        <f t="shared" si="84"/>
        <v>IE-D</v>
      </c>
      <c r="F185" s="132" t="str">
        <f t="shared" si="84"/>
        <v>IE-KE</v>
      </c>
      <c r="G185" s="132" t="str">
        <f t="shared" si="84"/>
        <v>IE-KK</v>
      </c>
      <c r="H185" s="132" t="str">
        <f t="shared" si="84"/>
        <v>IE-LS</v>
      </c>
      <c r="I185" s="132" t="str">
        <f t="shared" si="84"/>
        <v>IE-LD</v>
      </c>
      <c r="J185" s="132" t="str">
        <f t="shared" si="84"/>
        <v>IE-LH</v>
      </c>
      <c r="K185" s="132" t="str">
        <f t="shared" si="84"/>
        <v>IE-MH</v>
      </c>
      <c r="L185" s="132" t="str">
        <f t="shared" si="84"/>
        <v>IE-OY</v>
      </c>
      <c r="M185" s="132" t="str">
        <f t="shared" si="84"/>
        <v>IE-WH</v>
      </c>
      <c r="N185" s="132" t="str">
        <f t="shared" si="84"/>
        <v>IE-WX</v>
      </c>
      <c r="O185" s="132" t="str">
        <f t="shared" si="84"/>
        <v>IE-WW</v>
      </c>
      <c r="P185" s="132" t="str">
        <f t="shared" si="84"/>
        <v>IE-CE</v>
      </c>
      <c r="Q185" s="132" t="str">
        <f t="shared" si="84"/>
        <v>IE-CO</v>
      </c>
      <c r="R185" s="132" t="str">
        <f t="shared" si="84"/>
        <v>IE-KY</v>
      </c>
      <c r="S185" s="132" t="str">
        <f t="shared" si="84"/>
        <v>IE-LK</v>
      </c>
      <c r="T185" s="132" t="str">
        <f t="shared" si="84"/>
        <v>IE-TA</v>
      </c>
      <c r="U185" s="132" t="str">
        <f t="shared" si="84"/>
        <v>IE-WD</v>
      </c>
      <c r="V185" s="132" t="str">
        <f t="shared" si="84"/>
        <v>IE-G</v>
      </c>
      <c r="W185" s="132" t="str">
        <f t="shared" si="84"/>
        <v>IE-LM</v>
      </c>
      <c r="X185" s="132" t="str">
        <f t="shared" si="84"/>
        <v>IE-MO</v>
      </c>
      <c r="Y185" s="132" t="str">
        <f t="shared" si="84"/>
        <v>IE-RN</v>
      </c>
      <c r="Z185" s="132" t="str">
        <f t="shared" si="84"/>
        <v>IE-SO</v>
      </c>
      <c r="AA185" s="132" t="str">
        <f t="shared" si="84"/>
        <v>IE-CN</v>
      </c>
      <c r="AB185" s="132" t="str">
        <f t="shared" si="84"/>
        <v>IE-DL</v>
      </c>
      <c r="AC185" s="132" t="str">
        <f t="shared" si="84"/>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6">SUM(D186:D192)</f>
        <v>0</v>
      </c>
      <c r="E193" s="509">
        <f t="shared" si="86"/>
        <v>28</v>
      </c>
      <c r="F193" s="509">
        <f t="shared" si="86"/>
        <v>1</v>
      </c>
      <c r="G193" s="509">
        <f t="shared" si="86"/>
        <v>1</v>
      </c>
      <c r="H193" s="509">
        <v>0</v>
      </c>
      <c r="I193" s="509">
        <f t="shared" si="86"/>
        <v>2</v>
      </c>
      <c r="J193" s="509">
        <f t="shared" si="86"/>
        <v>1</v>
      </c>
      <c r="K193" s="509">
        <f t="shared" si="86"/>
        <v>2</v>
      </c>
      <c r="L193" s="509">
        <f t="shared" si="86"/>
        <v>3</v>
      </c>
      <c r="M193" s="509">
        <f t="shared" si="86"/>
        <v>1</v>
      </c>
      <c r="N193" s="509">
        <f t="shared" si="86"/>
        <v>3</v>
      </c>
      <c r="O193" s="509">
        <f t="shared" si="86"/>
        <v>5</v>
      </c>
      <c r="P193" s="509">
        <f t="shared" si="86"/>
        <v>1</v>
      </c>
      <c r="Q193" s="509">
        <f t="shared" si="86"/>
        <v>5</v>
      </c>
      <c r="R193" s="509">
        <f t="shared" si="86"/>
        <v>3</v>
      </c>
      <c r="S193" s="509">
        <f t="shared" si="86"/>
        <v>2</v>
      </c>
      <c r="T193" s="509">
        <f t="shared" si="86"/>
        <v>0</v>
      </c>
      <c r="U193" s="509">
        <f t="shared" si="86"/>
        <v>0</v>
      </c>
      <c r="V193" s="509">
        <f t="shared" si="86"/>
        <v>7</v>
      </c>
      <c r="W193" s="509">
        <f t="shared" si="86"/>
        <v>0</v>
      </c>
      <c r="X193" s="509">
        <f t="shared" si="86"/>
        <v>0</v>
      </c>
      <c r="Y193" s="509">
        <f t="shared" si="86"/>
        <v>0</v>
      </c>
      <c r="Z193" s="509">
        <f t="shared" si="86"/>
        <v>0</v>
      </c>
      <c r="AA193" s="509">
        <f t="shared" si="86"/>
        <v>0</v>
      </c>
      <c r="AB193" s="509">
        <f t="shared" si="86"/>
        <v>2</v>
      </c>
      <c r="AC193" s="509">
        <f t="shared" si="86"/>
        <v>0</v>
      </c>
    </row>
    <row r="194" spans="1:29">
      <c r="A194" s="460" t="s">
        <v>663</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6">
      <c r="A198" s="426" t="s">
        <v>668</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652</v>
      </c>
      <c r="B199" s="132" t="s">
        <v>64</v>
      </c>
      <c r="C199" s="132" t="str">
        <f>C185</f>
        <v>*National</v>
      </c>
      <c r="D199" s="132" t="str">
        <f t="shared" ref="D199:AC199" si="87">D185</f>
        <v>IE-CW</v>
      </c>
      <c r="E199" s="132" t="str">
        <f t="shared" si="87"/>
        <v>IE-D</v>
      </c>
      <c r="F199" s="132" t="str">
        <f t="shared" si="87"/>
        <v>IE-KE</v>
      </c>
      <c r="G199" s="132" t="str">
        <f t="shared" si="87"/>
        <v>IE-KK</v>
      </c>
      <c r="H199" s="132" t="str">
        <f t="shared" si="87"/>
        <v>IE-LS</v>
      </c>
      <c r="I199" s="132" t="str">
        <f t="shared" si="87"/>
        <v>IE-LD</v>
      </c>
      <c r="J199" s="132" t="str">
        <f t="shared" si="87"/>
        <v>IE-LH</v>
      </c>
      <c r="K199" s="132" t="str">
        <f t="shared" si="87"/>
        <v>IE-MH</v>
      </c>
      <c r="L199" s="132" t="str">
        <f t="shared" si="87"/>
        <v>IE-OY</v>
      </c>
      <c r="M199" s="132" t="str">
        <f t="shared" si="87"/>
        <v>IE-WH</v>
      </c>
      <c r="N199" s="132" t="str">
        <f t="shared" si="87"/>
        <v>IE-WX</v>
      </c>
      <c r="O199" s="132" t="str">
        <f t="shared" si="87"/>
        <v>IE-WW</v>
      </c>
      <c r="P199" s="132" t="str">
        <f t="shared" si="87"/>
        <v>IE-CE</v>
      </c>
      <c r="Q199" s="132" t="str">
        <f t="shared" si="87"/>
        <v>IE-CO</v>
      </c>
      <c r="R199" s="132" t="str">
        <f t="shared" si="87"/>
        <v>IE-KY</v>
      </c>
      <c r="S199" s="132" t="str">
        <f t="shared" si="87"/>
        <v>IE-LK</v>
      </c>
      <c r="T199" s="132" t="str">
        <f t="shared" si="87"/>
        <v>IE-TA</v>
      </c>
      <c r="U199" s="132" t="str">
        <f t="shared" si="87"/>
        <v>IE-WD</v>
      </c>
      <c r="V199" s="132" t="str">
        <f t="shared" si="87"/>
        <v>IE-G</v>
      </c>
      <c r="W199" s="132" t="str">
        <f t="shared" si="87"/>
        <v>IE-LM</v>
      </c>
      <c r="X199" s="132" t="str">
        <f t="shared" si="87"/>
        <v>IE-MO</v>
      </c>
      <c r="Y199" s="132" t="str">
        <f t="shared" si="87"/>
        <v>IE-RN</v>
      </c>
      <c r="Z199" s="132" t="str">
        <f t="shared" si="87"/>
        <v>IE-SO</v>
      </c>
      <c r="AA199" s="132" t="str">
        <f t="shared" si="87"/>
        <v>IE-CN</v>
      </c>
      <c r="AB199" s="132" t="str">
        <f t="shared" si="87"/>
        <v>IE-DL</v>
      </c>
      <c r="AC199" s="132" t="str">
        <f t="shared" si="87"/>
        <v>IE-MN</v>
      </c>
    </row>
    <row r="200" spans="1:29">
      <c r="A200" s="460" t="s">
        <v>349</v>
      </c>
      <c r="B200" s="512" t="s">
        <v>656</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60" t="s">
        <v>350</v>
      </c>
      <c r="B201" s="1" t="s">
        <v>656</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60" t="s">
        <v>351</v>
      </c>
      <c r="B202" s="1" t="s">
        <v>656</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60" t="s">
        <v>352</v>
      </c>
      <c r="B203" s="1" t="s">
        <v>656</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60" t="s">
        <v>353</v>
      </c>
      <c r="B204" s="1" t="s">
        <v>656</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60" t="s">
        <v>354</v>
      </c>
      <c r="B205" s="1" t="s">
        <v>656</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60" t="s">
        <v>355</v>
      </c>
      <c r="B206" s="1" t="s">
        <v>656</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9" t="s">
        <v>16</v>
      </c>
      <c r="B207" s="459" t="s">
        <v>656</v>
      </c>
      <c r="C207" s="404">
        <f t="shared" ref="C207:AC207" si="97">SUM(C200:C206)</f>
        <v>1</v>
      </c>
      <c r="D207" s="404" t="e">
        <f t="shared" si="97"/>
        <v>#DIV/0!</v>
      </c>
      <c r="E207" s="404">
        <f t="shared" si="97"/>
        <v>0.99999999999999989</v>
      </c>
      <c r="F207" s="404">
        <f t="shared" si="97"/>
        <v>1</v>
      </c>
      <c r="G207" s="404">
        <f t="shared" si="97"/>
        <v>1</v>
      </c>
      <c r="H207" s="404" t="e">
        <f t="shared" si="97"/>
        <v>#DIV/0!</v>
      </c>
      <c r="I207" s="404">
        <f t="shared" si="97"/>
        <v>1</v>
      </c>
      <c r="J207" s="404">
        <f t="shared" si="97"/>
        <v>1</v>
      </c>
      <c r="K207" s="404">
        <f t="shared" si="97"/>
        <v>1</v>
      </c>
      <c r="L207" s="404">
        <f t="shared" si="97"/>
        <v>1</v>
      </c>
      <c r="M207" s="404">
        <f t="shared" si="97"/>
        <v>1</v>
      </c>
      <c r="N207" s="404">
        <f t="shared" si="97"/>
        <v>1</v>
      </c>
      <c r="O207" s="404">
        <f t="shared" si="97"/>
        <v>1</v>
      </c>
      <c r="P207" s="404">
        <f t="shared" si="97"/>
        <v>1</v>
      </c>
      <c r="Q207" s="404">
        <f t="shared" si="97"/>
        <v>1</v>
      </c>
      <c r="R207" s="404">
        <f t="shared" si="97"/>
        <v>1</v>
      </c>
      <c r="S207" s="404">
        <f t="shared" si="97"/>
        <v>1</v>
      </c>
      <c r="T207" s="404" t="e">
        <f t="shared" si="97"/>
        <v>#DIV/0!</v>
      </c>
      <c r="U207" s="404" t="e">
        <f t="shared" si="97"/>
        <v>#DIV/0!</v>
      </c>
      <c r="V207" s="404">
        <f t="shared" si="97"/>
        <v>1</v>
      </c>
      <c r="W207" s="404" t="e">
        <f t="shared" si="97"/>
        <v>#DIV/0!</v>
      </c>
      <c r="X207" s="404" t="e">
        <f t="shared" si="97"/>
        <v>#DIV/0!</v>
      </c>
      <c r="Y207" s="404" t="e">
        <f t="shared" si="97"/>
        <v>#DIV/0!</v>
      </c>
      <c r="Z207" s="404" t="e">
        <f t="shared" si="97"/>
        <v>#DIV/0!</v>
      </c>
      <c r="AA207" s="404" t="e">
        <f t="shared" si="97"/>
        <v>#DIV/0!</v>
      </c>
      <c r="AB207" s="404">
        <f t="shared" si="97"/>
        <v>1</v>
      </c>
      <c r="AC207" s="404" t="e">
        <f t="shared" si="97"/>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6">
      <c r="A211" s="426" t="s">
        <v>667</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652</v>
      </c>
      <c r="B212" s="132" t="s">
        <v>64</v>
      </c>
      <c r="C212" s="132" t="str">
        <f>C199</f>
        <v>*National</v>
      </c>
      <c r="D212" s="132" t="str">
        <f t="shared" ref="D212:AC212" si="98">D199</f>
        <v>IE-CW</v>
      </c>
      <c r="E212" s="132" t="str">
        <f t="shared" si="98"/>
        <v>IE-D</v>
      </c>
      <c r="F212" s="132" t="str">
        <f t="shared" si="98"/>
        <v>IE-KE</v>
      </c>
      <c r="G212" s="132" t="str">
        <f t="shared" si="98"/>
        <v>IE-KK</v>
      </c>
      <c r="H212" s="132" t="str">
        <f t="shared" si="98"/>
        <v>IE-LS</v>
      </c>
      <c r="I212" s="132" t="str">
        <f t="shared" si="98"/>
        <v>IE-LD</v>
      </c>
      <c r="J212" s="132" t="str">
        <f t="shared" si="98"/>
        <v>IE-LH</v>
      </c>
      <c r="K212" s="132" t="str">
        <f t="shared" si="98"/>
        <v>IE-MH</v>
      </c>
      <c r="L212" s="132" t="str">
        <f t="shared" si="98"/>
        <v>IE-OY</v>
      </c>
      <c r="M212" s="132" t="str">
        <f t="shared" si="98"/>
        <v>IE-WH</v>
      </c>
      <c r="N212" s="132" t="str">
        <f t="shared" si="98"/>
        <v>IE-WX</v>
      </c>
      <c r="O212" s="132" t="str">
        <f t="shared" si="98"/>
        <v>IE-WW</v>
      </c>
      <c r="P212" s="132" t="str">
        <f t="shared" si="98"/>
        <v>IE-CE</v>
      </c>
      <c r="Q212" s="132" t="str">
        <f t="shared" si="98"/>
        <v>IE-CO</v>
      </c>
      <c r="R212" s="132" t="str">
        <f t="shared" si="98"/>
        <v>IE-KY</v>
      </c>
      <c r="S212" s="132" t="str">
        <f t="shared" si="98"/>
        <v>IE-LK</v>
      </c>
      <c r="T212" s="132" t="str">
        <f t="shared" si="98"/>
        <v>IE-TA</v>
      </c>
      <c r="U212" s="132" t="str">
        <f t="shared" si="98"/>
        <v>IE-WD</v>
      </c>
      <c r="V212" s="132" t="str">
        <f t="shared" si="98"/>
        <v>IE-G</v>
      </c>
      <c r="W212" s="132" t="str">
        <f t="shared" si="98"/>
        <v>IE-LM</v>
      </c>
      <c r="X212" s="132" t="str">
        <f t="shared" si="98"/>
        <v>IE-MO</v>
      </c>
      <c r="Y212" s="132" t="str">
        <f t="shared" si="98"/>
        <v>IE-RN</v>
      </c>
      <c r="Z212" s="132" t="str">
        <f t="shared" si="98"/>
        <v>IE-SO</v>
      </c>
      <c r="AA212" s="132" t="str">
        <f t="shared" si="98"/>
        <v>IE-CN</v>
      </c>
      <c r="AB212" s="132" t="str">
        <f t="shared" si="98"/>
        <v>IE-DL</v>
      </c>
      <c r="AC212" s="132" t="str">
        <f t="shared" si="98"/>
        <v>IE-MN</v>
      </c>
    </row>
    <row r="213" spans="1:29">
      <c r="A213" s="460" t="s">
        <v>349</v>
      </c>
      <c r="B213" s="460" t="s">
        <v>657</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657</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657</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657</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657</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657</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657</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661</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6">
      <c r="A224" s="426" t="s">
        <v>667</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652</v>
      </c>
      <c r="B225" s="132" t="s">
        <v>64</v>
      </c>
      <c r="C225" s="132" t="str">
        <f>C212</f>
        <v>*National</v>
      </c>
      <c r="D225" s="132" t="str">
        <f t="shared" ref="D225:AC225" si="99">D212</f>
        <v>IE-CW</v>
      </c>
      <c r="E225" s="132" t="str">
        <f t="shared" si="99"/>
        <v>IE-D</v>
      </c>
      <c r="F225" s="132" t="str">
        <f t="shared" si="99"/>
        <v>IE-KE</v>
      </c>
      <c r="G225" s="132" t="str">
        <f t="shared" si="99"/>
        <v>IE-KK</v>
      </c>
      <c r="H225" s="132" t="str">
        <f t="shared" si="99"/>
        <v>IE-LS</v>
      </c>
      <c r="I225" s="132" t="str">
        <f t="shared" si="99"/>
        <v>IE-LD</v>
      </c>
      <c r="J225" s="132" t="str">
        <f t="shared" si="99"/>
        <v>IE-LH</v>
      </c>
      <c r="K225" s="132" t="str">
        <f t="shared" si="99"/>
        <v>IE-MH</v>
      </c>
      <c r="L225" s="132" t="str">
        <f t="shared" si="99"/>
        <v>IE-OY</v>
      </c>
      <c r="M225" s="132" t="str">
        <f t="shared" si="99"/>
        <v>IE-WH</v>
      </c>
      <c r="N225" s="132" t="str">
        <f t="shared" si="99"/>
        <v>IE-WX</v>
      </c>
      <c r="O225" s="132" t="str">
        <f t="shared" si="99"/>
        <v>IE-WW</v>
      </c>
      <c r="P225" s="132" t="str">
        <f t="shared" si="99"/>
        <v>IE-CE</v>
      </c>
      <c r="Q225" s="132" t="str">
        <f t="shared" si="99"/>
        <v>IE-CO</v>
      </c>
      <c r="R225" s="132" t="str">
        <f t="shared" si="99"/>
        <v>IE-KY</v>
      </c>
      <c r="S225" s="132" t="str">
        <f t="shared" si="99"/>
        <v>IE-LK</v>
      </c>
      <c r="T225" s="132" t="str">
        <f t="shared" si="99"/>
        <v>IE-TA</v>
      </c>
      <c r="U225" s="132" t="str">
        <f t="shared" si="99"/>
        <v>IE-WD</v>
      </c>
      <c r="V225" s="132" t="str">
        <f t="shared" si="99"/>
        <v>IE-G</v>
      </c>
      <c r="W225" s="132" t="str">
        <f t="shared" si="99"/>
        <v>IE-LM</v>
      </c>
      <c r="X225" s="132" t="str">
        <f t="shared" si="99"/>
        <v>IE-MO</v>
      </c>
      <c r="Y225" s="132" t="str">
        <f t="shared" si="99"/>
        <v>IE-RN</v>
      </c>
      <c r="Z225" s="132" t="str">
        <f t="shared" si="99"/>
        <v>IE-SO</v>
      </c>
      <c r="AA225" s="132" t="str">
        <f t="shared" si="99"/>
        <v>IE-CN</v>
      </c>
      <c r="AB225" s="132" t="str">
        <f t="shared" si="99"/>
        <v>IE-DL</v>
      </c>
      <c r="AC225" s="132" t="str">
        <f t="shared" si="99"/>
        <v>IE-MN</v>
      </c>
    </row>
    <row r="226" spans="1:29">
      <c r="A226" s="460" t="s">
        <v>673</v>
      </c>
      <c r="B226" s="460" t="s">
        <v>657</v>
      </c>
      <c r="C226" s="510">
        <f>SUMPRODUCT(C200:C206,C213:C219)</f>
        <v>1.9907750239914981</v>
      </c>
      <c r="D226" s="510">
        <f>IF(D193&gt;1,SUMPRODUCT(D200:D206,D213:D219),$C$226)</f>
        <v>1.9907750239914981</v>
      </c>
      <c r="E226" s="510">
        <f t="shared" ref="E226:AC226" si="100">IF(E193&gt;1,SUMPRODUCT(E200:E206,E213:E219),$C$226)</f>
        <v>1.9322339095618617</v>
      </c>
      <c r="F226" s="510">
        <f t="shared" si="100"/>
        <v>1.9907750239914981</v>
      </c>
      <c r="G226" s="510">
        <f t="shared" si="100"/>
        <v>1.9907750239914981</v>
      </c>
      <c r="H226" s="510">
        <f t="shared" si="100"/>
        <v>1.9907750239914981</v>
      </c>
      <c r="I226" s="510">
        <f t="shared" si="100"/>
        <v>2.1989941802073991</v>
      </c>
      <c r="J226" s="510">
        <f t="shared" si="100"/>
        <v>1.9907750239914981</v>
      </c>
      <c r="K226" s="510">
        <f t="shared" si="100"/>
        <v>2.1802130644366953</v>
      </c>
      <c r="L226" s="510">
        <f t="shared" si="100"/>
        <v>2.1005888918429378</v>
      </c>
      <c r="M226" s="510">
        <f t="shared" si="100"/>
        <v>1.9907750239914981</v>
      </c>
      <c r="N226" s="510">
        <f t="shared" si="100"/>
        <v>2.2476712661665643</v>
      </c>
      <c r="O226" s="510">
        <f t="shared" si="100"/>
        <v>1.8903695153417397</v>
      </c>
      <c r="P226" s="510">
        <f t="shared" si="100"/>
        <v>1.9907750239914981</v>
      </c>
      <c r="Q226" s="510">
        <f t="shared" si="100"/>
        <v>2.041395308408581</v>
      </c>
      <c r="R226" s="510">
        <f t="shared" si="100"/>
        <v>1.9468181122654045</v>
      </c>
      <c r="S226" s="510">
        <f t="shared" si="100"/>
        <v>1.9338238174863407</v>
      </c>
      <c r="T226" s="510">
        <f t="shared" si="100"/>
        <v>1.9907750239914981</v>
      </c>
      <c r="U226" s="510">
        <f t="shared" si="100"/>
        <v>1.9907750239914981</v>
      </c>
      <c r="V226" s="510">
        <f t="shared" si="100"/>
        <v>1.9983046136198885</v>
      </c>
      <c r="W226" s="510">
        <f t="shared" si="100"/>
        <v>1.9907750239914981</v>
      </c>
      <c r="X226" s="510">
        <f t="shared" si="100"/>
        <v>1.9907750239914981</v>
      </c>
      <c r="Y226" s="510">
        <f t="shared" si="100"/>
        <v>1.9907750239914981</v>
      </c>
      <c r="Z226" s="510">
        <f t="shared" si="100"/>
        <v>1.9907750239914981</v>
      </c>
      <c r="AA226" s="510">
        <f t="shared" si="100"/>
        <v>1.9907750239914981</v>
      </c>
      <c r="AB226" s="510">
        <f t="shared" si="100"/>
        <v>1.949556895070395</v>
      </c>
      <c r="AC226" s="510">
        <f t="shared" si="100"/>
        <v>1.9907750239914981</v>
      </c>
    </row>
    <row r="227" spans="1:29">
      <c r="A227" s="459"/>
      <c r="B227" s="459" t="s">
        <v>644</v>
      </c>
      <c r="C227" s="513">
        <f>1000/C226</f>
        <v>502.31693081772892</v>
      </c>
      <c r="D227" s="513">
        <f>1000/D226</f>
        <v>502.31693081772892</v>
      </c>
      <c r="E227" s="513">
        <f>1000/E226</f>
        <v>517.53568501794496</v>
      </c>
      <c r="F227" s="513">
        <f>1000/F226</f>
        <v>502.31693081772892</v>
      </c>
      <c r="G227" s="513">
        <f t="shared" ref="G227" si="101">1000/G226</f>
        <v>502.31693081772892</v>
      </c>
      <c r="H227" s="513">
        <f t="shared" ref="H227" si="102">1000/H226</f>
        <v>502.31693081772892</v>
      </c>
      <c r="I227" s="513">
        <f t="shared" ref="I227" si="103">1000/I226</f>
        <v>454.7533636063032</v>
      </c>
      <c r="J227" s="513">
        <f t="shared" ref="J227" si="104">1000/J226</f>
        <v>502.31693081772892</v>
      </c>
      <c r="K227" s="513">
        <f t="shared" ref="K227" si="105">1000/K226</f>
        <v>458.67076769323523</v>
      </c>
      <c r="L227" s="513">
        <f t="shared" ref="L227" si="106">1000/L226</f>
        <v>476.05697806135527</v>
      </c>
      <c r="M227" s="513">
        <f t="shared" ref="M227" si="107">1000/M226</f>
        <v>502.31693081772892</v>
      </c>
      <c r="N227" s="513">
        <f t="shared" ref="N227" si="108">1000/N226</f>
        <v>444.9049178377025</v>
      </c>
      <c r="O227" s="513">
        <f t="shared" ref="O227" si="109">1000/O226</f>
        <v>528.99710447310122</v>
      </c>
      <c r="P227" s="513">
        <f t="shared" ref="P227" si="110">1000/P226</f>
        <v>502.31693081772892</v>
      </c>
      <c r="Q227" s="513">
        <f t="shared" ref="Q227" si="111">1000/Q226</f>
        <v>489.86102587821375</v>
      </c>
      <c r="R227" s="513">
        <f t="shared" ref="R227" si="112">1000/R226</f>
        <v>513.65866882980424</v>
      </c>
      <c r="S227" s="513">
        <f t="shared" ref="S227" si="113">1000/S226</f>
        <v>517.11018912769362</v>
      </c>
      <c r="T227" s="513">
        <f t="shared" ref="T227" si="114">1000/T226</f>
        <v>502.31693081772892</v>
      </c>
      <c r="U227" s="513">
        <f t="shared" ref="U227" si="115">1000/U226</f>
        <v>502.31693081772892</v>
      </c>
      <c r="V227" s="513">
        <f t="shared" ref="V227" si="116">1000/V226</f>
        <v>500.42420619172776</v>
      </c>
      <c r="W227" s="513">
        <f t="shared" ref="W227" si="117">1000/W226</f>
        <v>502.31693081772892</v>
      </c>
      <c r="X227" s="513">
        <f t="shared" ref="X227" si="118">1000/X226</f>
        <v>502.31693081772892</v>
      </c>
      <c r="Y227" s="513">
        <f t="shared" ref="Y227" si="119">1000/Y226</f>
        <v>502.31693081772892</v>
      </c>
      <c r="Z227" s="513">
        <f t="shared" ref="Z227" si="120">1000/Z226</f>
        <v>502.31693081772892</v>
      </c>
      <c r="AA227" s="513">
        <f t="shared" ref="AA227" si="121">1000/AA226</f>
        <v>502.31693081772892</v>
      </c>
      <c r="AB227" s="513">
        <f t="shared" ref="AB227" si="122">1000/AB226</f>
        <v>512.93706920202078</v>
      </c>
      <c r="AC227" s="513">
        <f t="shared" ref="AC227" si="123">1000/AC226</f>
        <v>502.31693081772892</v>
      </c>
    </row>
    <row r="228" spans="1:29">
      <c r="A228" s="21" t="s">
        <v>662</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6">
      <c r="A233" s="402" t="s">
        <v>666</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652</v>
      </c>
      <c r="B234" s="132" t="s">
        <v>64</v>
      </c>
      <c r="C234" s="132" t="str">
        <f>C225</f>
        <v>*National</v>
      </c>
      <c r="D234" s="132" t="str">
        <f t="shared" ref="D234:AC234" si="124">D225</f>
        <v>IE-CW</v>
      </c>
      <c r="E234" s="132" t="str">
        <f t="shared" si="124"/>
        <v>IE-D</v>
      </c>
      <c r="F234" s="132" t="str">
        <f t="shared" si="124"/>
        <v>IE-KE</v>
      </c>
      <c r="G234" s="132" t="str">
        <f t="shared" si="124"/>
        <v>IE-KK</v>
      </c>
      <c r="H234" s="132" t="str">
        <f t="shared" si="124"/>
        <v>IE-LS</v>
      </c>
      <c r="I234" s="132" t="str">
        <f t="shared" si="124"/>
        <v>IE-LD</v>
      </c>
      <c r="J234" s="132" t="str">
        <f t="shared" si="124"/>
        <v>IE-LH</v>
      </c>
      <c r="K234" s="132" t="str">
        <f t="shared" si="124"/>
        <v>IE-MH</v>
      </c>
      <c r="L234" s="132" t="str">
        <f t="shared" si="124"/>
        <v>IE-OY</v>
      </c>
      <c r="M234" s="132" t="str">
        <f t="shared" si="124"/>
        <v>IE-WH</v>
      </c>
      <c r="N234" s="132" t="str">
        <f t="shared" si="124"/>
        <v>IE-WX</v>
      </c>
      <c r="O234" s="132" t="str">
        <f t="shared" si="124"/>
        <v>IE-WW</v>
      </c>
      <c r="P234" s="132" t="str">
        <f t="shared" si="124"/>
        <v>IE-CE</v>
      </c>
      <c r="Q234" s="132" t="str">
        <f t="shared" si="124"/>
        <v>IE-CO</v>
      </c>
      <c r="R234" s="132" t="str">
        <f t="shared" si="124"/>
        <v>IE-KY</v>
      </c>
      <c r="S234" s="132" t="str">
        <f t="shared" si="124"/>
        <v>IE-LK</v>
      </c>
      <c r="T234" s="132" t="str">
        <f t="shared" si="124"/>
        <v>IE-TA</v>
      </c>
      <c r="U234" s="132" t="str">
        <f t="shared" si="124"/>
        <v>IE-WD</v>
      </c>
      <c r="V234" s="132" t="str">
        <f t="shared" si="124"/>
        <v>IE-G</v>
      </c>
      <c r="W234" s="132" t="str">
        <f t="shared" si="124"/>
        <v>IE-LM</v>
      </c>
      <c r="X234" s="132" t="str">
        <f t="shared" si="124"/>
        <v>IE-MO</v>
      </c>
      <c r="Y234" s="132" t="str">
        <f t="shared" si="124"/>
        <v>IE-RN</v>
      </c>
      <c r="Z234" s="132" t="str">
        <f t="shared" si="124"/>
        <v>IE-SO</v>
      </c>
      <c r="AA234" s="132" t="str">
        <f t="shared" si="124"/>
        <v>IE-CN</v>
      </c>
      <c r="AB234" s="132" t="str">
        <f t="shared" si="124"/>
        <v>IE-DL</v>
      </c>
      <c r="AC234" s="132" t="str">
        <f t="shared" si="124"/>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5"/>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6">SUM(D235:D241)</f>
        <v>98</v>
      </c>
      <c r="E242" s="509">
        <f t="shared" si="126"/>
        <v>265</v>
      </c>
      <c r="F242" s="509">
        <f t="shared" si="126"/>
        <v>281</v>
      </c>
      <c r="G242" s="509">
        <f t="shared" si="126"/>
        <v>574</v>
      </c>
      <c r="H242" s="509">
        <f t="shared" si="126"/>
        <v>124</v>
      </c>
      <c r="I242" s="509">
        <f t="shared" si="126"/>
        <v>316</v>
      </c>
      <c r="J242" s="509">
        <f t="shared" si="126"/>
        <v>41</v>
      </c>
      <c r="K242" s="509">
        <f t="shared" si="126"/>
        <v>83</v>
      </c>
      <c r="L242" s="509">
        <f t="shared" si="126"/>
        <v>53</v>
      </c>
      <c r="M242" s="509">
        <f t="shared" si="126"/>
        <v>260</v>
      </c>
      <c r="N242" s="509">
        <f t="shared" si="126"/>
        <v>177</v>
      </c>
      <c r="O242" s="509">
        <f t="shared" si="126"/>
        <v>315</v>
      </c>
      <c r="P242" s="509">
        <f t="shared" si="126"/>
        <v>205</v>
      </c>
      <c r="Q242" s="509">
        <f t="shared" si="126"/>
        <v>1162</v>
      </c>
      <c r="R242" s="509">
        <f t="shared" si="126"/>
        <v>350</v>
      </c>
      <c r="S242" s="509">
        <f t="shared" si="126"/>
        <v>33</v>
      </c>
      <c r="T242" s="509">
        <f t="shared" si="126"/>
        <v>75</v>
      </c>
      <c r="U242" s="509">
        <f t="shared" si="126"/>
        <v>229</v>
      </c>
      <c r="V242" s="509">
        <f t="shared" si="126"/>
        <v>2626</v>
      </c>
      <c r="W242" s="509">
        <f t="shared" si="126"/>
        <v>107</v>
      </c>
      <c r="X242" s="509">
        <f t="shared" si="126"/>
        <v>247</v>
      </c>
      <c r="Y242" s="509">
        <f t="shared" si="126"/>
        <v>85</v>
      </c>
      <c r="Z242" s="509">
        <f t="shared" si="126"/>
        <v>75</v>
      </c>
      <c r="AA242" s="509">
        <f t="shared" si="126"/>
        <v>91</v>
      </c>
      <c r="AB242" s="509">
        <f t="shared" si="126"/>
        <v>185</v>
      </c>
      <c r="AC242" s="509">
        <f t="shared" si="126"/>
        <v>472</v>
      </c>
    </row>
    <row r="243" spans="1:29">
      <c r="A243" s="460" t="s">
        <v>663</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6">
      <c r="A247" s="426" t="s">
        <v>664</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652</v>
      </c>
      <c r="B248" s="132" t="s">
        <v>64</v>
      </c>
      <c r="C248" s="132" t="str">
        <f>C234</f>
        <v>*National</v>
      </c>
      <c r="D248" s="132" t="str">
        <f t="shared" ref="D248:AC248" si="127">D234</f>
        <v>IE-CW</v>
      </c>
      <c r="E248" s="132" t="str">
        <f t="shared" si="127"/>
        <v>IE-D</v>
      </c>
      <c r="F248" s="132" t="str">
        <f t="shared" si="127"/>
        <v>IE-KE</v>
      </c>
      <c r="G248" s="132" t="str">
        <f t="shared" si="127"/>
        <v>IE-KK</v>
      </c>
      <c r="H248" s="132" t="str">
        <f t="shared" si="127"/>
        <v>IE-LS</v>
      </c>
      <c r="I248" s="132" t="str">
        <f t="shared" si="127"/>
        <v>IE-LD</v>
      </c>
      <c r="J248" s="132" t="str">
        <f t="shared" si="127"/>
        <v>IE-LH</v>
      </c>
      <c r="K248" s="132" t="str">
        <f t="shared" si="127"/>
        <v>IE-MH</v>
      </c>
      <c r="L248" s="132" t="str">
        <f t="shared" si="127"/>
        <v>IE-OY</v>
      </c>
      <c r="M248" s="132" t="str">
        <f t="shared" si="127"/>
        <v>IE-WH</v>
      </c>
      <c r="N248" s="132" t="str">
        <f t="shared" si="127"/>
        <v>IE-WX</v>
      </c>
      <c r="O248" s="132" t="str">
        <f t="shared" si="127"/>
        <v>IE-WW</v>
      </c>
      <c r="P248" s="132" t="str">
        <f t="shared" si="127"/>
        <v>IE-CE</v>
      </c>
      <c r="Q248" s="132" t="str">
        <f t="shared" si="127"/>
        <v>IE-CO</v>
      </c>
      <c r="R248" s="132" t="str">
        <f t="shared" si="127"/>
        <v>IE-KY</v>
      </c>
      <c r="S248" s="132" t="str">
        <f t="shared" si="127"/>
        <v>IE-LK</v>
      </c>
      <c r="T248" s="132" t="str">
        <f t="shared" si="127"/>
        <v>IE-TA</v>
      </c>
      <c r="U248" s="132" t="str">
        <f t="shared" si="127"/>
        <v>IE-WD</v>
      </c>
      <c r="V248" s="132" t="str">
        <f t="shared" si="127"/>
        <v>IE-G</v>
      </c>
      <c r="W248" s="132" t="str">
        <f t="shared" si="127"/>
        <v>IE-LM</v>
      </c>
      <c r="X248" s="132" t="str">
        <f t="shared" si="127"/>
        <v>IE-MO</v>
      </c>
      <c r="Y248" s="132" t="str">
        <f t="shared" si="127"/>
        <v>IE-RN</v>
      </c>
      <c r="Z248" s="132" t="str">
        <f t="shared" si="127"/>
        <v>IE-SO</v>
      </c>
      <c r="AA248" s="132" t="str">
        <f t="shared" si="127"/>
        <v>IE-CN</v>
      </c>
      <c r="AB248" s="132" t="str">
        <f t="shared" si="127"/>
        <v>IE-DL</v>
      </c>
      <c r="AC248" s="132" t="str">
        <f t="shared" si="127"/>
        <v>IE-MN</v>
      </c>
    </row>
    <row r="249" spans="1:29">
      <c r="A249" s="460" t="s">
        <v>349</v>
      </c>
      <c r="B249" s="512" t="s">
        <v>656</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60" t="s">
        <v>350</v>
      </c>
      <c r="B250" s="1" t="s">
        <v>656</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60" t="s">
        <v>351</v>
      </c>
      <c r="B251" s="1" t="s">
        <v>656</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60" t="s">
        <v>352</v>
      </c>
      <c r="B252" s="1" t="s">
        <v>656</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60" t="s">
        <v>353</v>
      </c>
      <c r="B253" s="1" t="s">
        <v>656</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60" t="s">
        <v>354</v>
      </c>
      <c r="B254" s="1" t="s">
        <v>656</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60" t="s">
        <v>355</v>
      </c>
      <c r="B255" s="1" t="s">
        <v>656</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9" t="s">
        <v>16</v>
      </c>
      <c r="B256" s="459" t="s">
        <v>656</v>
      </c>
      <c r="C256" s="404">
        <f t="shared" ref="C256:AC256" si="130">SUM(C249:C255)</f>
        <v>1</v>
      </c>
      <c r="D256" s="404">
        <f t="shared" si="130"/>
        <v>1</v>
      </c>
      <c r="E256" s="404">
        <f t="shared" si="130"/>
        <v>1</v>
      </c>
      <c r="F256" s="404">
        <f t="shared" si="130"/>
        <v>1</v>
      </c>
      <c r="G256" s="404">
        <f t="shared" si="130"/>
        <v>1</v>
      </c>
      <c r="H256" s="404">
        <f t="shared" si="130"/>
        <v>1</v>
      </c>
      <c r="I256" s="404">
        <f t="shared" si="130"/>
        <v>1</v>
      </c>
      <c r="J256" s="404">
        <f t="shared" si="130"/>
        <v>1</v>
      </c>
      <c r="K256" s="404">
        <f t="shared" si="130"/>
        <v>1</v>
      </c>
      <c r="L256" s="404">
        <f t="shared" si="130"/>
        <v>1</v>
      </c>
      <c r="M256" s="404">
        <f t="shared" si="130"/>
        <v>0.99999999999999989</v>
      </c>
      <c r="N256" s="404">
        <f t="shared" si="130"/>
        <v>1</v>
      </c>
      <c r="O256" s="404">
        <f t="shared" si="130"/>
        <v>1</v>
      </c>
      <c r="P256" s="404">
        <f t="shared" si="130"/>
        <v>0.99999999999999989</v>
      </c>
      <c r="Q256" s="404">
        <f t="shared" si="130"/>
        <v>1</v>
      </c>
      <c r="R256" s="404">
        <f t="shared" si="130"/>
        <v>1</v>
      </c>
      <c r="S256" s="404">
        <f t="shared" si="130"/>
        <v>1</v>
      </c>
      <c r="T256" s="404">
        <f t="shared" si="130"/>
        <v>1</v>
      </c>
      <c r="U256" s="404">
        <f t="shared" si="130"/>
        <v>1</v>
      </c>
      <c r="V256" s="404">
        <f t="shared" si="130"/>
        <v>0.99999999999999989</v>
      </c>
      <c r="W256" s="404">
        <f t="shared" si="130"/>
        <v>1</v>
      </c>
      <c r="X256" s="404">
        <f t="shared" si="130"/>
        <v>1</v>
      </c>
      <c r="Y256" s="404">
        <f t="shared" si="130"/>
        <v>1</v>
      </c>
      <c r="Z256" s="404">
        <f t="shared" si="130"/>
        <v>1</v>
      </c>
      <c r="AA256" s="404">
        <f t="shared" si="130"/>
        <v>0.99999999999999989</v>
      </c>
      <c r="AB256" s="404">
        <f t="shared" si="130"/>
        <v>1</v>
      </c>
      <c r="AC256" s="404">
        <f t="shared" si="130"/>
        <v>0.99999999999999989</v>
      </c>
    </row>
    <row r="260" spans="1:29" ht="15.6">
      <c r="A260" s="426" t="s">
        <v>665</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652</v>
      </c>
      <c r="B261" s="132" t="s">
        <v>64</v>
      </c>
      <c r="C261" s="132" t="str">
        <f>C248</f>
        <v>*National</v>
      </c>
      <c r="D261" s="132" t="str">
        <f t="shared" ref="D261:AC261" si="131">D248</f>
        <v>IE-CW</v>
      </c>
      <c r="E261" s="132" t="str">
        <f t="shared" si="131"/>
        <v>IE-D</v>
      </c>
      <c r="F261" s="132" t="str">
        <f t="shared" si="131"/>
        <v>IE-KE</v>
      </c>
      <c r="G261" s="132" t="str">
        <f t="shared" si="131"/>
        <v>IE-KK</v>
      </c>
      <c r="H261" s="132" t="str">
        <f t="shared" si="131"/>
        <v>IE-LS</v>
      </c>
      <c r="I261" s="132" t="str">
        <f t="shared" si="131"/>
        <v>IE-LD</v>
      </c>
      <c r="J261" s="132" t="str">
        <f t="shared" si="131"/>
        <v>IE-LH</v>
      </c>
      <c r="K261" s="132" t="str">
        <f t="shared" si="131"/>
        <v>IE-MH</v>
      </c>
      <c r="L261" s="132" t="str">
        <f t="shared" si="131"/>
        <v>IE-OY</v>
      </c>
      <c r="M261" s="132" t="str">
        <f t="shared" si="131"/>
        <v>IE-WH</v>
      </c>
      <c r="N261" s="132" t="str">
        <f t="shared" si="131"/>
        <v>IE-WX</v>
      </c>
      <c r="O261" s="132" t="str">
        <f t="shared" si="131"/>
        <v>IE-WW</v>
      </c>
      <c r="P261" s="132" t="str">
        <f t="shared" si="131"/>
        <v>IE-CE</v>
      </c>
      <c r="Q261" s="132" t="str">
        <f t="shared" si="131"/>
        <v>IE-CO</v>
      </c>
      <c r="R261" s="132" t="str">
        <f t="shared" si="131"/>
        <v>IE-KY</v>
      </c>
      <c r="S261" s="132" t="str">
        <f t="shared" si="131"/>
        <v>IE-LK</v>
      </c>
      <c r="T261" s="132" t="str">
        <f t="shared" si="131"/>
        <v>IE-TA</v>
      </c>
      <c r="U261" s="132" t="str">
        <f t="shared" si="131"/>
        <v>IE-WD</v>
      </c>
      <c r="V261" s="132" t="str">
        <f t="shared" si="131"/>
        <v>IE-G</v>
      </c>
      <c r="W261" s="132" t="str">
        <f t="shared" si="131"/>
        <v>IE-LM</v>
      </c>
      <c r="X261" s="132" t="str">
        <f t="shared" si="131"/>
        <v>IE-MO</v>
      </c>
      <c r="Y261" s="132" t="str">
        <f t="shared" si="131"/>
        <v>IE-RN</v>
      </c>
      <c r="Z261" s="132" t="str">
        <f t="shared" si="131"/>
        <v>IE-SO</v>
      </c>
      <c r="AA261" s="132" t="str">
        <f t="shared" si="131"/>
        <v>IE-CN</v>
      </c>
      <c r="AB261" s="132" t="str">
        <f t="shared" si="131"/>
        <v>IE-DL</v>
      </c>
      <c r="AC261" s="132" t="str">
        <f t="shared" si="131"/>
        <v>IE-MN</v>
      </c>
    </row>
    <row r="262" spans="1:29">
      <c r="A262" s="460" t="s">
        <v>349</v>
      </c>
      <c r="B262" s="460" t="s">
        <v>657</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657</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657</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657</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657</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657</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657</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661</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6">
      <c r="A273" s="426" t="s">
        <v>665</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652</v>
      </c>
      <c r="B274" s="132" t="s">
        <v>64</v>
      </c>
      <c r="C274" s="132" t="str">
        <f>C261</f>
        <v>*National</v>
      </c>
      <c r="D274" s="132" t="str">
        <f t="shared" ref="D274:AC274" si="132">D261</f>
        <v>IE-CW</v>
      </c>
      <c r="E274" s="132" t="str">
        <f t="shared" si="132"/>
        <v>IE-D</v>
      </c>
      <c r="F274" s="132" t="str">
        <f t="shared" si="132"/>
        <v>IE-KE</v>
      </c>
      <c r="G274" s="132" t="str">
        <f t="shared" si="132"/>
        <v>IE-KK</v>
      </c>
      <c r="H274" s="132" t="str">
        <f t="shared" si="132"/>
        <v>IE-LS</v>
      </c>
      <c r="I274" s="132" t="str">
        <f t="shared" si="132"/>
        <v>IE-LD</v>
      </c>
      <c r="J274" s="132" t="str">
        <f t="shared" si="132"/>
        <v>IE-LH</v>
      </c>
      <c r="K274" s="132" t="str">
        <f t="shared" si="132"/>
        <v>IE-MH</v>
      </c>
      <c r="L274" s="132" t="str">
        <f t="shared" si="132"/>
        <v>IE-OY</v>
      </c>
      <c r="M274" s="132" t="str">
        <f t="shared" si="132"/>
        <v>IE-WH</v>
      </c>
      <c r="N274" s="132" t="str">
        <f t="shared" si="132"/>
        <v>IE-WX</v>
      </c>
      <c r="O274" s="132" t="str">
        <f t="shared" si="132"/>
        <v>IE-WW</v>
      </c>
      <c r="P274" s="132" t="str">
        <f t="shared" si="132"/>
        <v>IE-CE</v>
      </c>
      <c r="Q274" s="132" t="str">
        <f t="shared" si="132"/>
        <v>IE-CO</v>
      </c>
      <c r="R274" s="132" t="str">
        <f t="shared" si="132"/>
        <v>IE-KY</v>
      </c>
      <c r="S274" s="132" t="str">
        <f t="shared" si="132"/>
        <v>IE-LK</v>
      </c>
      <c r="T274" s="132" t="str">
        <f t="shared" si="132"/>
        <v>IE-TA</v>
      </c>
      <c r="U274" s="132" t="str">
        <f t="shared" si="132"/>
        <v>IE-WD</v>
      </c>
      <c r="V274" s="132" t="str">
        <f t="shared" si="132"/>
        <v>IE-G</v>
      </c>
      <c r="W274" s="132" t="str">
        <f t="shared" si="132"/>
        <v>IE-LM</v>
      </c>
      <c r="X274" s="132" t="str">
        <f t="shared" si="132"/>
        <v>IE-MO</v>
      </c>
      <c r="Y274" s="132" t="str">
        <f t="shared" si="132"/>
        <v>IE-RN</v>
      </c>
      <c r="Z274" s="132" t="str">
        <f t="shared" si="132"/>
        <v>IE-SO</v>
      </c>
      <c r="AA274" s="132" t="str">
        <f t="shared" si="132"/>
        <v>IE-CN</v>
      </c>
      <c r="AB274" s="132" t="str">
        <f t="shared" si="132"/>
        <v>IE-DL</v>
      </c>
      <c r="AC274" s="132" t="str">
        <f t="shared" si="132"/>
        <v>IE-MN</v>
      </c>
    </row>
    <row r="275" spans="1:29">
      <c r="A275" s="460" t="s">
        <v>673</v>
      </c>
      <c r="B275" s="460" t="s">
        <v>657</v>
      </c>
      <c r="C275" s="510">
        <f>SUMPRODUCT(C249:C255,C262:C268)</f>
        <v>1.6619529898518981</v>
      </c>
      <c r="D275" s="510">
        <f>IF(D242&gt;1,SUMPRODUCT(D249:D255,D262:D268),$C$226)</f>
        <v>1.6415930285036124</v>
      </c>
      <c r="E275" s="510">
        <f t="shared" ref="E275:AC275" si="133">IF(E242&gt;1,SUMPRODUCT(E249:E255,E262:E268),$C$226)</f>
        <v>1.6824155298383927</v>
      </c>
      <c r="F275" s="510">
        <f t="shared" si="133"/>
        <v>1.6382873945238248</v>
      </c>
      <c r="G275" s="510">
        <f t="shared" si="133"/>
        <v>1.6440804897009154</v>
      </c>
      <c r="H275" s="510">
        <f t="shared" si="133"/>
        <v>1.6514759468771643</v>
      </c>
      <c r="I275" s="510">
        <f t="shared" si="133"/>
        <v>1.6575815691238844</v>
      </c>
      <c r="J275" s="510">
        <f t="shared" si="133"/>
        <v>1.6291996265803439</v>
      </c>
      <c r="K275" s="510">
        <f t="shared" si="133"/>
        <v>1.7027258992750904</v>
      </c>
      <c r="L275" s="510">
        <f t="shared" si="133"/>
        <v>1.6219999252187001</v>
      </c>
      <c r="M275" s="510">
        <f t="shared" si="133"/>
        <v>1.6525696047253173</v>
      </c>
      <c r="N275" s="510">
        <f t="shared" si="133"/>
        <v>1.6163910938385573</v>
      </c>
      <c r="O275" s="510">
        <f t="shared" si="133"/>
        <v>1.6246637483235278</v>
      </c>
      <c r="P275" s="510">
        <f t="shared" si="133"/>
        <v>1.6510454202444789</v>
      </c>
      <c r="Q275" s="510">
        <f t="shared" si="133"/>
        <v>1.6540545361617276</v>
      </c>
      <c r="R275" s="510">
        <f t="shared" si="133"/>
        <v>1.6764124580787587</v>
      </c>
      <c r="S275" s="510">
        <f t="shared" si="133"/>
        <v>1.6372218478027598</v>
      </c>
      <c r="T275" s="510">
        <f t="shared" si="133"/>
        <v>1.6208233994883556</v>
      </c>
      <c r="U275" s="510">
        <f t="shared" si="133"/>
        <v>1.6526445307491071</v>
      </c>
      <c r="V275" s="510">
        <f t="shared" si="133"/>
        <v>1.6961438929638242</v>
      </c>
      <c r="W275" s="510">
        <f t="shared" si="133"/>
        <v>1.6413951213872302</v>
      </c>
      <c r="X275" s="510">
        <f t="shared" si="133"/>
        <v>1.6281630287089306</v>
      </c>
      <c r="Y275" s="510">
        <f t="shared" si="133"/>
        <v>1.636222953125988</v>
      </c>
      <c r="Z275" s="510">
        <f t="shared" si="133"/>
        <v>1.6286495365749154</v>
      </c>
      <c r="AA275" s="510">
        <f t="shared" si="133"/>
        <v>1.618155975530319</v>
      </c>
      <c r="AB275" s="510">
        <f t="shared" si="133"/>
        <v>1.6292238892424922</v>
      </c>
      <c r="AC275" s="510">
        <f t="shared" si="133"/>
        <v>1.6330547237118052</v>
      </c>
    </row>
    <row r="276" spans="1:29">
      <c r="A276" s="459"/>
      <c r="B276" s="459" t="s">
        <v>644</v>
      </c>
      <c r="C276" s="513">
        <f>1000/C275</f>
        <v>601.70173651488972</v>
      </c>
      <c r="D276" s="513">
        <f>1000/D275</f>
        <v>609.16438035287342</v>
      </c>
      <c r="E276" s="513">
        <f>1000/E275</f>
        <v>594.38348152674075</v>
      </c>
      <c r="F276" s="513">
        <f>1000/F275</f>
        <v>610.39351419208981</v>
      </c>
      <c r="G276" s="513">
        <f t="shared" ref="G276" si="134">1000/G275</f>
        <v>608.24272671827407</v>
      </c>
      <c r="H276" s="513">
        <f t="shared" ref="H276" si="135">1000/H275</f>
        <v>605.51896132119646</v>
      </c>
      <c r="I276" s="513">
        <f t="shared" ref="I276" si="136">1000/I275</f>
        <v>603.28856125526931</v>
      </c>
      <c r="J276" s="513">
        <f t="shared" ref="J276" si="137">1000/J275</f>
        <v>613.79832384259703</v>
      </c>
      <c r="K276" s="513">
        <f t="shared" ref="K276" si="138">1000/K275</f>
        <v>587.29358637566668</v>
      </c>
      <c r="L276" s="513">
        <f t="shared" ref="L276" si="139">1000/L275</f>
        <v>616.52283976842136</v>
      </c>
      <c r="M276" s="513">
        <f t="shared" ref="M276" si="140">1000/M275</f>
        <v>605.11823353196394</v>
      </c>
      <c r="N276" s="513">
        <f t="shared" ref="N276" si="141">1000/N275</f>
        <v>618.66215658565022</v>
      </c>
      <c r="O276" s="513">
        <f t="shared" ref="O276" si="142">1000/O275</f>
        <v>615.51197965233655</v>
      </c>
      <c r="P276" s="513">
        <f t="shared" ref="P276" si="143">1000/P275</f>
        <v>605.67685645615052</v>
      </c>
      <c r="Q276" s="513">
        <f t="shared" ref="Q276" si="144">1000/Q275</f>
        <v>604.57498718302452</v>
      </c>
      <c r="R276" s="513">
        <f t="shared" ref="R276" si="145">1000/R275</f>
        <v>596.51191160082601</v>
      </c>
      <c r="S276" s="513">
        <f t="shared" ref="S276" si="146">1000/S275</f>
        <v>610.79077422650698</v>
      </c>
      <c r="T276" s="513">
        <f t="shared" ref="T276" si="147">1000/T275</f>
        <v>616.9703622958981</v>
      </c>
      <c r="U276" s="513">
        <f t="shared" ref="U276" si="148">1000/U275</f>
        <v>605.09079925779452</v>
      </c>
      <c r="V276" s="513">
        <f t="shared" ref="V276" si="149">1000/V275</f>
        <v>589.57262066522571</v>
      </c>
      <c r="W276" s="513">
        <f t="shared" ref="W276" si="150">1000/W275</f>
        <v>609.23782882627734</v>
      </c>
      <c r="X276" s="513">
        <f t="shared" ref="X276" si="151">1000/X275</f>
        <v>614.18910905559676</v>
      </c>
      <c r="Y276" s="513">
        <f t="shared" ref="Y276" si="152">1000/Y275</f>
        <v>611.16365473880546</v>
      </c>
      <c r="Z276" s="513">
        <f t="shared" ref="Z276" si="153">1000/Z275</f>
        <v>614.00563936119818</v>
      </c>
      <c r="AA276" s="513">
        <f t="shared" ref="AA276" si="154">1000/AA275</f>
        <v>617.98739745856051</v>
      </c>
      <c r="AB276" s="513">
        <f t="shared" ref="AB276" si="155">1000/AB275</f>
        <v>613.78918306000912</v>
      </c>
      <c r="AC276" s="513">
        <f t="shared" ref="AC276" si="156">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6">
      <c r="A281" s="402" t="s">
        <v>672</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652</v>
      </c>
      <c r="B282" s="132" t="s">
        <v>64</v>
      </c>
      <c r="C282" s="132" t="str">
        <f t="shared" ref="C282:AC282" si="157">C274</f>
        <v>*National</v>
      </c>
      <c r="D282" s="132" t="str">
        <f t="shared" si="157"/>
        <v>IE-CW</v>
      </c>
      <c r="E282" s="132" t="str">
        <f t="shared" si="157"/>
        <v>IE-D</v>
      </c>
      <c r="F282" s="132" t="str">
        <f t="shared" si="157"/>
        <v>IE-KE</v>
      </c>
      <c r="G282" s="132" t="str">
        <f t="shared" si="157"/>
        <v>IE-KK</v>
      </c>
      <c r="H282" s="132" t="str">
        <f t="shared" si="157"/>
        <v>IE-LS</v>
      </c>
      <c r="I282" s="132" t="str">
        <f t="shared" si="157"/>
        <v>IE-LD</v>
      </c>
      <c r="J282" s="132" t="str">
        <f t="shared" si="157"/>
        <v>IE-LH</v>
      </c>
      <c r="K282" s="132" t="str">
        <f t="shared" si="157"/>
        <v>IE-MH</v>
      </c>
      <c r="L282" s="132" t="str">
        <f t="shared" si="157"/>
        <v>IE-OY</v>
      </c>
      <c r="M282" s="132" t="str">
        <f t="shared" si="157"/>
        <v>IE-WH</v>
      </c>
      <c r="N282" s="132" t="str">
        <f t="shared" si="157"/>
        <v>IE-WX</v>
      </c>
      <c r="O282" s="132" t="str">
        <f t="shared" si="157"/>
        <v>IE-WW</v>
      </c>
      <c r="P282" s="132" t="str">
        <f t="shared" si="157"/>
        <v>IE-CE</v>
      </c>
      <c r="Q282" s="132" t="str">
        <f t="shared" si="157"/>
        <v>IE-CO</v>
      </c>
      <c r="R282" s="132" t="str">
        <f t="shared" si="157"/>
        <v>IE-KY</v>
      </c>
      <c r="S282" s="132" t="str">
        <f t="shared" si="157"/>
        <v>IE-LK</v>
      </c>
      <c r="T282" s="132" t="str">
        <f t="shared" si="157"/>
        <v>IE-TA</v>
      </c>
      <c r="U282" s="132" t="str">
        <f t="shared" si="157"/>
        <v>IE-WD</v>
      </c>
      <c r="V282" s="132" t="str">
        <f t="shared" si="157"/>
        <v>IE-G</v>
      </c>
      <c r="W282" s="132" t="str">
        <f t="shared" si="157"/>
        <v>IE-LM</v>
      </c>
      <c r="X282" s="132" t="str">
        <f t="shared" si="157"/>
        <v>IE-MO</v>
      </c>
      <c r="Y282" s="132" t="str">
        <f t="shared" si="157"/>
        <v>IE-RN</v>
      </c>
      <c r="Z282" s="132" t="str">
        <f t="shared" si="157"/>
        <v>IE-SO</v>
      </c>
      <c r="AA282" s="132" t="str">
        <f t="shared" si="157"/>
        <v>IE-CN</v>
      </c>
      <c r="AB282" s="132" t="str">
        <f t="shared" si="157"/>
        <v>IE-DL</v>
      </c>
      <c r="AC282" s="132" t="str">
        <f t="shared" si="157"/>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8">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8"/>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8"/>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8"/>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8"/>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8"/>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9">SUM(E283:E289)</f>
        <v>1109</v>
      </c>
      <c r="F290" s="509">
        <f t="shared" ref="F290" si="160">SUM(F283:F289)</f>
        <v>572</v>
      </c>
      <c r="G290" s="509">
        <f t="shared" ref="G290" si="161">SUM(G283:G289)</f>
        <v>1428</v>
      </c>
      <c r="H290" s="509">
        <f t="shared" ref="H290" si="162">SUM(H283:H289)</f>
        <v>365</v>
      </c>
      <c r="I290" s="509">
        <f t="shared" ref="I290" si="163">SUM(I283:I289)</f>
        <v>805</v>
      </c>
      <c r="J290" s="509">
        <f t="shared" ref="J290" si="164">SUM(J283:J289)</f>
        <v>159</v>
      </c>
      <c r="K290" s="509">
        <f t="shared" ref="K290" si="165">SUM(K283:K289)</f>
        <v>457</v>
      </c>
      <c r="L290" s="509">
        <f t="shared" ref="L290" si="166">SUM(L283:L289)</f>
        <v>161</v>
      </c>
      <c r="M290" s="509">
        <f t="shared" ref="M290" si="167">SUM(M283:M289)</f>
        <v>418</v>
      </c>
      <c r="N290" s="509">
        <f t="shared" ref="N290" si="168">SUM(N283:N289)</f>
        <v>488</v>
      </c>
      <c r="O290" s="509">
        <f t="shared" ref="O290" si="169">SUM(O283:O289)</f>
        <v>616</v>
      </c>
      <c r="P290" s="509">
        <f t="shared" ref="P290" si="170">SUM(P283:P289)</f>
        <v>492</v>
      </c>
      <c r="Q290" s="509">
        <f t="shared" ref="Q290" si="171">SUM(Q283:Q289)</f>
        <v>2929</v>
      </c>
      <c r="R290" s="509">
        <f t="shared" ref="R290" si="172">SUM(R283:R289)</f>
        <v>1663</v>
      </c>
      <c r="S290" s="509">
        <f t="shared" ref="S290" si="173">SUM(S283:S289)</f>
        <v>90</v>
      </c>
      <c r="T290" s="509">
        <f t="shared" ref="T290" si="174">SUM(T283:T289)</f>
        <v>273</v>
      </c>
      <c r="U290" s="509">
        <f t="shared" ref="U290" si="175">SUM(U283:U289)</f>
        <v>565</v>
      </c>
      <c r="V290" s="509">
        <f t="shared" ref="V290" si="176">SUM(V283:V289)</f>
        <v>13569</v>
      </c>
      <c r="W290" s="509">
        <f t="shared" ref="W290" si="177">SUM(W283:W289)</f>
        <v>307</v>
      </c>
      <c r="X290" s="509">
        <f t="shared" ref="X290" si="178">SUM(X283:X289)</f>
        <v>583</v>
      </c>
      <c r="Y290" s="509">
        <f t="shared" ref="Y290" si="179">SUM(Y283:Y289)</f>
        <v>347</v>
      </c>
      <c r="Z290" s="509">
        <f t="shared" ref="Z290" si="180">SUM(Z283:Z289)</f>
        <v>265</v>
      </c>
      <c r="AA290" s="509">
        <f t="shared" ref="AA290" si="181">SUM(AA283:AA289)</f>
        <v>256</v>
      </c>
      <c r="AB290" s="509">
        <f t="shared" ref="AB290" si="182">SUM(AB283:AB289)</f>
        <v>573</v>
      </c>
      <c r="AC290" s="509">
        <f t="shared" ref="AC290" si="183">SUM(AC283:AC289)</f>
        <v>1105</v>
      </c>
    </row>
    <row r="291" spans="1:29">
      <c r="A291" s="460" t="s">
        <v>663</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6">
      <c r="A295" s="402" t="s">
        <v>671</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652</v>
      </c>
      <c r="B296" s="132" t="s">
        <v>64</v>
      </c>
      <c r="C296" s="132" t="str">
        <f>C282</f>
        <v>*National</v>
      </c>
      <c r="D296" s="132" t="str">
        <f t="shared" ref="D296:AC296" si="184">D282</f>
        <v>IE-CW</v>
      </c>
      <c r="E296" s="132" t="str">
        <f t="shared" si="184"/>
        <v>IE-D</v>
      </c>
      <c r="F296" s="132" t="str">
        <f t="shared" si="184"/>
        <v>IE-KE</v>
      </c>
      <c r="G296" s="132" t="str">
        <f t="shared" si="184"/>
        <v>IE-KK</v>
      </c>
      <c r="H296" s="132" t="str">
        <f t="shared" si="184"/>
        <v>IE-LS</v>
      </c>
      <c r="I296" s="132" t="str">
        <f t="shared" si="184"/>
        <v>IE-LD</v>
      </c>
      <c r="J296" s="132" t="str">
        <f t="shared" si="184"/>
        <v>IE-LH</v>
      </c>
      <c r="K296" s="132" t="str">
        <f t="shared" si="184"/>
        <v>IE-MH</v>
      </c>
      <c r="L296" s="132" t="str">
        <f t="shared" si="184"/>
        <v>IE-OY</v>
      </c>
      <c r="M296" s="132" t="str">
        <f t="shared" si="184"/>
        <v>IE-WH</v>
      </c>
      <c r="N296" s="132" t="str">
        <f t="shared" si="184"/>
        <v>IE-WX</v>
      </c>
      <c r="O296" s="132" t="str">
        <f t="shared" si="184"/>
        <v>IE-WW</v>
      </c>
      <c r="P296" s="132" t="str">
        <f t="shared" si="184"/>
        <v>IE-CE</v>
      </c>
      <c r="Q296" s="132" t="str">
        <f t="shared" si="184"/>
        <v>IE-CO</v>
      </c>
      <c r="R296" s="132" t="str">
        <f t="shared" si="184"/>
        <v>IE-KY</v>
      </c>
      <c r="S296" s="132" t="str">
        <f t="shared" si="184"/>
        <v>IE-LK</v>
      </c>
      <c r="T296" s="132" t="str">
        <f t="shared" si="184"/>
        <v>IE-TA</v>
      </c>
      <c r="U296" s="132" t="str">
        <f t="shared" si="184"/>
        <v>IE-WD</v>
      </c>
      <c r="V296" s="132" t="str">
        <f t="shared" si="184"/>
        <v>IE-G</v>
      </c>
      <c r="W296" s="132" t="str">
        <f t="shared" si="184"/>
        <v>IE-LM</v>
      </c>
      <c r="X296" s="132" t="str">
        <f t="shared" si="184"/>
        <v>IE-MO</v>
      </c>
      <c r="Y296" s="132" t="str">
        <f t="shared" si="184"/>
        <v>IE-RN</v>
      </c>
      <c r="Z296" s="132" t="str">
        <f t="shared" si="184"/>
        <v>IE-SO</v>
      </c>
      <c r="AA296" s="132" t="str">
        <f t="shared" si="184"/>
        <v>IE-CN</v>
      </c>
      <c r="AB296" s="132" t="str">
        <f t="shared" si="184"/>
        <v>IE-DL</v>
      </c>
      <c r="AC296" s="132" t="str">
        <f t="shared" si="184"/>
        <v>IE-MN</v>
      </c>
    </row>
    <row r="297" spans="1:29">
      <c r="A297" s="460" t="s">
        <v>349</v>
      </c>
      <c r="B297" s="512" t="s">
        <v>656</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60" t="s">
        <v>350</v>
      </c>
      <c r="B298" s="1" t="s">
        <v>656</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60" t="s">
        <v>351</v>
      </c>
      <c r="B299" s="1" t="s">
        <v>656</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60" t="s">
        <v>352</v>
      </c>
      <c r="B300" s="1" t="s">
        <v>656</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60" t="s">
        <v>353</v>
      </c>
      <c r="B301" s="1" t="s">
        <v>656</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60" t="s">
        <v>354</v>
      </c>
      <c r="B302" s="1" t="s">
        <v>656</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60" t="s">
        <v>355</v>
      </c>
      <c r="B303" s="1" t="s">
        <v>656</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9" t="s">
        <v>16</v>
      </c>
      <c r="B304" s="459" t="s">
        <v>656</v>
      </c>
      <c r="C304" s="404">
        <f t="shared" ref="C304:AC304" si="194">SUM(C297:C303)</f>
        <v>1</v>
      </c>
      <c r="D304" s="404">
        <f t="shared" si="194"/>
        <v>1</v>
      </c>
      <c r="E304" s="404">
        <f t="shared" si="194"/>
        <v>1</v>
      </c>
      <c r="F304" s="404">
        <f t="shared" si="194"/>
        <v>1</v>
      </c>
      <c r="G304" s="404">
        <f t="shared" si="194"/>
        <v>1</v>
      </c>
      <c r="H304" s="404">
        <f t="shared" si="194"/>
        <v>1</v>
      </c>
      <c r="I304" s="404">
        <f t="shared" si="194"/>
        <v>1</v>
      </c>
      <c r="J304" s="404">
        <f t="shared" si="194"/>
        <v>1</v>
      </c>
      <c r="K304" s="404">
        <f t="shared" si="194"/>
        <v>0.99999999999999989</v>
      </c>
      <c r="L304" s="404">
        <f t="shared" si="194"/>
        <v>1</v>
      </c>
      <c r="M304" s="404">
        <f t="shared" si="194"/>
        <v>1</v>
      </c>
      <c r="N304" s="404">
        <f t="shared" si="194"/>
        <v>1</v>
      </c>
      <c r="O304" s="404">
        <f t="shared" si="194"/>
        <v>1</v>
      </c>
      <c r="P304" s="404">
        <f t="shared" si="194"/>
        <v>1</v>
      </c>
      <c r="Q304" s="404">
        <f t="shared" si="194"/>
        <v>1</v>
      </c>
      <c r="R304" s="404">
        <f t="shared" si="194"/>
        <v>1</v>
      </c>
      <c r="S304" s="404">
        <f t="shared" si="194"/>
        <v>1</v>
      </c>
      <c r="T304" s="404">
        <f t="shared" si="194"/>
        <v>0.99999999999999989</v>
      </c>
      <c r="U304" s="404">
        <f t="shared" si="194"/>
        <v>1</v>
      </c>
      <c r="V304" s="404">
        <f t="shared" si="194"/>
        <v>1</v>
      </c>
      <c r="W304" s="404">
        <f t="shared" si="194"/>
        <v>1</v>
      </c>
      <c r="X304" s="404">
        <f t="shared" si="194"/>
        <v>1</v>
      </c>
      <c r="Y304" s="404">
        <f t="shared" si="194"/>
        <v>1</v>
      </c>
      <c r="Z304" s="404">
        <f t="shared" si="194"/>
        <v>1</v>
      </c>
      <c r="AA304" s="404">
        <f t="shared" si="194"/>
        <v>1</v>
      </c>
      <c r="AB304" s="404">
        <f t="shared" si="194"/>
        <v>1</v>
      </c>
      <c r="AC304" s="404">
        <f t="shared" si="194"/>
        <v>0.99999999999999989</v>
      </c>
    </row>
    <row r="308" spans="1:29" ht="15.6">
      <c r="A308" s="426" t="s">
        <v>670</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652</v>
      </c>
      <c r="B309" s="132" t="s">
        <v>64</v>
      </c>
      <c r="C309" s="132" t="str">
        <f>C296</f>
        <v>*National</v>
      </c>
      <c r="D309" s="132" t="str">
        <f t="shared" ref="D309:AC309" si="195">D296</f>
        <v>IE-CW</v>
      </c>
      <c r="E309" s="132" t="str">
        <f t="shared" si="195"/>
        <v>IE-D</v>
      </c>
      <c r="F309" s="132" t="str">
        <f t="shared" si="195"/>
        <v>IE-KE</v>
      </c>
      <c r="G309" s="132" t="str">
        <f t="shared" si="195"/>
        <v>IE-KK</v>
      </c>
      <c r="H309" s="132" t="str">
        <f t="shared" si="195"/>
        <v>IE-LS</v>
      </c>
      <c r="I309" s="132" t="str">
        <f t="shared" si="195"/>
        <v>IE-LD</v>
      </c>
      <c r="J309" s="132" t="str">
        <f t="shared" si="195"/>
        <v>IE-LH</v>
      </c>
      <c r="K309" s="132" t="str">
        <f t="shared" si="195"/>
        <v>IE-MH</v>
      </c>
      <c r="L309" s="132" t="str">
        <f t="shared" si="195"/>
        <v>IE-OY</v>
      </c>
      <c r="M309" s="132" t="str">
        <f t="shared" si="195"/>
        <v>IE-WH</v>
      </c>
      <c r="N309" s="132" t="str">
        <f t="shared" si="195"/>
        <v>IE-WX</v>
      </c>
      <c r="O309" s="132" t="str">
        <f t="shared" si="195"/>
        <v>IE-WW</v>
      </c>
      <c r="P309" s="132" t="str">
        <f t="shared" si="195"/>
        <v>IE-CE</v>
      </c>
      <c r="Q309" s="132" t="str">
        <f t="shared" si="195"/>
        <v>IE-CO</v>
      </c>
      <c r="R309" s="132" t="str">
        <f t="shared" si="195"/>
        <v>IE-KY</v>
      </c>
      <c r="S309" s="132" t="str">
        <f t="shared" si="195"/>
        <v>IE-LK</v>
      </c>
      <c r="T309" s="132" t="str">
        <f t="shared" si="195"/>
        <v>IE-TA</v>
      </c>
      <c r="U309" s="132" t="str">
        <f t="shared" si="195"/>
        <v>IE-WD</v>
      </c>
      <c r="V309" s="132" t="str">
        <f t="shared" si="195"/>
        <v>IE-G</v>
      </c>
      <c r="W309" s="132" t="str">
        <f t="shared" si="195"/>
        <v>IE-LM</v>
      </c>
      <c r="X309" s="132" t="str">
        <f t="shared" si="195"/>
        <v>IE-MO</v>
      </c>
      <c r="Y309" s="132" t="str">
        <f t="shared" si="195"/>
        <v>IE-RN</v>
      </c>
      <c r="Z309" s="132" t="str">
        <f t="shared" si="195"/>
        <v>IE-SO</v>
      </c>
      <c r="AA309" s="132" t="str">
        <f t="shared" si="195"/>
        <v>IE-CN</v>
      </c>
      <c r="AB309" s="132" t="str">
        <f t="shared" si="195"/>
        <v>IE-DL</v>
      </c>
      <c r="AC309" s="132" t="str">
        <f t="shared" si="195"/>
        <v>IE-MN</v>
      </c>
    </row>
    <row r="310" spans="1:29">
      <c r="A310" s="460" t="s">
        <v>349</v>
      </c>
      <c r="B310" s="460" t="s">
        <v>657</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657</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657</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657</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657</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657</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657</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661</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6">
      <c r="A321" s="426" t="s">
        <v>670</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652</v>
      </c>
      <c r="B322" s="132" t="s">
        <v>64</v>
      </c>
      <c r="C322" s="132" t="str">
        <f>C309</f>
        <v>*National</v>
      </c>
      <c r="D322" s="132" t="str">
        <f t="shared" ref="D322:AC322" si="196">D309</f>
        <v>IE-CW</v>
      </c>
      <c r="E322" s="132" t="str">
        <f t="shared" si="196"/>
        <v>IE-D</v>
      </c>
      <c r="F322" s="132" t="str">
        <f t="shared" si="196"/>
        <v>IE-KE</v>
      </c>
      <c r="G322" s="132" t="str">
        <f t="shared" si="196"/>
        <v>IE-KK</v>
      </c>
      <c r="H322" s="132" t="str">
        <f t="shared" si="196"/>
        <v>IE-LS</v>
      </c>
      <c r="I322" s="132" t="str">
        <f t="shared" si="196"/>
        <v>IE-LD</v>
      </c>
      <c r="J322" s="132" t="str">
        <f t="shared" si="196"/>
        <v>IE-LH</v>
      </c>
      <c r="K322" s="132" t="str">
        <f t="shared" si="196"/>
        <v>IE-MH</v>
      </c>
      <c r="L322" s="132" t="str">
        <f t="shared" si="196"/>
        <v>IE-OY</v>
      </c>
      <c r="M322" s="132" t="str">
        <f t="shared" si="196"/>
        <v>IE-WH</v>
      </c>
      <c r="N322" s="132" t="str">
        <f t="shared" si="196"/>
        <v>IE-WX</v>
      </c>
      <c r="O322" s="132" t="str">
        <f t="shared" si="196"/>
        <v>IE-WW</v>
      </c>
      <c r="P322" s="132" t="str">
        <f t="shared" si="196"/>
        <v>IE-CE</v>
      </c>
      <c r="Q322" s="132" t="str">
        <f t="shared" si="196"/>
        <v>IE-CO</v>
      </c>
      <c r="R322" s="132" t="str">
        <f t="shared" si="196"/>
        <v>IE-KY</v>
      </c>
      <c r="S322" s="132" t="str">
        <f t="shared" si="196"/>
        <v>IE-LK</v>
      </c>
      <c r="T322" s="132" t="str">
        <f t="shared" si="196"/>
        <v>IE-TA</v>
      </c>
      <c r="U322" s="132" t="str">
        <f t="shared" si="196"/>
        <v>IE-WD</v>
      </c>
      <c r="V322" s="132" t="str">
        <f t="shared" si="196"/>
        <v>IE-G</v>
      </c>
      <c r="W322" s="132" t="str">
        <f t="shared" si="196"/>
        <v>IE-LM</v>
      </c>
      <c r="X322" s="132" t="str">
        <f t="shared" si="196"/>
        <v>IE-MO</v>
      </c>
      <c r="Y322" s="132" t="str">
        <f t="shared" si="196"/>
        <v>IE-RN</v>
      </c>
      <c r="Z322" s="132" t="str">
        <f t="shared" si="196"/>
        <v>IE-SO</v>
      </c>
      <c r="AA322" s="132" t="str">
        <f t="shared" si="196"/>
        <v>IE-CN</v>
      </c>
      <c r="AB322" s="132" t="str">
        <f t="shared" si="196"/>
        <v>IE-DL</v>
      </c>
      <c r="AC322" s="132" t="str">
        <f t="shared" si="196"/>
        <v>IE-MN</v>
      </c>
    </row>
    <row r="323" spans="1:29">
      <c r="A323" s="460" t="s">
        <v>673</v>
      </c>
      <c r="B323" s="460" t="s">
        <v>657</v>
      </c>
      <c r="C323" s="510">
        <f>SUMPRODUCT(C297:C303,C310:C316)</f>
        <v>1.415243477594188</v>
      </c>
      <c r="D323" s="510">
        <f>IF(D290&gt;1,SUMPRODUCT(D297:D303,D310:D316),$C$226)</f>
        <v>1.4132404850977942</v>
      </c>
      <c r="E323" s="510">
        <f t="shared" ref="E323:AC323" si="197">IF(E290&gt;1,SUMPRODUCT(E297:E303,E310:E316),$C$226)</f>
        <v>1.4121585244619679</v>
      </c>
      <c r="F323" s="510">
        <f t="shared" si="197"/>
        <v>1.4101384800844001</v>
      </c>
      <c r="G323" s="510">
        <f t="shared" si="197"/>
        <v>1.4083306140887928</v>
      </c>
      <c r="H323" s="510">
        <f t="shared" si="197"/>
        <v>1.3988182784722314</v>
      </c>
      <c r="I323" s="510">
        <f t="shared" si="197"/>
        <v>1.4042052783385763</v>
      </c>
      <c r="J323" s="510">
        <f t="shared" si="197"/>
        <v>1.4143105034398209</v>
      </c>
      <c r="K323" s="510">
        <f t="shared" si="197"/>
        <v>1.4196897338621113</v>
      </c>
      <c r="L323" s="510">
        <f t="shared" si="197"/>
        <v>1.4104645061332943</v>
      </c>
      <c r="M323" s="510">
        <f t="shared" si="197"/>
        <v>1.404434721935685</v>
      </c>
      <c r="N323" s="510">
        <f t="shared" si="197"/>
        <v>1.4035583585869964</v>
      </c>
      <c r="O323" s="510">
        <f t="shared" si="197"/>
        <v>1.400731446392756</v>
      </c>
      <c r="P323" s="510">
        <f t="shared" si="197"/>
        <v>1.4060354775668111</v>
      </c>
      <c r="Q323" s="510">
        <f t="shared" si="197"/>
        <v>1.4238256724575309</v>
      </c>
      <c r="R323" s="510">
        <f t="shared" si="197"/>
        <v>1.4256423025955085</v>
      </c>
      <c r="S323" s="510">
        <f t="shared" si="197"/>
        <v>1.4090097968076738</v>
      </c>
      <c r="T323" s="510">
        <f t="shared" si="197"/>
        <v>1.3896881220813402</v>
      </c>
      <c r="U323" s="510">
        <f t="shared" si="197"/>
        <v>1.4046835094796584</v>
      </c>
      <c r="V323" s="510">
        <f t="shared" si="197"/>
        <v>1.4189534480634474</v>
      </c>
      <c r="W323" s="510">
        <f t="shared" si="197"/>
        <v>1.3923344475681962</v>
      </c>
      <c r="X323" s="510">
        <f t="shared" si="197"/>
        <v>1.3984045051111655</v>
      </c>
      <c r="Y323" s="510">
        <f t="shared" si="197"/>
        <v>1.4028667301014628</v>
      </c>
      <c r="Z323" s="510">
        <f t="shared" si="197"/>
        <v>1.4239456186936073</v>
      </c>
      <c r="AA323" s="510">
        <f t="shared" si="197"/>
        <v>1.4115999309980802</v>
      </c>
      <c r="AB323" s="510">
        <f t="shared" si="197"/>
        <v>1.4032700951958821</v>
      </c>
      <c r="AC323" s="510">
        <f t="shared" si="197"/>
        <v>1.4165517672510526</v>
      </c>
    </row>
    <row r="324" spans="1:29">
      <c r="A324" s="459"/>
      <c r="B324" s="459" t="s">
        <v>644</v>
      </c>
      <c r="C324" s="513">
        <f>1000/C323</f>
        <v>706.59219832613394</v>
      </c>
      <c r="D324" s="513">
        <f>1000/D323</f>
        <v>707.59365482711985</v>
      </c>
      <c r="E324" s="513">
        <f>1000/E323</f>
        <v>708.13579543486435</v>
      </c>
      <c r="F324" s="513">
        <f>1000/F323</f>
        <v>709.15021050992641</v>
      </c>
      <c r="G324" s="513">
        <f t="shared" ref="G324" si="198">1000/G323</f>
        <v>710.06054259994357</v>
      </c>
      <c r="H324" s="513">
        <f t="shared" ref="H324" si="199">1000/H323</f>
        <v>714.88914277856395</v>
      </c>
      <c r="I324" s="513">
        <f t="shared" ref="I324" si="200">1000/I323</f>
        <v>712.14658955218943</v>
      </c>
      <c r="J324" s="513">
        <f t="shared" ref="J324" si="201">1000/J323</f>
        <v>707.0583139754998</v>
      </c>
      <c r="K324" s="513">
        <f t="shared" ref="K324" si="202">1000/K323</f>
        <v>704.37925706457634</v>
      </c>
      <c r="L324" s="513">
        <f t="shared" ref="L324" si="203">1000/L323</f>
        <v>708.98629185745438</v>
      </c>
      <c r="M324" s="513">
        <f t="shared" ref="M324" si="204">1000/M323</f>
        <v>712.03024560780852</v>
      </c>
      <c r="N324" s="513">
        <f t="shared" ref="N324" si="205">1000/N323</f>
        <v>712.47482791291236</v>
      </c>
      <c r="O324" s="513">
        <f t="shared" ref="O324" si="206">1000/O323</f>
        <v>713.91272222470434</v>
      </c>
      <c r="P324" s="513">
        <f t="shared" ref="P324" si="207">1000/P323</f>
        <v>711.21960715424598</v>
      </c>
      <c r="Q324" s="513">
        <f t="shared" ref="Q324" si="208">1000/Q323</f>
        <v>702.33317135938034</v>
      </c>
      <c r="R324" s="513">
        <f t="shared" ref="R324" si="209">1000/R323</f>
        <v>701.43822063880339</v>
      </c>
      <c r="S324" s="513">
        <f t="shared" ref="S324" si="210">1000/S323</f>
        <v>709.71827326229538</v>
      </c>
      <c r="T324" s="513">
        <f t="shared" ref="T324" si="211">1000/T323</f>
        <v>719.58591579691779</v>
      </c>
      <c r="U324" s="513">
        <f t="shared" ref="U324" si="212">1000/U323</f>
        <v>711.90413587928674</v>
      </c>
      <c r="V324" s="513">
        <f t="shared" ref="V324" si="213">1000/V323</f>
        <v>704.74475492115357</v>
      </c>
      <c r="W324" s="513">
        <f t="shared" ref="W324" si="214">1000/W323</f>
        <v>718.2182425684905</v>
      </c>
      <c r="X324" s="513">
        <f t="shared" ref="X324" si="215">1000/X323</f>
        <v>715.10067104689813</v>
      </c>
      <c r="Y324" s="513">
        <f t="shared" ref="Y324" si="216">1000/Y323</f>
        <v>712.8260857164064</v>
      </c>
      <c r="Z324" s="513">
        <f t="shared" ref="Z324" si="217">1000/Z323</f>
        <v>702.27401023744551</v>
      </c>
      <c r="AA324" s="513">
        <f t="shared" ref="AA324" si="218">1000/AA323</f>
        <v>708.41601649338702</v>
      </c>
      <c r="AB324" s="513">
        <f t="shared" ref="AB324" si="219">1000/AB323</f>
        <v>712.62118634432261</v>
      </c>
      <c r="AC324" s="513">
        <f t="shared" ref="AC324" si="220">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6">
      <c r="A329" s="402" t="s">
        <v>674</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652</v>
      </c>
      <c r="B330" s="132" t="s">
        <v>64</v>
      </c>
      <c r="C330" s="132" t="str">
        <f t="shared" ref="C330:AC330" si="221">C322</f>
        <v>*National</v>
      </c>
      <c r="D330" s="132" t="str">
        <f t="shared" si="221"/>
        <v>IE-CW</v>
      </c>
      <c r="E330" s="132" t="str">
        <f t="shared" si="221"/>
        <v>IE-D</v>
      </c>
      <c r="F330" s="132" t="str">
        <f t="shared" si="221"/>
        <v>IE-KE</v>
      </c>
      <c r="G330" s="132" t="str">
        <f t="shared" si="221"/>
        <v>IE-KK</v>
      </c>
      <c r="H330" s="132" t="str">
        <f t="shared" si="221"/>
        <v>IE-LS</v>
      </c>
      <c r="I330" s="132" t="str">
        <f t="shared" si="221"/>
        <v>IE-LD</v>
      </c>
      <c r="J330" s="132" t="str">
        <f t="shared" si="221"/>
        <v>IE-LH</v>
      </c>
      <c r="K330" s="132" t="str">
        <f t="shared" si="221"/>
        <v>IE-MH</v>
      </c>
      <c r="L330" s="132" t="str">
        <f t="shared" si="221"/>
        <v>IE-OY</v>
      </c>
      <c r="M330" s="132" t="str">
        <f t="shared" si="221"/>
        <v>IE-WH</v>
      </c>
      <c r="N330" s="132" t="str">
        <f t="shared" si="221"/>
        <v>IE-WX</v>
      </c>
      <c r="O330" s="132" t="str">
        <f t="shared" si="221"/>
        <v>IE-WW</v>
      </c>
      <c r="P330" s="132" t="str">
        <f t="shared" si="221"/>
        <v>IE-CE</v>
      </c>
      <c r="Q330" s="132" t="str">
        <f t="shared" si="221"/>
        <v>IE-CO</v>
      </c>
      <c r="R330" s="132" t="str">
        <f t="shared" si="221"/>
        <v>IE-KY</v>
      </c>
      <c r="S330" s="132" t="str">
        <f t="shared" si="221"/>
        <v>IE-LK</v>
      </c>
      <c r="T330" s="132" t="str">
        <f t="shared" si="221"/>
        <v>IE-TA</v>
      </c>
      <c r="U330" s="132" t="str">
        <f t="shared" si="221"/>
        <v>IE-WD</v>
      </c>
      <c r="V330" s="132" t="str">
        <f t="shared" si="221"/>
        <v>IE-G</v>
      </c>
      <c r="W330" s="132" t="str">
        <f t="shared" si="221"/>
        <v>IE-LM</v>
      </c>
      <c r="X330" s="132" t="str">
        <f t="shared" si="221"/>
        <v>IE-MO</v>
      </c>
      <c r="Y330" s="132" t="str">
        <f t="shared" si="221"/>
        <v>IE-RN</v>
      </c>
      <c r="Z330" s="132" t="str">
        <f t="shared" si="221"/>
        <v>IE-SO</v>
      </c>
      <c r="AA330" s="132" t="str">
        <f t="shared" si="221"/>
        <v>IE-CN</v>
      </c>
      <c r="AB330" s="132" t="str">
        <f t="shared" si="221"/>
        <v>IE-DL</v>
      </c>
      <c r="AC330" s="132" t="str">
        <f t="shared" si="221"/>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2">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2"/>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2"/>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2"/>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2"/>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2"/>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3">SUM(E331:E337)</f>
        <v>33</v>
      </c>
      <c r="F338" s="509">
        <f t="shared" si="223"/>
        <v>19</v>
      </c>
      <c r="G338" s="509">
        <f t="shared" si="223"/>
        <v>43</v>
      </c>
      <c r="H338" s="509">
        <f t="shared" si="223"/>
        <v>16</v>
      </c>
      <c r="I338" s="509">
        <f t="shared" si="223"/>
        <v>24</v>
      </c>
      <c r="J338" s="509">
        <f t="shared" si="223"/>
        <v>8</v>
      </c>
      <c r="K338" s="509">
        <f t="shared" si="223"/>
        <v>13</v>
      </c>
      <c r="L338" s="509">
        <f t="shared" si="223"/>
        <v>10</v>
      </c>
      <c r="M338" s="509">
        <f t="shared" si="223"/>
        <v>23</v>
      </c>
      <c r="N338" s="509">
        <f t="shared" si="223"/>
        <v>16</v>
      </c>
      <c r="O338" s="509">
        <f t="shared" si="223"/>
        <v>17</v>
      </c>
      <c r="P338" s="509">
        <f t="shared" si="223"/>
        <v>13</v>
      </c>
      <c r="Q338" s="509">
        <f t="shared" si="223"/>
        <v>71</v>
      </c>
      <c r="R338" s="509">
        <f t="shared" si="223"/>
        <v>32</v>
      </c>
      <c r="S338" s="509">
        <f t="shared" si="223"/>
        <v>2</v>
      </c>
      <c r="T338" s="509">
        <f t="shared" si="223"/>
        <v>4</v>
      </c>
      <c r="U338" s="509">
        <f t="shared" si="223"/>
        <v>13</v>
      </c>
      <c r="V338" s="509">
        <f t="shared" si="223"/>
        <v>287</v>
      </c>
      <c r="W338" s="509">
        <f t="shared" si="223"/>
        <v>16</v>
      </c>
      <c r="X338" s="509">
        <f t="shared" si="223"/>
        <v>17</v>
      </c>
      <c r="Y338" s="509">
        <f t="shared" si="223"/>
        <v>11</v>
      </c>
      <c r="Z338" s="509">
        <f t="shared" si="223"/>
        <v>5</v>
      </c>
      <c r="AA338" s="509">
        <f t="shared" si="223"/>
        <v>16</v>
      </c>
      <c r="AB338" s="509">
        <f t="shared" si="223"/>
        <v>12</v>
      </c>
      <c r="AC338" s="509">
        <f t="shared" si="223"/>
        <v>38</v>
      </c>
    </row>
    <row r="339" spans="1:29">
      <c r="A339" s="460" t="s">
        <v>663</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6">
      <c r="A343" s="402" t="s">
        <v>675</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652</v>
      </c>
      <c r="B344" s="132" t="s">
        <v>64</v>
      </c>
      <c r="C344" s="132" t="str">
        <f>C330</f>
        <v>*National</v>
      </c>
      <c r="D344" s="132" t="str">
        <f t="shared" ref="D344:AC344" si="224">D330</f>
        <v>IE-CW</v>
      </c>
      <c r="E344" s="132" t="str">
        <f t="shared" si="224"/>
        <v>IE-D</v>
      </c>
      <c r="F344" s="132" t="str">
        <f t="shared" si="224"/>
        <v>IE-KE</v>
      </c>
      <c r="G344" s="132" t="str">
        <f t="shared" si="224"/>
        <v>IE-KK</v>
      </c>
      <c r="H344" s="132" t="str">
        <f t="shared" si="224"/>
        <v>IE-LS</v>
      </c>
      <c r="I344" s="132" t="str">
        <f t="shared" si="224"/>
        <v>IE-LD</v>
      </c>
      <c r="J344" s="132" t="str">
        <f t="shared" si="224"/>
        <v>IE-LH</v>
      </c>
      <c r="K344" s="132" t="str">
        <f t="shared" si="224"/>
        <v>IE-MH</v>
      </c>
      <c r="L344" s="132" t="str">
        <f t="shared" si="224"/>
        <v>IE-OY</v>
      </c>
      <c r="M344" s="132" t="str">
        <f t="shared" si="224"/>
        <v>IE-WH</v>
      </c>
      <c r="N344" s="132" t="str">
        <f t="shared" si="224"/>
        <v>IE-WX</v>
      </c>
      <c r="O344" s="132" t="str">
        <f t="shared" si="224"/>
        <v>IE-WW</v>
      </c>
      <c r="P344" s="132" t="str">
        <f t="shared" si="224"/>
        <v>IE-CE</v>
      </c>
      <c r="Q344" s="132" t="str">
        <f t="shared" si="224"/>
        <v>IE-CO</v>
      </c>
      <c r="R344" s="132" t="str">
        <f t="shared" si="224"/>
        <v>IE-KY</v>
      </c>
      <c r="S344" s="132" t="str">
        <f t="shared" si="224"/>
        <v>IE-LK</v>
      </c>
      <c r="T344" s="132" t="str">
        <f t="shared" si="224"/>
        <v>IE-TA</v>
      </c>
      <c r="U344" s="132" t="str">
        <f t="shared" si="224"/>
        <v>IE-WD</v>
      </c>
      <c r="V344" s="132" t="str">
        <f t="shared" si="224"/>
        <v>IE-G</v>
      </c>
      <c r="W344" s="132" t="str">
        <f t="shared" si="224"/>
        <v>IE-LM</v>
      </c>
      <c r="X344" s="132" t="str">
        <f t="shared" si="224"/>
        <v>IE-MO</v>
      </c>
      <c r="Y344" s="132" t="str">
        <f t="shared" si="224"/>
        <v>IE-RN</v>
      </c>
      <c r="Z344" s="132" t="str">
        <f t="shared" si="224"/>
        <v>IE-SO</v>
      </c>
      <c r="AA344" s="132" t="str">
        <f t="shared" si="224"/>
        <v>IE-CN</v>
      </c>
      <c r="AB344" s="132" t="str">
        <f t="shared" si="224"/>
        <v>IE-DL</v>
      </c>
      <c r="AC344" s="132" t="str">
        <f t="shared" si="224"/>
        <v>IE-MN</v>
      </c>
    </row>
    <row r="345" spans="1:29">
      <c r="A345" s="460" t="s">
        <v>349</v>
      </c>
      <c r="B345" s="512" t="s">
        <v>656</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60" t="s">
        <v>350</v>
      </c>
      <c r="B346" s="1" t="s">
        <v>656</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60" t="s">
        <v>351</v>
      </c>
      <c r="B347" s="1" t="s">
        <v>656</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60" t="s">
        <v>352</v>
      </c>
      <c r="B348" s="1" t="s">
        <v>656</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60" t="s">
        <v>353</v>
      </c>
      <c r="B349" s="1" t="s">
        <v>656</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60" t="s">
        <v>354</v>
      </c>
      <c r="B350" s="1" t="s">
        <v>656</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60" t="s">
        <v>355</v>
      </c>
      <c r="B351" s="1" t="s">
        <v>656</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9" t="s">
        <v>16</v>
      </c>
      <c r="B352" s="459" t="s">
        <v>656</v>
      </c>
      <c r="C352" s="404">
        <f t="shared" ref="C352:AC352" si="227">SUM(C345:C351)</f>
        <v>1</v>
      </c>
      <c r="D352" s="404">
        <f t="shared" si="227"/>
        <v>1</v>
      </c>
      <c r="E352" s="404">
        <f t="shared" si="227"/>
        <v>1</v>
      </c>
      <c r="F352" s="404">
        <f t="shared" si="227"/>
        <v>1</v>
      </c>
      <c r="G352" s="404">
        <f t="shared" si="227"/>
        <v>1</v>
      </c>
      <c r="H352" s="404">
        <f t="shared" si="227"/>
        <v>1</v>
      </c>
      <c r="I352" s="404">
        <f t="shared" si="227"/>
        <v>1</v>
      </c>
      <c r="J352" s="404">
        <f t="shared" si="227"/>
        <v>1</v>
      </c>
      <c r="K352" s="404">
        <f t="shared" si="227"/>
        <v>1</v>
      </c>
      <c r="L352" s="404">
        <f t="shared" si="227"/>
        <v>1</v>
      </c>
      <c r="M352" s="404">
        <f t="shared" si="227"/>
        <v>1</v>
      </c>
      <c r="N352" s="404">
        <f t="shared" si="227"/>
        <v>1</v>
      </c>
      <c r="O352" s="404">
        <f t="shared" si="227"/>
        <v>1</v>
      </c>
      <c r="P352" s="404">
        <f t="shared" si="227"/>
        <v>1</v>
      </c>
      <c r="Q352" s="404">
        <f t="shared" si="227"/>
        <v>1</v>
      </c>
      <c r="R352" s="404">
        <f t="shared" si="227"/>
        <v>1</v>
      </c>
      <c r="S352" s="404">
        <f t="shared" si="227"/>
        <v>1</v>
      </c>
      <c r="T352" s="404">
        <f t="shared" si="227"/>
        <v>1</v>
      </c>
      <c r="U352" s="404">
        <f t="shared" si="227"/>
        <v>1</v>
      </c>
      <c r="V352" s="404">
        <f t="shared" si="227"/>
        <v>1</v>
      </c>
      <c r="W352" s="404">
        <f t="shared" si="227"/>
        <v>1</v>
      </c>
      <c r="X352" s="404">
        <f t="shared" si="227"/>
        <v>1</v>
      </c>
      <c r="Y352" s="404">
        <f t="shared" si="227"/>
        <v>1</v>
      </c>
      <c r="Z352" s="404">
        <f t="shared" si="227"/>
        <v>1</v>
      </c>
      <c r="AA352" s="404">
        <f t="shared" si="227"/>
        <v>1</v>
      </c>
      <c r="AB352" s="404">
        <f t="shared" si="227"/>
        <v>1</v>
      </c>
      <c r="AC352" s="404">
        <f t="shared" si="227"/>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6">
      <c r="A356" s="426" t="s">
        <v>676</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652</v>
      </c>
      <c r="B357" s="132" t="s">
        <v>64</v>
      </c>
      <c r="C357" s="132" t="str">
        <f>C344</f>
        <v>*National</v>
      </c>
      <c r="D357" s="132" t="str">
        <f t="shared" ref="D357:AC357" si="228">D344</f>
        <v>IE-CW</v>
      </c>
      <c r="E357" s="132" t="str">
        <f t="shared" si="228"/>
        <v>IE-D</v>
      </c>
      <c r="F357" s="132" t="str">
        <f t="shared" si="228"/>
        <v>IE-KE</v>
      </c>
      <c r="G357" s="132" t="str">
        <f t="shared" si="228"/>
        <v>IE-KK</v>
      </c>
      <c r="H357" s="132" t="str">
        <f t="shared" si="228"/>
        <v>IE-LS</v>
      </c>
      <c r="I357" s="132" t="str">
        <f t="shared" si="228"/>
        <v>IE-LD</v>
      </c>
      <c r="J357" s="132" t="str">
        <f t="shared" si="228"/>
        <v>IE-LH</v>
      </c>
      <c r="K357" s="132" t="str">
        <f t="shared" si="228"/>
        <v>IE-MH</v>
      </c>
      <c r="L357" s="132" t="str">
        <f t="shared" si="228"/>
        <v>IE-OY</v>
      </c>
      <c r="M357" s="132" t="str">
        <f t="shared" si="228"/>
        <v>IE-WH</v>
      </c>
      <c r="N357" s="132" t="str">
        <f t="shared" si="228"/>
        <v>IE-WX</v>
      </c>
      <c r="O357" s="132" t="str">
        <f t="shared" si="228"/>
        <v>IE-WW</v>
      </c>
      <c r="P357" s="132" t="str">
        <f t="shared" si="228"/>
        <v>IE-CE</v>
      </c>
      <c r="Q357" s="132" t="str">
        <f t="shared" si="228"/>
        <v>IE-CO</v>
      </c>
      <c r="R357" s="132" t="str">
        <f t="shared" si="228"/>
        <v>IE-KY</v>
      </c>
      <c r="S357" s="132" t="str">
        <f t="shared" si="228"/>
        <v>IE-LK</v>
      </c>
      <c r="T357" s="132" t="str">
        <f t="shared" si="228"/>
        <v>IE-TA</v>
      </c>
      <c r="U357" s="132" t="str">
        <f t="shared" si="228"/>
        <v>IE-WD</v>
      </c>
      <c r="V357" s="132" t="str">
        <f t="shared" si="228"/>
        <v>IE-G</v>
      </c>
      <c r="W357" s="132" t="str">
        <f t="shared" si="228"/>
        <v>IE-LM</v>
      </c>
      <c r="X357" s="132" t="str">
        <f t="shared" si="228"/>
        <v>IE-MO</v>
      </c>
      <c r="Y357" s="132" t="str">
        <f t="shared" si="228"/>
        <v>IE-RN</v>
      </c>
      <c r="Z357" s="132" t="str">
        <f t="shared" si="228"/>
        <v>IE-SO</v>
      </c>
      <c r="AA357" s="132" t="str">
        <f t="shared" si="228"/>
        <v>IE-CN</v>
      </c>
      <c r="AB357" s="132" t="str">
        <f t="shared" si="228"/>
        <v>IE-DL</v>
      </c>
      <c r="AC357" s="132" t="str">
        <f t="shared" si="228"/>
        <v>IE-MN</v>
      </c>
    </row>
    <row r="358" spans="1:29">
      <c r="A358" s="460" t="s">
        <v>349</v>
      </c>
      <c r="B358" s="460" t="s">
        <v>657</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657</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657</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657</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657</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657</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657</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661</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6">
      <c r="A369" s="426" t="s">
        <v>676</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652</v>
      </c>
      <c r="B370" s="132" t="s">
        <v>64</v>
      </c>
      <c r="C370" s="132" t="str">
        <f>C357</f>
        <v>*National</v>
      </c>
      <c r="D370" s="132" t="str">
        <f t="shared" ref="D370:AC370" si="229">D357</f>
        <v>IE-CW</v>
      </c>
      <c r="E370" s="132" t="str">
        <f t="shared" si="229"/>
        <v>IE-D</v>
      </c>
      <c r="F370" s="132" t="str">
        <f t="shared" si="229"/>
        <v>IE-KE</v>
      </c>
      <c r="G370" s="132" t="str">
        <f t="shared" si="229"/>
        <v>IE-KK</v>
      </c>
      <c r="H370" s="132" t="str">
        <f t="shared" si="229"/>
        <v>IE-LS</v>
      </c>
      <c r="I370" s="132" t="str">
        <f t="shared" si="229"/>
        <v>IE-LD</v>
      </c>
      <c r="J370" s="132" t="str">
        <f t="shared" si="229"/>
        <v>IE-LH</v>
      </c>
      <c r="K370" s="132" t="str">
        <f t="shared" si="229"/>
        <v>IE-MH</v>
      </c>
      <c r="L370" s="132" t="str">
        <f t="shared" si="229"/>
        <v>IE-OY</v>
      </c>
      <c r="M370" s="132" t="str">
        <f t="shared" si="229"/>
        <v>IE-WH</v>
      </c>
      <c r="N370" s="132" t="str">
        <f t="shared" si="229"/>
        <v>IE-WX</v>
      </c>
      <c r="O370" s="132" t="str">
        <f t="shared" si="229"/>
        <v>IE-WW</v>
      </c>
      <c r="P370" s="132" t="str">
        <f t="shared" si="229"/>
        <v>IE-CE</v>
      </c>
      <c r="Q370" s="132" t="str">
        <f t="shared" si="229"/>
        <v>IE-CO</v>
      </c>
      <c r="R370" s="132" t="str">
        <f t="shared" si="229"/>
        <v>IE-KY</v>
      </c>
      <c r="S370" s="132" t="str">
        <f t="shared" si="229"/>
        <v>IE-LK</v>
      </c>
      <c r="T370" s="132" t="str">
        <f t="shared" si="229"/>
        <v>IE-TA</v>
      </c>
      <c r="U370" s="132" t="str">
        <f t="shared" si="229"/>
        <v>IE-WD</v>
      </c>
      <c r="V370" s="132" t="str">
        <f t="shared" si="229"/>
        <v>IE-G</v>
      </c>
      <c r="W370" s="132" t="str">
        <f t="shared" si="229"/>
        <v>IE-LM</v>
      </c>
      <c r="X370" s="132" t="str">
        <f t="shared" si="229"/>
        <v>IE-MO</v>
      </c>
      <c r="Y370" s="132" t="str">
        <f t="shared" si="229"/>
        <v>IE-RN</v>
      </c>
      <c r="Z370" s="132" t="str">
        <f t="shared" si="229"/>
        <v>IE-SO</v>
      </c>
      <c r="AA370" s="132" t="str">
        <f t="shared" si="229"/>
        <v>IE-CN</v>
      </c>
      <c r="AB370" s="132" t="str">
        <f t="shared" si="229"/>
        <v>IE-DL</v>
      </c>
      <c r="AC370" s="132" t="str">
        <f t="shared" si="229"/>
        <v>IE-MN</v>
      </c>
    </row>
    <row r="371" spans="1:29">
      <c r="A371" s="460" t="s">
        <v>673</v>
      </c>
      <c r="B371" s="460" t="s">
        <v>657</v>
      </c>
      <c r="C371" s="510">
        <f>SUMPRODUCT(C345:C351,C358:C364)</f>
        <v>1.4001588450512759</v>
      </c>
      <c r="D371" s="510">
        <f>IF(D338&gt;1,SUMPRODUCT(D345:D351,D358:D364),$C$226)</f>
        <v>1.4022879482137258</v>
      </c>
      <c r="E371" s="510">
        <f t="shared" ref="E371:AC371" si="230">IF(E338&gt;1,SUMPRODUCT(E345:E351,E358:E364),$C$226)</f>
        <v>1.4005246489532712</v>
      </c>
      <c r="F371" s="510">
        <f t="shared" si="230"/>
        <v>1.3810496796689202</v>
      </c>
      <c r="G371" s="510">
        <f t="shared" si="230"/>
        <v>1.3934919553912242</v>
      </c>
      <c r="H371" s="510">
        <f t="shared" si="230"/>
        <v>1.4059247529384142</v>
      </c>
      <c r="I371" s="510">
        <f t="shared" si="230"/>
        <v>1.4228965083202925</v>
      </c>
      <c r="J371" s="510">
        <f t="shared" si="230"/>
        <v>1.4059247529384142</v>
      </c>
      <c r="K371" s="510">
        <f t="shared" si="230"/>
        <v>1.4157161502741131</v>
      </c>
      <c r="L371" s="510">
        <f t="shared" si="230"/>
        <v>1.4313823860112316</v>
      </c>
      <c r="M371" s="510">
        <f t="shared" si="230"/>
        <v>1.3718157567132359</v>
      </c>
      <c r="N371" s="510">
        <f t="shared" si="230"/>
        <v>1.3931959364020055</v>
      </c>
      <c r="O371" s="510">
        <f t="shared" si="230"/>
        <v>1.4194023233887292</v>
      </c>
      <c r="P371" s="510">
        <f t="shared" si="230"/>
        <v>1.3843836787998764</v>
      </c>
      <c r="Q371" s="510">
        <f t="shared" si="230"/>
        <v>1.388355400536047</v>
      </c>
      <c r="R371" s="510">
        <f t="shared" si="230"/>
        <v>1.4186535694748228</v>
      </c>
      <c r="S371" s="510">
        <f t="shared" si="230"/>
        <v>1.4313823860112316</v>
      </c>
      <c r="T371" s="510">
        <f t="shared" si="230"/>
        <v>1.3804671198655969</v>
      </c>
      <c r="U371" s="510">
        <f t="shared" si="230"/>
        <v>1.3843836787998764</v>
      </c>
      <c r="V371" s="510">
        <f t="shared" si="230"/>
        <v>1.4065456708182389</v>
      </c>
      <c r="W371" s="510">
        <f t="shared" si="230"/>
        <v>1.4186535694748228</v>
      </c>
      <c r="X371" s="510">
        <f t="shared" si="230"/>
        <v>1.4313823860112316</v>
      </c>
      <c r="Y371" s="510">
        <f t="shared" si="230"/>
        <v>1.3758384593069026</v>
      </c>
      <c r="Z371" s="510">
        <f t="shared" si="230"/>
        <v>1.3623147406599727</v>
      </c>
      <c r="AA371" s="510">
        <f t="shared" si="230"/>
        <v>1.3716122972297371</v>
      </c>
      <c r="AB371" s="510">
        <f t="shared" si="230"/>
        <v>1.3007736681569373</v>
      </c>
      <c r="AC371" s="510">
        <f t="shared" si="230"/>
        <v>1.3992253758139883</v>
      </c>
    </row>
    <row r="372" spans="1:29">
      <c r="A372" s="459"/>
      <c r="B372" s="459" t="s">
        <v>644</v>
      </c>
      <c r="C372" s="513">
        <f>1000/C371</f>
        <v>714.20468008640728</v>
      </c>
      <c r="D372" s="513">
        <f>1000/D371</f>
        <v>713.12029834801649</v>
      </c>
      <c r="E372" s="513">
        <f>1000/E371</f>
        <v>714.01813652289752</v>
      </c>
      <c r="F372" s="513">
        <f>1000/F371</f>
        <v>724.08691354226335</v>
      </c>
      <c r="G372" s="513">
        <f t="shared" ref="G372" si="231">1000/G371</f>
        <v>717.62165266268016</v>
      </c>
      <c r="H372" s="513">
        <f t="shared" ref="H372" si="232">1000/H371</f>
        <v>711.27561977266396</v>
      </c>
      <c r="I372" s="513">
        <f t="shared" ref="I372" si="233">1000/I371</f>
        <v>702.79180119746354</v>
      </c>
      <c r="J372" s="513">
        <f t="shared" ref="J372" si="234">1000/J371</f>
        <v>711.27561977266396</v>
      </c>
      <c r="K372" s="513">
        <f t="shared" ref="K372" si="235">1000/K371</f>
        <v>706.35628463119428</v>
      </c>
      <c r="L372" s="513">
        <f t="shared" ref="L372" si="236">1000/L371</f>
        <v>698.62533574040594</v>
      </c>
      <c r="M372" s="513">
        <f t="shared" ref="M372" si="237">1000/M371</f>
        <v>728.96086453761291</v>
      </c>
      <c r="N372" s="513">
        <f t="shared" ref="N372" si="238">1000/N371</f>
        <v>717.77412915985633</v>
      </c>
      <c r="O372" s="513">
        <f t="shared" ref="O372" si="239">1000/O371</f>
        <v>704.52188468493284</v>
      </c>
      <c r="P372" s="513">
        <f t="shared" ref="P372" si="240">1000/P371</f>
        <v>722.3431013481038</v>
      </c>
      <c r="Q372" s="513">
        <f t="shared" ref="Q372" si="241">1000/Q371</f>
        <v>720.27666663298021</v>
      </c>
      <c r="R372" s="513">
        <f t="shared" ref="R372" si="242">1000/R371</f>
        <v>704.89372565438521</v>
      </c>
      <c r="S372" s="513">
        <f t="shared" ref="S372" si="243">1000/S371</f>
        <v>698.62533574040594</v>
      </c>
      <c r="T372" s="513">
        <f t="shared" ref="T372" si="244">1000/T371</f>
        <v>724.39247962483932</v>
      </c>
      <c r="U372" s="513">
        <f t="shared" ref="U372" si="245">1000/U371</f>
        <v>722.3431013481038</v>
      </c>
      <c r="V372" s="513">
        <f t="shared" ref="V372" si="246">1000/V371</f>
        <v>710.96162801330411</v>
      </c>
      <c r="W372" s="513">
        <f t="shared" ref="W372" si="247">1000/W371</f>
        <v>704.89372565438521</v>
      </c>
      <c r="X372" s="513">
        <f t="shared" ref="X372" si="248">1000/X371</f>
        <v>698.62533574040594</v>
      </c>
      <c r="Y372" s="513">
        <f t="shared" ref="Y372" si="249">1000/Y371</f>
        <v>726.82951492994584</v>
      </c>
      <c r="Z372" s="513">
        <f t="shared" ref="Z372" si="250">1000/Z371</f>
        <v>734.04476231061733</v>
      </c>
      <c r="AA372" s="513">
        <f t="shared" ref="AA372" si="251">1000/AA371</f>
        <v>729.06899567735923</v>
      </c>
      <c r="AB372" s="513">
        <f t="shared" ref="AB372" si="252">1000/AB371</f>
        <v>768.77324970522909</v>
      </c>
      <c r="AC372" s="513">
        <f t="shared" ref="AC372" si="253">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6">
      <c r="A377" s="402" t="s">
        <v>680</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652</v>
      </c>
      <c r="B378" s="132" t="s">
        <v>64</v>
      </c>
      <c r="C378" s="132" t="str">
        <f t="shared" ref="C378:AC378" si="254">C370</f>
        <v>*National</v>
      </c>
      <c r="D378" s="132" t="str">
        <f t="shared" si="254"/>
        <v>IE-CW</v>
      </c>
      <c r="E378" s="132" t="str">
        <f t="shared" si="254"/>
        <v>IE-D</v>
      </c>
      <c r="F378" s="132" t="str">
        <f t="shared" si="254"/>
        <v>IE-KE</v>
      </c>
      <c r="G378" s="132" t="str">
        <f t="shared" si="254"/>
        <v>IE-KK</v>
      </c>
      <c r="H378" s="132" t="str">
        <f t="shared" si="254"/>
        <v>IE-LS</v>
      </c>
      <c r="I378" s="132" t="str">
        <f t="shared" si="254"/>
        <v>IE-LD</v>
      </c>
      <c r="J378" s="132" t="str">
        <f t="shared" si="254"/>
        <v>IE-LH</v>
      </c>
      <c r="K378" s="132" t="str">
        <f t="shared" si="254"/>
        <v>IE-MH</v>
      </c>
      <c r="L378" s="132" t="str">
        <f t="shared" si="254"/>
        <v>IE-OY</v>
      </c>
      <c r="M378" s="132" t="str">
        <f t="shared" si="254"/>
        <v>IE-WH</v>
      </c>
      <c r="N378" s="132" t="str">
        <f t="shared" si="254"/>
        <v>IE-WX</v>
      </c>
      <c r="O378" s="132" t="str">
        <f t="shared" si="254"/>
        <v>IE-WW</v>
      </c>
      <c r="P378" s="132" t="str">
        <f t="shared" si="254"/>
        <v>IE-CE</v>
      </c>
      <c r="Q378" s="132" t="str">
        <f t="shared" si="254"/>
        <v>IE-CO</v>
      </c>
      <c r="R378" s="132" t="str">
        <f t="shared" si="254"/>
        <v>IE-KY</v>
      </c>
      <c r="S378" s="132" t="str">
        <f t="shared" si="254"/>
        <v>IE-LK</v>
      </c>
      <c r="T378" s="132" t="str">
        <f t="shared" si="254"/>
        <v>IE-TA</v>
      </c>
      <c r="U378" s="132" t="str">
        <f t="shared" si="254"/>
        <v>IE-WD</v>
      </c>
      <c r="V378" s="132" t="str">
        <f t="shared" si="254"/>
        <v>IE-G</v>
      </c>
      <c r="W378" s="132" t="str">
        <f t="shared" si="254"/>
        <v>IE-LM</v>
      </c>
      <c r="X378" s="132" t="str">
        <f t="shared" si="254"/>
        <v>IE-MO</v>
      </c>
      <c r="Y378" s="132" t="str">
        <f t="shared" si="254"/>
        <v>IE-RN</v>
      </c>
      <c r="Z378" s="132" t="str">
        <f t="shared" si="254"/>
        <v>IE-SO</v>
      </c>
      <c r="AA378" s="132" t="str">
        <f t="shared" si="254"/>
        <v>IE-CN</v>
      </c>
      <c r="AB378" s="132" t="str">
        <f t="shared" si="254"/>
        <v>IE-DL</v>
      </c>
      <c r="AC378" s="132" t="str">
        <f t="shared" si="254"/>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5">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5"/>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5"/>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5"/>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5"/>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5"/>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6">SUM(E379:E385)</f>
        <v>109</v>
      </c>
      <c r="F386" s="509">
        <f t="shared" ref="F386" si="257">SUM(F379:F385)</f>
        <v>33</v>
      </c>
      <c r="G386" s="509">
        <f t="shared" ref="G386" si="258">SUM(G379:G385)</f>
        <v>150</v>
      </c>
      <c r="H386" s="509">
        <f t="shared" ref="H386" si="259">SUM(H379:H385)</f>
        <v>24</v>
      </c>
      <c r="I386" s="509">
        <f t="shared" ref="I386" si="260">SUM(I379:I385)</f>
        <v>54</v>
      </c>
      <c r="J386" s="509">
        <f t="shared" ref="J386" si="261">SUM(J379:J385)</f>
        <v>18</v>
      </c>
      <c r="K386" s="509">
        <f t="shared" ref="K386" si="262">SUM(K379:K385)</f>
        <v>23</v>
      </c>
      <c r="L386" s="509">
        <f t="shared" ref="L386" si="263">SUM(L379:L385)</f>
        <v>10</v>
      </c>
      <c r="M386" s="509">
        <f t="shared" ref="M386" si="264">SUM(M379:M385)</f>
        <v>32</v>
      </c>
      <c r="N386" s="509">
        <f t="shared" ref="N386" si="265">SUM(N379:N385)</f>
        <v>35</v>
      </c>
      <c r="O386" s="509">
        <f t="shared" ref="O386" si="266">SUM(O379:O385)</f>
        <v>42</v>
      </c>
      <c r="P386" s="509">
        <f t="shared" ref="P386" si="267">SUM(P379:P385)</f>
        <v>37</v>
      </c>
      <c r="Q386" s="509">
        <f t="shared" ref="Q386" si="268">SUM(Q379:Q385)</f>
        <v>262</v>
      </c>
      <c r="R386" s="509">
        <f t="shared" ref="R386" si="269">SUM(R379:R385)</f>
        <v>152</v>
      </c>
      <c r="S386" s="509">
        <f t="shared" ref="S386" si="270">SUM(S379:S385)</f>
        <v>3</v>
      </c>
      <c r="T386" s="509">
        <f t="shared" ref="T386" si="271">SUM(T379:T385)</f>
        <v>23</v>
      </c>
      <c r="U386" s="509">
        <f t="shared" ref="U386" si="272">SUM(U379:U385)</f>
        <v>40</v>
      </c>
      <c r="V386" s="509">
        <f t="shared" ref="V386" si="273">SUM(V379:V385)</f>
        <v>1430</v>
      </c>
      <c r="W386" s="509">
        <f t="shared" ref="W386" si="274">SUM(W379:W385)</f>
        <v>17</v>
      </c>
      <c r="X386" s="509">
        <f t="shared" ref="X386" si="275">SUM(X379:X385)</f>
        <v>47</v>
      </c>
      <c r="Y386" s="509">
        <f t="shared" ref="Y386" si="276">SUM(Y379:Y385)</f>
        <v>18</v>
      </c>
      <c r="Z386" s="509">
        <f t="shared" ref="Z386" si="277">SUM(Z379:Z385)</f>
        <v>16</v>
      </c>
      <c r="AA386" s="509">
        <f t="shared" ref="AA386" si="278">SUM(AA379:AA385)</f>
        <v>24</v>
      </c>
      <c r="AB386" s="509">
        <f t="shared" ref="AB386" si="279">SUM(AB379:AB385)</f>
        <v>37</v>
      </c>
      <c r="AC386" s="509">
        <f t="shared" ref="AC386" si="280">SUM(AC379:AC385)</f>
        <v>108</v>
      </c>
    </row>
    <row r="387" spans="1:29">
      <c r="A387" s="460" t="s">
        <v>663</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6">
      <c r="A391" s="402" t="s">
        <v>681</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652</v>
      </c>
      <c r="B392" s="132" t="s">
        <v>64</v>
      </c>
      <c r="C392" s="132" t="str">
        <f>C378</f>
        <v>*National</v>
      </c>
      <c r="D392" s="132" t="str">
        <f t="shared" ref="D392:AC392" si="281">D378</f>
        <v>IE-CW</v>
      </c>
      <c r="E392" s="132" t="str">
        <f t="shared" si="281"/>
        <v>IE-D</v>
      </c>
      <c r="F392" s="132" t="str">
        <f t="shared" si="281"/>
        <v>IE-KE</v>
      </c>
      <c r="G392" s="132" t="str">
        <f t="shared" si="281"/>
        <v>IE-KK</v>
      </c>
      <c r="H392" s="132" t="str">
        <f t="shared" si="281"/>
        <v>IE-LS</v>
      </c>
      <c r="I392" s="132" t="str">
        <f t="shared" si="281"/>
        <v>IE-LD</v>
      </c>
      <c r="J392" s="132" t="str">
        <f t="shared" si="281"/>
        <v>IE-LH</v>
      </c>
      <c r="K392" s="132" t="str">
        <f t="shared" si="281"/>
        <v>IE-MH</v>
      </c>
      <c r="L392" s="132" t="str">
        <f t="shared" si="281"/>
        <v>IE-OY</v>
      </c>
      <c r="M392" s="132" t="str">
        <f t="shared" si="281"/>
        <v>IE-WH</v>
      </c>
      <c r="N392" s="132" t="str">
        <f t="shared" si="281"/>
        <v>IE-WX</v>
      </c>
      <c r="O392" s="132" t="str">
        <f t="shared" si="281"/>
        <v>IE-WW</v>
      </c>
      <c r="P392" s="132" t="str">
        <f t="shared" si="281"/>
        <v>IE-CE</v>
      </c>
      <c r="Q392" s="132" t="str">
        <f t="shared" si="281"/>
        <v>IE-CO</v>
      </c>
      <c r="R392" s="132" t="str">
        <f t="shared" si="281"/>
        <v>IE-KY</v>
      </c>
      <c r="S392" s="132" t="str">
        <f t="shared" si="281"/>
        <v>IE-LK</v>
      </c>
      <c r="T392" s="132" t="str">
        <f t="shared" si="281"/>
        <v>IE-TA</v>
      </c>
      <c r="U392" s="132" t="str">
        <f t="shared" si="281"/>
        <v>IE-WD</v>
      </c>
      <c r="V392" s="132" t="str">
        <f t="shared" si="281"/>
        <v>IE-G</v>
      </c>
      <c r="W392" s="132" t="str">
        <f t="shared" si="281"/>
        <v>IE-LM</v>
      </c>
      <c r="X392" s="132" t="str">
        <f t="shared" si="281"/>
        <v>IE-MO</v>
      </c>
      <c r="Y392" s="132" t="str">
        <f t="shared" si="281"/>
        <v>IE-RN</v>
      </c>
      <c r="Z392" s="132" t="str">
        <f t="shared" si="281"/>
        <v>IE-SO</v>
      </c>
      <c r="AA392" s="132" t="str">
        <f t="shared" si="281"/>
        <v>IE-CN</v>
      </c>
      <c r="AB392" s="132" t="str">
        <f t="shared" si="281"/>
        <v>IE-DL</v>
      </c>
      <c r="AC392" s="132" t="str">
        <f t="shared" si="281"/>
        <v>IE-MN</v>
      </c>
    </row>
    <row r="393" spans="1:29">
      <c r="A393" s="460" t="s">
        <v>349</v>
      </c>
      <c r="B393" s="512" t="s">
        <v>656</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60" t="s">
        <v>350</v>
      </c>
      <c r="B394" s="1" t="s">
        <v>656</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60" t="s">
        <v>351</v>
      </c>
      <c r="B395" s="1" t="s">
        <v>656</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60" t="s">
        <v>352</v>
      </c>
      <c r="B396" s="1" t="s">
        <v>656</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60" t="s">
        <v>353</v>
      </c>
      <c r="B397" s="1" t="s">
        <v>656</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60" t="s">
        <v>354</v>
      </c>
      <c r="B398" s="1" t="s">
        <v>656</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60" t="s">
        <v>355</v>
      </c>
      <c r="B399" s="1" t="s">
        <v>656</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9" t="s">
        <v>16</v>
      </c>
      <c r="B400" s="459" t="s">
        <v>656</v>
      </c>
      <c r="C400" s="404">
        <f t="shared" ref="C400:AC400" si="284">SUM(C393:C399)</f>
        <v>1</v>
      </c>
      <c r="D400" s="404">
        <f t="shared" si="284"/>
        <v>1</v>
      </c>
      <c r="E400" s="404">
        <f t="shared" si="284"/>
        <v>1</v>
      </c>
      <c r="F400" s="404">
        <f t="shared" si="284"/>
        <v>1</v>
      </c>
      <c r="G400" s="404">
        <f t="shared" si="284"/>
        <v>1</v>
      </c>
      <c r="H400" s="404">
        <f t="shared" si="284"/>
        <v>1</v>
      </c>
      <c r="I400" s="404">
        <f t="shared" si="284"/>
        <v>0.99999999999999989</v>
      </c>
      <c r="J400" s="404">
        <f t="shared" si="284"/>
        <v>1</v>
      </c>
      <c r="K400" s="404">
        <f t="shared" si="284"/>
        <v>0.99999999999999989</v>
      </c>
      <c r="L400" s="404">
        <f t="shared" si="284"/>
        <v>0.99999999999999989</v>
      </c>
      <c r="M400" s="404">
        <f t="shared" si="284"/>
        <v>1</v>
      </c>
      <c r="N400" s="404">
        <f t="shared" si="284"/>
        <v>1</v>
      </c>
      <c r="O400" s="404">
        <f t="shared" si="284"/>
        <v>1</v>
      </c>
      <c r="P400" s="404">
        <f t="shared" si="284"/>
        <v>1</v>
      </c>
      <c r="Q400" s="404">
        <f t="shared" si="284"/>
        <v>1</v>
      </c>
      <c r="R400" s="404">
        <f t="shared" si="284"/>
        <v>1</v>
      </c>
      <c r="S400" s="404">
        <f t="shared" si="284"/>
        <v>1</v>
      </c>
      <c r="T400" s="404">
        <f t="shared" si="284"/>
        <v>0.99999999999999989</v>
      </c>
      <c r="U400" s="404">
        <f t="shared" si="284"/>
        <v>0.99999999999999989</v>
      </c>
      <c r="V400" s="404">
        <f t="shared" si="284"/>
        <v>1</v>
      </c>
      <c r="W400" s="404">
        <f t="shared" si="284"/>
        <v>0.99999999999999989</v>
      </c>
      <c r="X400" s="404">
        <f t="shared" si="284"/>
        <v>1</v>
      </c>
      <c r="Y400" s="404">
        <f t="shared" si="284"/>
        <v>1</v>
      </c>
      <c r="Z400" s="404">
        <f t="shared" si="284"/>
        <v>1</v>
      </c>
      <c r="AA400" s="404">
        <f t="shared" si="284"/>
        <v>1</v>
      </c>
      <c r="AB400" s="404">
        <f t="shared" si="284"/>
        <v>1</v>
      </c>
      <c r="AC400" s="404">
        <f t="shared" si="284"/>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6">
      <c r="A404" s="426" t="s">
        <v>682</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652</v>
      </c>
      <c r="B405" s="132" t="s">
        <v>64</v>
      </c>
      <c r="C405" s="132" t="str">
        <f>C392</f>
        <v>*National</v>
      </c>
      <c r="D405" s="132" t="str">
        <f t="shared" ref="D405:AC405" si="285">D392</f>
        <v>IE-CW</v>
      </c>
      <c r="E405" s="132" t="str">
        <f t="shared" si="285"/>
        <v>IE-D</v>
      </c>
      <c r="F405" s="132" t="str">
        <f t="shared" si="285"/>
        <v>IE-KE</v>
      </c>
      <c r="G405" s="132" t="str">
        <f t="shared" si="285"/>
        <v>IE-KK</v>
      </c>
      <c r="H405" s="132" t="str">
        <f t="shared" si="285"/>
        <v>IE-LS</v>
      </c>
      <c r="I405" s="132" t="str">
        <f t="shared" si="285"/>
        <v>IE-LD</v>
      </c>
      <c r="J405" s="132" t="str">
        <f t="shared" si="285"/>
        <v>IE-LH</v>
      </c>
      <c r="K405" s="132" t="str">
        <f t="shared" si="285"/>
        <v>IE-MH</v>
      </c>
      <c r="L405" s="132" t="str">
        <f t="shared" si="285"/>
        <v>IE-OY</v>
      </c>
      <c r="M405" s="132" t="str">
        <f t="shared" si="285"/>
        <v>IE-WH</v>
      </c>
      <c r="N405" s="132" t="str">
        <f t="shared" si="285"/>
        <v>IE-WX</v>
      </c>
      <c r="O405" s="132" t="str">
        <f t="shared" si="285"/>
        <v>IE-WW</v>
      </c>
      <c r="P405" s="132" t="str">
        <f t="shared" si="285"/>
        <v>IE-CE</v>
      </c>
      <c r="Q405" s="132" t="str">
        <f t="shared" si="285"/>
        <v>IE-CO</v>
      </c>
      <c r="R405" s="132" t="str">
        <f t="shared" si="285"/>
        <v>IE-KY</v>
      </c>
      <c r="S405" s="132" t="str">
        <f t="shared" si="285"/>
        <v>IE-LK</v>
      </c>
      <c r="T405" s="132" t="str">
        <f t="shared" si="285"/>
        <v>IE-TA</v>
      </c>
      <c r="U405" s="132" t="str">
        <f t="shared" si="285"/>
        <v>IE-WD</v>
      </c>
      <c r="V405" s="132" t="str">
        <f t="shared" si="285"/>
        <v>IE-G</v>
      </c>
      <c r="W405" s="132" t="str">
        <f t="shared" si="285"/>
        <v>IE-LM</v>
      </c>
      <c r="X405" s="132" t="str">
        <f t="shared" si="285"/>
        <v>IE-MO</v>
      </c>
      <c r="Y405" s="132" t="str">
        <f t="shared" si="285"/>
        <v>IE-RN</v>
      </c>
      <c r="Z405" s="132" t="str">
        <f t="shared" si="285"/>
        <v>IE-SO</v>
      </c>
      <c r="AA405" s="132" t="str">
        <f t="shared" si="285"/>
        <v>IE-CN</v>
      </c>
      <c r="AB405" s="132" t="str">
        <f t="shared" si="285"/>
        <v>IE-DL</v>
      </c>
      <c r="AC405" s="132" t="str">
        <f t="shared" si="285"/>
        <v>IE-MN</v>
      </c>
    </row>
    <row r="406" spans="1:29">
      <c r="A406" s="460" t="s">
        <v>349</v>
      </c>
      <c r="B406" s="460" t="s">
        <v>657</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657</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657</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657</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657</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657</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657</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661</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6">
      <c r="A417" s="426" t="s">
        <v>682</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652</v>
      </c>
      <c r="B418" s="132" t="s">
        <v>64</v>
      </c>
      <c r="C418" s="132" t="str">
        <f>C405</f>
        <v>*National</v>
      </c>
      <c r="D418" s="132" t="str">
        <f t="shared" ref="D418:AC418" si="286">D405</f>
        <v>IE-CW</v>
      </c>
      <c r="E418" s="132" t="str">
        <f t="shared" si="286"/>
        <v>IE-D</v>
      </c>
      <c r="F418" s="132" t="str">
        <f t="shared" si="286"/>
        <v>IE-KE</v>
      </c>
      <c r="G418" s="132" t="str">
        <f t="shared" si="286"/>
        <v>IE-KK</v>
      </c>
      <c r="H418" s="132" t="str">
        <f t="shared" si="286"/>
        <v>IE-LS</v>
      </c>
      <c r="I418" s="132" t="str">
        <f t="shared" si="286"/>
        <v>IE-LD</v>
      </c>
      <c r="J418" s="132" t="str">
        <f t="shared" si="286"/>
        <v>IE-LH</v>
      </c>
      <c r="K418" s="132" t="str">
        <f t="shared" si="286"/>
        <v>IE-MH</v>
      </c>
      <c r="L418" s="132" t="str">
        <f t="shared" si="286"/>
        <v>IE-OY</v>
      </c>
      <c r="M418" s="132" t="str">
        <f t="shared" si="286"/>
        <v>IE-WH</v>
      </c>
      <c r="N418" s="132" t="str">
        <f t="shared" si="286"/>
        <v>IE-WX</v>
      </c>
      <c r="O418" s="132" t="str">
        <f t="shared" si="286"/>
        <v>IE-WW</v>
      </c>
      <c r="P418" s="132" t="str">
        <f t="shared" si="286"/>
        <v>IE-CE</v>
      </c>
      <c r="Q418" s="132" t="str">
        <f t="shared" si="286"/>
        <v>IE-CO</v>
      </c>
      <c r="R418" s="132" t="str">
        <f t="shared" si="286"/>
        <v>IE-KY</v>
      </c>
      <c r="S418" s="132" t="str">
        <f t="shared" si="286"/>
        <v>IE-LK</v>
      </c>
      <c r="T418" s="132" t="str">
        <f t="shared" si="286"/>
        <v>IE-TA</v>
      </c>
      <c r="U418" s="132" t="str">
        <f t="shared" si="286"/>
        <v>IE-WD</v>
      </c>
      <c r="V418" s="132" t="str">
        <f t="shared" si="286"/>
        <v>IE-G</v>
      </c>
      <c r="W418" s="132" t="str">
        <f t="shared" si="286"/>
        <v>IE-LM</v>
      </c>
      <c r="X418" s="132" t="str">
        <f t="shared" si="286"/>
        <v>IE-MO</v>
      </c>
      <c r="Y418" s="132" t="str">
        <f t="shared" si="286"/>
        <v>IE-RN</v>
      </c>
      <c r="Z418" s="132" t="str">
        <f t="shared" si="286"/>
        <v>IE-SO</v>
      </c>
      <c r="AA418" s="132" t="str">
        <f t="shared" si="286"/>
        <v>IE-CN</v>
      </c>
      <c r="AB418" s="132" t="str">
        <f t="shared" si="286"/>
        <v>IE-DL</v>
      </c>
      <c r="AC418" s="132" t="str">
        <f t="shared" si="286"/>
        <v>IE-MN</v>
      </c>
    </row>
    <row r="419" spans="1:29">
      <c r="A419" s="460" t="s">
        <v>673</v>
      </c>
      <c r="B419" s="460" t="s">
        <v>657</v>
      </c>
      <c r="C419" s="510">
        <f>SUMPRODUCT(C393:C399,C406:C412)</f>
        <v>1.0765709644443593</v>
      </c>
      <c r="D419" s="510">
        <f>IF(D386&gt;1,SUMPRODUCT(D393:D399,D406:D412),$C$226)</f>
        <v>1.0544298848273377</v>
      </c>
      <c r="E419" s="510">
        <f t="shared" ref="E419:AC419" si="287">IF(E386&gt;1,SUMPRODUCT(E393:E399,E406:E412),$C$226)</f>
        <v>1.0770627632453529</v>
      </c>
      <c r="F419" s="510">
        <f t="shared" si="287"/>
        <v>1.0632045151655287</v>
      </c>
      <c r="G419" s="510">
        <f t="shared" si="287"/>
        <v>1.0775870058485064</v>
      </c>
      <c r="H419" s="510">
        <f t="shared" si="287"/>
        <v>1.0815426568613904</v>
      </c>
      <c r="I419" s="510">
        <f t="shared" si="287"/>
        <v>1.0669663675821317</v>
      </c>
      <c r="J419" s="510">
        <f t="shared" si="287"/>
        <v>1.0776073015362118</v>
      </c>
      <c r="K419" s="510">
        <f t="shared" si="287"/>
        <v>1.0593090966426919</v>
      </c>
      <c r="L419" s="510">
        <f t="shared" si="287"/>
        <v>1.0767262507664466</v>
      </c>
      <c r="M419" s="510">
        <f t="shared" si="287"/>
        <v>1.0706970734035384</v>
      </c>
      <c r="N419" s="510">
        <f t="shared" si="287"/>
        <v>1.0770494168929021</v>
      </c>
      <c r="O419" s="510">
        <f t="shared" si="287"/>
        <v>1.0709878236450781</v>
      </c>
      <c r="P419" s="510">
        <f t="shared" si="287"/>
        <v>1.0744429425021005</v>
      </c>
      <c r="Q419" s="510">
        <f t="shared" si="287"/>
        <v>1.0719266536470671</v>
      </c>
      <c r="R419" s="510">
        <f t="shared" si="287"/>
        <v>1.0768848542573723</v>
      </c>
      <c r="S419" s="510">
        <f t="shared" si="287"/>
        <v>1.1145188797076342</v>
      </c>
      <c r="T419" s="510">
        <f t="shared" si="287"/>
        <v>1.0652081721220339</v>
      </c>
      <c r="U419" s="510">
        <f t="shared" si="287"/>
        <v>1.0813179561860364</v>
      </c>
      <c r="V419" s="510">
        <f t="shared" si="287"/>
        <v>1.0794394253934261</v>
      </c>
      <c r="W419" s="510">
        <f t="shared" si="287"/>
        <v>1.0520644046257348</v>
      </c>
      <c r="X419" s="510">
        <f t="shared" si="287"/>
        <v>1.0729164886576958</v>
      </c>
      <c r="Y419" s="510">
        <f t="shared" si="287"/>
        <v>1.0740411573028943</v>
      </c>
      <c r="Z419" s="510">
        <f t="shared" si="287"/>
        <v>1.0826189371670545</v>
      </c>
      <c r="AA419" s="510">
        <f t="shared" si="287"/>
        <v>1.0712867767459393</v>
      </c>
      <c r="AB419" s="510">
        <f t="shared" si="287"/>
        <v>1.0664919794867926</v>
      </c>
      <c r="AC419" s="510">
        <f t="shared" si="287"/>
        <v>1.0755477367114978</v>
      </c>
    </row>
    <row r="420" spans="1:29">
      <c r="A420" s="459"/>
      <c r="B420" s="459" t="s">
        <v>644</v>
      </c>
      <c r="C420" s="513">
        <f>1000/C419</f>
        <v>928.87513506006621</v>
      </c>
      <c r="D420" s="513">
        <f>1000/D419</f>
        <v>948.37979688308008</v>
      </c>
      <c r="E420" s="513">
        <f>1000/E419</f>
        <v>928.45100037331986</v>
      </c>
      <c r="F420" s="513">
        <f>1000/F419</f>
        <v>940.55281532011884</v>
      </c>
      <c r="G420" s="513">
        <f t="shared" ref="G420" si="288">1000/G419</f>
        <v>927.99931195586998</v>
      </c>
      <c r="H420" s="513">
        <f t="shared" ref="H420" si="289">1000/H419</f>
        <v>924.60523277183984</v>
      </c>
      <c r="I420" s="513">
        <f t="shared" ref="I420" si="290">1000/I419</f>
        <v>937.23666498140403</v>
      </c>
      <c r="J420" s="513">
        <f t="shared" ref="J420" si="291">1000/J419</f>
        <v>927.98183398945366</v>
      </c>
      <c r="K420" s="513">
        <f t="shared" ref="K420" si="292">1000/K419</f>
        <v>944.01152899501903</v>
      </c>
      <c r="L420" s="513">
        <f t="shared" ref="L420" si="293">1000/L419</f>
        <v>928.7411719442797</v>
      </c>
      <c r="M420" s="513">
        <f t="shared" ref="M420" si="294">1000/M419</f>
        <v>933.97098473538733</v>
      </c>
      <c r="N420" s="513">
        <f t="shared" ref="N420" si="295">1000/N419</f>
        <v>928.46250535544027</v>
      </c>
      <c r="O420" s="513">
        <f t="shared" ref="O420" si="296">1000/O419</f>
        <v>933.71743162917301</v>
      </c>
      <c r="P420" s="513">
        <f t="shared" ref="P420" si="297">1000/P419</f>
        <v>930.71484807863123</v>
      </c>
      <c r="Q420" s="513">
        <f t="shared" ref="Q420" si="298">1000/Q419</f>
        <v>932.89964998785354</v>
      </c>
      <c r="R420" s="513">
        <f t="shared" ref="R420" si="299">1000/R419</f>
        <v>928.60438703969635</v>
      </c>
      <c r="S420" s="513">
        <f t="shared" ref="S420" si="300">1000/S419</f>
        <v>897.24814734616666</v>
      </c>
      <c r="T420" s="513">
        <f t="shared" ref="T420" si="301">1000/T419</f>
        <v>938.78363513478246</v>
      </c>
      <c r="U420" s="513">
        <f t="shared" ref="U420" si="302">1000/U419</f>
        <v>924.79736813688316</v>
      </c>
      <c r="V420" s="513">
        <f t="shared" ref="V420" si="303">1000/V419</f>
        <v>926.40677788429616</v>
      </c>
      <c r="W420" s="513">
        <f t="shared" ref="W420" si="304">1000/W419</f>
        <v>950.51215078010705</v>
      </c>
      <c r="X420" s="513">
        <f t="shared" ref="X420" si="305">1000/X419</f>
        <v>932.03898958723232</v>
      </c>
      <c r="Y420" s="513">
        <f t="shared" ref="Y420" si="306">1000/Y419</f>
        <v>931.06301672011841</v>
      </c>
      <c r="Z420" s="513">
        <f t="shared" ref="Z420" si="307">1000/Z419</f>
        <v>923.68604101527376</v>
      </c>
      <c r="AA420" s="513">
        <f t="shared" ref="AA420" si="308">1000/AA419</f>
        <v>933.45686860573903</v>
      </c>
      <c r="AB420" s="513">
        <f t="shared" ref="AB420" si="309">1000/AB419</f>
        <v>937.65355880239315</v>
      </c>
      <c r="AC420" s="513">
        <f t="shared" ref="AC420" si="310">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6">
      <c r="A425" s="402" t="s">
        <v>683</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652</v>
      </c>
      <c r="B426" s="132" t="s">
        <v>64</v>
      </c>
      <c r="C426" s="132" t="str">
        <f t="shared" ref="C426:AC426" si="311">C418</f>
        <v>*National</v>
      </c>
      <c r="D426" s="132" t="str">
        <f t="shared" si="311"/>
        <v>IE-CW</v>
      </c>
      <c r="E426" s="132" t="str">
        <f t="shared" si="311"/>
        <v>IE-D</v>
      </c>
      <c r="F426" s="132" t="str">
        <f t="shared" si="311"/>
        <v>IE-KE</v>
      </c>
      <c r="G426" s="132" t="str">
        <f t="shared" si="311"/>
        <v>IE-KK</v>
      </c>
      <c r="H426" s="132" t="str">
        <f t="shared" si="311"/>
        <v>IE-LS</v>
      </c>
      <c r="I426" s="132" t="str">
        <f t="shared" si="311"/>
        <v>IE-LD</v>
      </c>
      <c r="J426" s="132" t="str">
        <f t="shared" si="311"/>
        <v>IE-LH</v>
      </c>
      <c r="K426" s="132" t="str">
        <f t="shared" si="311"/>
        <v>IE-MH</v>
      </c>
      <c r="L426" s="132" t="str">
        <f t="shared" si="311"/>
        <v>IE-OY</v>
      </c>
      <c r="M426" s="132" t="str">
        <f t="shared" si="311"/>
        <v>IE-WH</v>
      </c>
      <c r="N426" s="132" t="str">
        <f t="shared" si="311"/>
        <v>IE-WX</v>
      </c>
      <c r="O426" s="132" t="str">
        <f t="shared" si="311"/>
        <v>IE-WW</v>
      </c>
      <c r="P426" s="132" t="str">
        <f t="shared" si="311"/>
        <v>IE-CE</v>
      </c>
      <c r="Q426" s="132" t="str">
        <f t="shared" si="311"/>
        <v>IE-CO</v>
      </c>
      <c r="R426" s="132" t="str">
        <f t="shared" si="311"/>
        <v>IE-KY</v>
      </c>
      <c r="S426" s="132" t="str">
        <f t="shared" si="311"/>
        <v>IE-LK</v>
      </c>
      <c r="T426" s="132" t="str">
        <f t="shared" si="311"/>
        <v>IE-TA</v>
      </c>
      <c r="U426" s="132" t="str">
        <f t="shared" si="311"/>
        <v>IE-WD</v>
      </c>
      <c r="V426" s="132" t="str">
        <f t="shared" si="311"/>
        <v>IE-G</v>
      </c>
      <c r="W426" s="132" t="str">
        <f t="shared" si="311"/>
        <v>IE-LM</v>
      </c>
      <c r="X426" s="132" t="str">
        <f t="shared" si="311"/>
        <v>IE-MO</v>
      </c>
      <c r="Y426" s="132" t="str">
        <f t="shared" si="311"/>
        <v>IE-RN</v>
      </c>
      <c r="Z426" s="132" t="str">
        <f t="shared" si="311"/>
        <v>IE-SO</v>
      </c>
      <c r="AA426" s="132" t="str">
        <f t="shared" si="311"/>
        <v>IE-CN</v>
      </c>
      <c r="AB426" s="132" t="str">
        <f t="shared" si="311"/>
        <v>IE-DL</v>
      </c>
      <c r="AC426" s="132" t="str">
        <f t="shared" si="311"/>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2">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2"/>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2"/>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2"/>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2"/>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2"/>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3">SUM(E427:E433)</f>
        <v>11</v>
      </c>
      <c r="F434" s="509">
        <f t="shared" ref="F434" si="314">SUM(F427:F433)</f>
        <v>2</v>
      </c>
      <c r="G434" s="509">
        <f t="shared" ref="G434" si="315">SUM(G427:G433)</f>
        <v>0</v>
      </c>
      <c r="H434" s="509">
        <f t="shared" ref="H434" si="316">SUM(H427:H433)</f>
        <v>0</v>
      </c>
      <c r="I434" s="509">
        <f t="shared" ref="I434" si="317">SUM(I427:I433)</f>
        <v>1</v>
      </c>
      <c r="J434" s="509">
        <f t="shared" ref="J434" si="318">SUM(J427:J433)</f>
        <v>0</v>
      </c>
      <c r="K434" s="509">
        <f t="shared" ref="K434" si="319">SUM(K427:K433)</f>
        <v>1</v>
      </c>
      <c r="L434" s="509">
        <f t="shared" ref="L434" si="320">SUM(L427:L433)</f>
        <v>0</v>
      </c>
      <c r="M434" s="509">
        <f t="shared" ref="M434" si="321">SUM(M427:M433)</f>
        <v>0</v>
      </c>
      <c r="N434" s="509">
        <f t="shared" ref="N434" si="322">SUM(N427:N433)</f>
        <v>1</v>
      </c>
      <c r="O434" s="509">
        <f t="shared" ref="O434" si="323">SUM(O427:O433)</f>
        <v>1</v>
      </c>
      <c r="P434" s="509">
        <f t="shared" ref="P434" si="324">SUM(P427:P433)</f>
        <v>2</v>
      </c>
      <c r="Q434" s="509">
        <f t="shared" ref="Q434" si="325">SUM(Q427:Q433)</f>
        <v>2</v>
      </c>
      <c r="R434" s="509">
        <f t="shared" ref="R434" si="326">SUM(R427:R433)</f>
        <v>0</v>
      </c>
      <c r="S434" s="509">
        <f t="shared" ref="S434" si="327">SUM(S427:S433)</f>
        <v>0</v>
      </c>
      <c r="T434" s="509">
        <f t="shared" ref="T434" si="328">SUM(T427:T433)</f>
        <v>1</v>
      </c>
      <c r="U434" s="509">
        <f t="shared" ref="U434" si="329">SUM(U427:U433)</f>
        <v>0</v>
      </c>
      <c r="V434" s="509">
        <f t="shared" ref="V434" si="330">SUM(V427:V433)</f>
        <v>0</v>
      </c>
      <c r="W434" s="509">
        <f t="shared" ref="W434" si="331">SUM(W427:W433)</f>
        <v>0</v>
      </c>
      <c r="X434" s="509">
        <f t="shared" ref="X434" si="332">SUM(X427:X433)</f>
        <v>0</v>
      </c>
      <c r="Y434" s="509">
        <f t="shared" ref="Y434" si="333">SUM(Y427:Y433)</f>
        <v>0</v>
      </c>
      <c r="Z434" s="509">
        <f t="shared" ref="Z434" si="334">SUM(Z427:Z433)</f>
        <v>1</v>
      </c>
      <c r="AA434" s="509">
        <f t="shared" ref="AA434" si="335">SUM(AA427:AA433)</f>
        <v>0</v>
      </c>
      <c r="AB434" s="509">
        <f t="shared" ref="AB434" si="336">SUM(AB427:AB433)</f>
        <v>1</v>
      </c>
      <c r="AC434" s="509">
        <f t="shared" ref="AC434" si="337">SUM(AC427:AC433)</f>
        <v>1</v>
      </c>
    </row>
    <row r="435" spans="1:29">
      <c r="A435" s="460" t="s">
        <v>663</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6">
      <c r="A439" s="402" t="s">
        <v>684</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652</v>
      </c>
      <c r="B440" s="132" t="s">
        <v>64</v>
      </c>
      <c r="C440" s="132" t="str">
        <f>C426</f>
        <v>*National</v>
      </c>
      <c r="D440" s="132" t="str">
        <f t="shared" ref="D440:AC440" si="338">D426</f>
        <v>IE-CW</v>
      </c>
      <c r="E440" s="132" t="str">
        <f t="shared" si="338"/>
        <v>IE-D</v>
      </c>
      <c r="F440" s="132" t="str">
        <f t="shared" si="338"/>
        <v>IE-KE</v>
      </c>
      <c r="G440" s="132" t="str">
        <f t="shared" si="338"/>
        <v>IE-KK</v>
      </c>
      <c r="H440" s="132" t="str">
        <f t="shared" si="338"/>
        <v>IE-LS</v>
      </c>
      <c r="I440" s="132" t="str">
        <f t="shared" si="338"/>
        <v>IE-LD</v>
      </c>
      <c r="J440" s="132" t="str">
        <f t="shared" si="338"/>
        <v>IE-LH</v>
      </c>
      <c r="K440" s="132" t="str">
        <f t="shared" si="338"/>
        <v>IE-MH</v>
      </c>
      <c r="L440" s="132" t="str">
        <f t="shared" si="338"/>
        <v>IE-OY</v>
      </c>
      <c r="M440" s="132" t="str">
        <f t="shared" si="338"/>
        <v>IE-WH</v>
      </c>
      <c r="N440" s="132" t="str">
        <f t="shared" si="338"/>
        <v>IE-WX</v>
      </c>
      <c r="O440" s="132" t="str">
        <f t="shared" si="338"/>
        <v>IE-WW</v>
      </c>
      <c r="P440" s="132" t="str">
        <f t="shared" si="338"/>
        <v>IE-CE</v>
      </c>
      <c r="Q440" s="132" t="str">
        <f t="shared" si="338"/>
        <v>IE-CO</v>
      </c>
      <c r="R440" s="132" t="str">
        <f t="shared" si="338"/>
        <v>IE-KY</v>
      </c>
      <c r="S440" s="132" t="str">
        <f t="shared" si="338"/>
        <v>IE-LK</v>
      </c>
      <c r="T440" s="132" t="str">
        <f t="shared" si="338"/>
        <v>IE-TA</v>
      </c>
      <c r="U440" s="132" t="str">
        <f t="shared" si="338"/>
        <v>IE-WD</v>
      </c>
      <c r="V440" s="132" t="str">
        <f t="shared" si="338"/>
        <v>IE-G</v>
      </c>
      <c r="W440" s="132" t="str">
        <f t="shared" si="338"/>
        <v>IE-LM</v>
      </c>
      <c r="X440" s="132" t="str">
        <f t="shared" si="338"/>
        <v>IE-MO</v>
      </c>
      <c r="Y440" s="132" t="str">
        <f t="shared" si="338"/>
        <v>IE-RN</v>
      </c>
      <c r="Z440" s="132" t="str">
        <f t="shared" si="338"/>
        <v>IE-SO</v>
      </c>
      <c r="AA440" s="132" t="str">
        <f t="shared" si="338"/>
        <v>IE-CN</v>
      </c>
      <c r="AB440" s="132" t="str">
        <f t="shared" si="338"/>
        <v>IE-DL</v>
      </c>
      <c r="AC440" s="132" t="str">
        <f t="shared" si="338"/>
        <v>IE-MN</v>
      </c>
    </row>
    <row r="441" spans="1:29">
      <c r="A441" s="460" t="s">
        <v>349</v>
      </c>
      <c r="B441" s="512" t="s">
        <v>656</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60" t="s">
        <v>350</v>
      </c>
      <c r="B442" s="1" t="s">
        <v>656</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60" t="s">
        <v>351</v>
      </c>
      <c r="B443" s="1" t="s">
        <v>656</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60" t="s">
        <v>352</v>
      </c>
      <c r="B444" s="1" t="s">
        <v>656</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60" t="s">
        <v>353</v>
      </c>
      <c r="B445" s="1" t="s">
        <v>656</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60" t="s">
        <v>354</v>
      </c>
      <c r="B446" s="1" t="s">
        <v>656</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60" t="s">
        <v>355</v>
      </c>
      <c r="B447" s="1" t="s">
        <v>656</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9" t="s">
        <v>16</v>
      </c>
      <c r="B448" s="459" t="s">
        <v>656</v>
      </c>
      <c r="C448" s="404">
        <f t="shared" ref="C448:AC448" si="341">SUM(C441:C447)</f>
        <v>1</v>
      </c>
      <c r="D448" s="404" t="e">
        <f t="shared" si="341"/>
        <v>#DIV/0!</v>
      </c>
      <c r="E448" s="404">
        <f t="shared" si="341"/>
        <v>1</v>
      </c>
      <c r="F448" s="404">
        <f t="shared" si="341"/>
        <v>1</v>
      </c>
      <c r="G448" s="404" t="e">
        <f t="shared" si="341"/>
        <v>#DIV/0!</v>
      </c>
      <c r="H448" s="404" t="e">
        <f t="shared" si="341"/>
        <v>#DIV/0!</v>
      </c>
      <c r="I448" s="404">
        <f t="shared" si="341"/>
        <v>1</v>
      </c>
      <c r="J448" s="404" t="e">
        <f t="shared" si="341"/>
        <v>#DIV/0!</v>
      </c>
      <c r="K448" s="404">
        <f t="shared" si="341"/>
        <v>1</v>
      </c>
      <c r="L448" s="404" t="e">
        <f t="shared" si="341"/>
        <v>#DIV/0!</v>
      </c>
      <c r="M448" s="404" t="e">
        <f t="shared" si="341"/>
        <v>#DIV/0!</v>
      </c>
      <c r="N448" s="404">
        <f t="shared" si="341"/>
        <v>1</v>
      </c>
      <c r="O448" s="404">
        <f t="shared" si="341"/>
        <v>1</v>
      </c>
      <c r="P448" s="404">
        <f t="shared" si="341"/>
        <v>1</v>
      </c>
      <c r="Q448" s="404">
        <f t="shared" si="341"/>
        <v>1</v>
      </c>
      <c r="R448" s="404" t="e">
        <f t="shared" si="341"/>
        <v>#DIV/0!</v>
      </c>
      <c r="S448" s="404" t="e">
        <f t="shared" si="341"/>
        <v>#DIV/0!</v>
      </c>
      <c r="T448" s="404">
        <f t="shared" si="341"/>
        <v>1</v>
      </c>
      <c r="U448" s="404" t="e">
        <f t="shared" si="341"/>
        <v>#DIV/0!</v>
      </c>
      <c r="V448" s="404" t="e">
        <f t="shared" si="341"/>
        <v>#DIV/0!</v>
      </c>
      <c r="W448" s="404" t="e">
        <f t="shared" si="341"/>
        <v>#DIV/0!</v>
      </c>
      <c r="X448" s="404" t="e">
        <f t="shared" si="341"/>
        <v>#DIV/0!</v>
      </c>
      <c r="Y448" s="404" t="e">
        <f t="shared" si="341"/>
        <v>#DIV/0!</v>
      </c>
      <c r="Z448" s="404">
        <f t="shared" si="341"/>
        <v>1</v>
      </c>
      <c r="AA448" s="404" t="e">
        <f t="shared" si="341"/>
        <v>#DIV/0!</v>
      </c>
      <c r="AB448" s="404">
        <f t="shared" si="341"/>
        <v>1</v>
      </c>
      <c r="AC448" s="404">
        <f t="shared" si="341"/>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6">
      <c r="A452" s="426" t="s">
        <v>685</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652</v>
      </c>
      <c r="B453" s="132" t="s">
        <v>64</v>
      </c>
      <c r="C453" s="132" t="str">
        <f>C440</f>
        <v>*National</v>
      </c>
      <c r="D453" s="132" t="str">
        <f t="shared" ref="D453:AC453" si="342">D440</f>
        <v>IE-CW</v>
      </c>
      <c r="E453" s="132" t="str">
        <f t="shared" si="342"/>
        <v>IE-D</v>
      </c>
      <c r="F453" s="132" t="str">
        <f t="shared" si="342"/>
        <v>IE-KE</v>
      </c>
      <c r="G453" s="132" t="str">
        <f t="shared" si="342"/>
        <v>IE-KK</v>
      </c>
      <c r="H453" s="132" t="str">
        <f t="shared" si="342"/>
        <v>IE-LS</v>
      </c>
      <c r="I453" s="132" t="str">
        <f t="shared" si="342"/>
        <v>IE-LD</v>
      </c>
      <c r="J453" s="132" t="str">
        <f t="shared" si="342"/>
        <v>IE-LH</v>
      </c>
      <c r="K453" s="132" t="str">
        <f t="shared" si="342"/>
        <v>IE-MH</v>
      </c>
      <c r="L453" s="132" t="str">
        <f t="shared" si="342"/>
        <v>IE-OY</v>
      </c>
      <c r="M453" s="132" t="str">
        <f t="shared" si="342"/>
        <v>IE-WH</v>
      </c>
      <c r="N453" s="132" t="str">
        <f t="shared" si="342"/>
        <v>IE-WX</v>
      </c>
      <c r="O453" s="132" t="str">
        <f t="shared" si="342"/>
        <v>IE-WW</v>
      </c>
      <c r="P453" s="132" t="str">
        <f t="shared" si="342"/>
        <v>IE-CE</v>
      </c>
      <c r="Q453" s="132" t="str">
        <f t="shared" si="342"/>
        <v>IE-CO</v>
      </c>
      <c r="R453" s="132" t="str">
        <f t="shared" si="342"/>
        <v>IE-KY</v>
      </c>
      <c r="S453" s="132" t="str">
        <f t="shared" si="342"/>
        <v>IE-LK</v>
      </c>
      <c r="T453" s="132" t="str">
        <f t="shared" si="342"/>
        <v>IE-TA</v>
      </c>
      <c r="U453" s="132" t="str">
        <f t="shared" si="342"/>
        <v>IE-WD</v>
      </c>
      <c r="V453" s="132" t="str">
        <f t="shared" si="342"/>
        <v>IE-G</v>
      </c>
      <c r="W453" s="132" t="str">
        <f t="shared" si="342"/>
        <v>IE-LM</v>
      </c>
      <c r="X453" s="132" t="str">
        <f t="shared" si="342"/>
        <v>IE-MO</v>
      </c>
      <c r="Y453" s="132" t="str">
        <f t="shared" si="342"/>
        <v>IE-RN</v>
      </c>
      <c r="Z453" s="132" t="str">
        <f t="shared" si="342"/>
        <v>IE-SO</v>
      </c>
      <c r="AA453" s="132" t="str">
        <f t="shared" si="342"/>
        <v>IE-CN</v>
      </c>
      <c r="AB453" s="132" t="str">
        <f t="shared" si="342"/>
        <v>IE-DL</v>
      </c>
      <c r="AC453" s="132" t="str">
        <f t="shared" si="342"/>
        <v>IE-MN</v>
      </c>
    </row>
    <row r="454" spans="1:29">
      <c r="A454" s="460" t="s">
        <v>349</v>
      </c>
      <c r="B454" s="460" t="s">
        <v>657</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657</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657</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657</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657</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657</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657</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661</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6">
      <c r="A465" s="426" t="s">
        <v>685</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652</v>
      </c>
      <c r="B466" s="132" t="s">
        <v>64</v>
      </c>
      <c r="C466" s="132" t="str">
        <f>C453</f>
        <v>*National</v>
      </c>
      <c r="D466" s="132" t="str">
        <f t="shared" ref="D466:AC466" si="343">D453</f>
        <v>IE-CW</v>
      </c>
      <c r="E466" s="132" t="str">
        <f t="shared" si="343"/>
        <v>IE-D</v>
      </c>
      <c r="F466" s="132" t="str">
        <f t="shared" si="343"/>
        <v>IE-KE</v>
      </c>
      <c r="G466" s="132" t="str">
        <f t="shared" si="343"/>
        <v>IE-KK</v>
      </c>
      <c r="H466" s="132" t="str">
        <f t="shared" si="343"/>
        <v>IE-LS</v>
      </c>
      <c r="I466" s="132" t="str">
        <f t="shared" si="343"/>
        <v>IE-LD</v>
      </c>
      <c r="J466" s="132" t="str">
        <f t="shared" si="343"/>
        <v>IE-LH</v>
      </c>
      <c r="K466" s="132" t="str">
        <f t="shared" si="343"/>
        <v>IE-MH</v>
      </c>
      <c r="L466" s="132" t="str">
        <f t="shared" si="343"/>
        <v>IE-OY</v>
      </c>
      <c r="M466" s="132" t="str">
        <f t="shared" si="343"/>
        <v>IE-WH</v>
      </c>
      <c r="N466" s="132" t="str">
        <f t="shared" si="343"/>
        <v>IE-WX</v>
      </c>
      <c r="O466" s="132" t="str">
        <f t="shared" si="343"/>
        <v>IE-WW</v>
      </c>
      <c r="P466" s="132" t="str">
        <f t="shared" si="343"/>
        <v>IE-CE</v>
      </c>
      <c r="Q466" s="132" t="str">
        <f t="shared" si="343"/>
        <v>IE-CO</v>
      </c>
      <c r="R466" s="132" t="str">
        <f t="shared" si="343"/>
        <v>IE-KY</v>
      </c>
      <c r="S466" s="132" t="str">
        <f t="shared" si="343"/>
        <v>IE-LK</v>
      </c>
      <c r="T466" s="132" t="str">
        <f t="shared" si="343"/>
        <v>IE-TA</v>
      </c>
      <c r="U466" s="132" t="str">
        <f t="shared" si="343"/>
        <v>IE-WD</v>
      </c>
      <c r="V466" s="132" t="str">
        <f t="shared" si="343"/>
        <v>IE-G</v>
      </c>
      <c r="W466" s="132" t="str">
        <f t="shared" si="343"/>
        <v>IE-LM</v>
      </c>
      <c r="X466" s="132" t="str">
        <f t="shared" si="343"/>
        <v>IE-MO</v>
      </c>
      <c r="Y466" s="132" t="str">
        <f t="shared" si="343"/>
        <v>IE-RN</v>
      </c>
      <c r="Z466" s="132" t="str">
        <f t="shared" si="343"/>
        <v>IE-SO</v>
      </c>
      <c r="AA466" s="132" t="str">
        <f t="shared" si="343"/>
        <v>IE-CN</v>
      </c>
      <c r="AB466" s="132" t="str">
        <f t="shared" si="343"/>
        <v>IE-DL</v>
      </c>
      <c r="AC466" s="132" t="str">
        <f t="shared" si="343"/>
        <v>IE-MN</v>
      </c>
    </row>
    <row r="467" spans="1:29">
      <c r="A467" s="460" t="s">
        <v>673</v>
      </c>
      <c r="B467" s="460" t="s">
        <v>657</v>
      </c>
      <c r="C467" s="510">
        <f>SUMPRODUCT(C441:C447,C454:C460)</f>
        <v>1.090384186079381</v>
      </c>
      <c r="D467" s="510">
        <f>IF(D434&gt;1,SUMPRODUCT(D441:D447,D454:D460),$C$226)</f>
        <v>1.9907750239914981</v>
      </c>
      <c r="E467" s="510">
        <f t="shared" ref="E467:AC467" si="344">IF(E434&gt;1,SUMPRODUCT(E441:E447,E454:E460),$C$226)</f>
        <v>1.0820759393118895</v>
      </c>
      <c r="F467" s="510">
        <f t="shared" si="344"/>
        <v>1.0969120942538386</v>
      </c>
      <c r="G467" s="510">
        <f t="shared" si="344"/>
        <v>1.9907750239914981</v>
      </c>
      <c r="H467" s="510">
        <f t="shared" si="344"/>
        <v>1.9907750239914981</v>
      </c>
      <c r="I467" s="510">
        <f t="shared" si="344"/>
        <v>1.9907750239914981</v>
      </c>
      <c r="J467" s="510">
        <f t="shared" si="344"/>
        <v>1.9907750239914981</v>
      </c>
      <c r="K467" s="510">
        <f t="shared" si="344"/>
        <v>1.9907750239914981</v>
      </c>
      <c r="L467" s="510">
        <f t="shared" si="344"/>
        <v>1.9907750239914981</v>
      </c>
      <c r="M467" s="510">
        <f t="shared" si="344"/>
        <v>1.9907750239914981</v>
      </c>
      <c r="N467" s="510">
        <f t="shared" si="344"/>
        <v>1.9907750239914981</v>
      </c>
      <c r="O467" s="510">
        <f t="shared" si="344"/>
        <v>1.9907750239914981</v>
      </c>
      <c r="P467" s="510">
        <f t="shared" si="344"/>
        <v>1.0969120942538386</v>
      </c>
      <c r="Q467" s="510">
        <f t="shared" si="344"/>
        <v>1.0969120942538386</v>
      </c>
      <c r="R467" s="510">
        <f t="shared" si="344"/>
        <v>1.9907750239914981</v>
      </c>
      <c r="S467" s="510">
        <f t="shared" si="344"/>
        <v>1.9907750239914981</v>
      </c>
      <c r="T467" s="510">
        <f t="shared" si="344"/>
        <v>1.9907750239914981</v>
      </c>
      <c r="U467" s="510">
        <f t="shared" si="344"/>
        <v>1.9907750239914981</v>
      </c>
      <c r="V467" s="510">
        <f t="shared" si="344"/>
        <v>1.9907750239914981</v>
      </c>
      <c r="W467" s="510">
        <f t="shared" si="344"/>
        <v>1.9907750239914981</v>
      </c>
      <c r="X467" s="510">
        <f t="shared" si="344"/>
        <v>1.9907750239914981</v>
      </c>
      <c r="Y467" s="510">
        <f t="shared" si="344"/>
        <v>1.9907750239914981</v>
      </c>
      <c r="Z467" s="510">
        <f t="shared" si="344"/>
        <v>1.9907750239914981</v>
      </c>
      <c r="AA467" s="510">
        <f t="shared" si="344"/>
        <v>1.9907750239914981</v>
      </c>
      <c r="AB467" s="510">
        <f t="shared" si="344"/>
        <v>1.9907750239914981</v>
      </c>
      <c r="AC467" s="510">
        <f t="shared" si="344"/>
        <v>1.9907750239914981</v>
      </c>
    </row>
    <row r="468" spans="1:29">
      <c r="A468" s="459"/>
      <c r="B468" s="459" t="s">
        <v>644</v>
      </c>
      <c r="C468" s="513">
        <f>1000/C467</f>
        <v>917.10794485715246</v>
      </c>
      <c r="D468" s="513">
        <f>1000/D467</f>
        <v>502.31693081772892</v>
      </c>
      <c r="E468" s="513">
        <f>1000/E467</f>
        <v>924.1495570411787</v>
      </c>
      <c r="F468" s="513">
        <f>1000/F467</f>
        <v>911.65008138618259</v>
      </c>
      <c r="G468" s="513">
        <f t="shared" ref="G468" si="345">1000/G467</f>
        <v>502.31693081772892</v>
      </c>
      <c r="H468" s="513">
        <f t="shared" ref="H468" si="346">1000/H467</f>
        <v>502.31693081772892</v>
      </c>
      <c r="I468" s="513">
        <f t="shared" ref="I468" si="347">1000/I467</f>
        <v>502.31693081772892</v>
      </c>
      <c r="J468" s="513">
        <f t="shared" ref="J468" si="348">1000/J467</f>
        <v>502.31693081772892</v>
      </c>
      <c r="K468" s="513">
        <f t="shared" ref="K468" si="349">1000/K467</f>
        <v>502.31693081772892</v>
      </c>
      <c r="L468" s="513">
        <f t="shared" ref="L468" si="350">1000/L467</f>
        <v>502.31693081772892</v>
      </c>
      <c r="M468" s="513">
        <f t="shared" ref="M468" si="351">1000/M467</f>
        <v>502.31693081772892</v>
      </c>
      <c r="N468" s="513">
        <f t="shared" ref="N468" si="352">1000/N467</f>
        <v>502.31693081772892</v>
      </c>
      <c r="O468" s="513">
        <f t="shared" ref="O468" si="353">1000/O467</f>
        <v>502.31693081772892</v>
      </c>
      <c r="P468" s="513">
        <f t="shared" ref="P468" si="354">1000/P467</f>
        <v>911.65008138618259</v>
      </c>
      <c r="Q468" s="513">
        <f t="shared" ref="Q468" si="355">1000/Q467</f>
        <v>911.65008138618259</v>
      </c>
      <c r="R468" s="513">
        <f t="shared" ref="R468" si="356">1000/R467</f>
        <v>502.31693081772892</v>
      </c>
      <c r="S468" s="513">
        <f t="shared" ref="S468" si="357">1000/S467</f>
        <v>502.31693081772892</v>
      </c>
      <c r="T468" s="513">
        <f t="shared" ref="T468" si="358">1000/T467</f>
        <v>502.31693081772892</v>
      </c>
      <c r="U468" s="513">
        <f t="shared" ref="U468" si="359">1000/U467</f>
        <v>502.31693081772892</v>
      </c>
      <c r="V468" s="513">
        <f t="shared" ref="V468" si="360">1000/V467</f>
        <v>502.31693081772892</v>
      </c>
      <c r="W468" s="513">
        <f t="shared" ref="W468" si="361">1000/W467</f>
        <v>502.31693081772892</v>
      </c>
      <c r="X468" s="513">
        <f t="shared" ref="X468" si="362">1000/X467</f>
        <v>502.31693081772892</v>
      </c>
      <c r="Y468" s="513">
        <f t="shared" ref="Y468" si="363">1000/Y467</f>
        <v>502.31693081772892</v>
      </c>
      <c r="Z468" s="513">
        <f t="shared" ref="Z468" si="364">1000/Z467</f>
        <v>502.31693081772892</v>
      </c>
      <c r="AA468" s="513">
        <f t="shared" ref="AA468" si="365">1000/AA467</f>
        <v>502.31693081772892</v>
      </c>
      <c r="AB468" s="513">
        <f t="shared" ref="AB468" si="366">1000/AB467</f>
        <v>502.31693081772892</v>
      </c>
      <c r="AC468" s="513">
        <f t="shared" ref="AC468" si="367">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6">
      <c r="A473" s="402" t="s">
        <v>686</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689</v>
      </c>
      <c r="B474" s="132" t="s">
        <v>64</v>
      </c>
      <c r="C474" s="132" t="str">
        <f t="shared" ref="C474:AC474" si="368">C466</f>
        <v>*National</v>
      </c>
      <c r="D474" s="132" t="str">
        <f t="shared" si="368"/>
        <v>IE-CW</v>
      </c>
      <c r="E474" s="132" t="str">
        <f t="shared" si="368"/>
        <v>IE-D</v>
      </c>
      <c r="F474" s="132" t="str">
        <f t="shared" si="368"/>
        <v>IE-KE</v>
      </c>
      <c r="G474" s="132" t="str">
        <f t="shared" si="368"/>
        <v>IE-KK</v>
      </c>
      <c r="H474" s="132" t="str">
        <f t="shared" si="368"/>
        <v>IE-LS</v>
      </c>
      <c r="I474" s="132" t="str">
        <f t="shared" si="368"/>
        <v>IE-LD</v>
      </c>
      <c r="J474" s="132" t="str">
        <f t="shared" si="368"/>
        <v>IE-LH</v>
      </c>
      <c r="K474" s="132" t="str">
        <f t="shared" si="368"/>
        <v>IE-MH</v>
      </c>
      <c r="L474" s="132" t="str">
        <f t="shared" si="368"/>
        <v>IE-OY</v>
      </c>
      <c r="M474" s="132" t="str">
        <f t="shared" si="368"/>
        <v>IE-WH</v>
      </c>
      <c r="N474" s="132" t="str">
        <f t="shared" si="368"/>
        <v>IE-WX</v>
      </c>
      <c r="O474" s="132" t="str">
        <f t="shared" si="368"/>
        <v>IE-WW</v>
      </c>
      <c r="P474" s="132" t="str">
        <f t="shared" si="368"/>
        <v>IE-CE</v>
      </c>
      <c r="Q474" s="132" t="str">
        <f t="shared" si="368"/>
        <v>IE-CO</v>
      </c>
      <c r="R474" s="132" t="str">
        <f t="shared" si="368"/>
        <v>IE-KY</v>
      </c>
      <c r="S474" s="132" t="str">
        <f t="shared" si="368"/>
        <v>IE-LK</v>
      </c>
      <c r="T474" s="132" t="str">
        <f t="shared" si="368"/>
        <v>IE-TA</v>
      </c>
      <c r="U474" s="132" t="str">
        <f t="shared" si="368"/>
        <v>IE-WD</v>
      </c>
      <c r="V474" s="132" t="str">
        <f t="shared" si="368"/>
        <v>IE-G</v>
      </c>
      <c r="W474" s="132" t="str">
        <f t="shared" si="368"/>
        <v>IE-LM</v>
      </c>
      <c r="X474" s="132" t="str">
        <f t="shared" si="368"/>
        <v>IE-MO</v>
      </c>
      <c r="Y474" s="132" t="str">
        <f t="shared" si="368"/>
        <v>IE-RN</v>
      </c>
      <c r="Z474" s="132" t="str">
        <f t="shared" si="368"/>
        <v>IE-SO</v>
      </c>
      <c r="AA474" s="132" t="str">
        <f t="shared" si="368"/>
        <v>IE-CN</v>
      </c>
      <c r="AB474" s="132" t="str">
        <f t="shared" si="368"/>
        <v>IE-DL</v>
      </c>
      <c r="AC474" s="132" t="str">
        <f t="shared" si="368"/>
        <v>IE-MN</v>
      </c>
    </row>
    <row r="475" spans="1:29">
      <c r="A475" s="460" t="s">
        <v>696</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698</v>
      </c>
      <c r="B476" s="460" t="s">
        <v>541</v>
      </c>
      <c r="C476" s="9">
        <f t="shared" ref="C476:C481" si="369">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699</v>
      </c>
      <c r="B477" s="460" t="s">
        <v>541</v>
      </c>
      <c r="C477" s="9">
        <f t="shared" si="369"/>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700</v>
      </c>
      <c r="B478" s="460" t="s">
        <v>541</v>
      </c>
      <c r="C478" s="9">
        <f t="shared" si="369"/>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701</v>
      </c>
      <c r="B479" s="460" t="s">
        <v>541</v>
      </c>
      <c r="C479" s="9">
        <f t="shared" si="369"/>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702</v>
      </c>
      <c r="B480" s="460" t="s">
        <v>541</v>
      </c>
      <c r="C480" s="9">
        <f t="shared" si="369"/>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703</v>
      </c>
      <c r="B481" s="460" t="s">
        <v>541</v>
      </c>
      <c r="C481" s="9">
        <f t="shared" si="369"/>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70">SUM(E475:E481)</f>
        <v>1676</v>
      </c>
      <c r="F482" s="509">
        <f t="shared" ref="F482" si="371">SUM(F475:F481)</f>
        <v>292</v>
      </c>
      <c r="G482" s="509">
        <f t="shared" ref="G482" si="372">SUM(G475:G481)</f>
        <v>54</v>
      </c>
      <c r="H482" s="509">
        <f t="shared" ref="H482" si="373">SUM(H475:H481)</f>
        <v>56</v>
      </c>
      <c r="I482" s="509">
        <f t="shared" ref="I482" si="374">SUM(I475:I481)</f>
        <v>24</v>
      </c>
      <c r="J482" s="509">
        <f t="shared" ref="J482" si="375">SUM(J475:J481)</f>
        <v>103</v>
      </c>
      <c r="K482" s="509">
        <f t="shared" ref="K482" si="376">SUM(K475:K481)</f>
        <v>239</v>
      </c>
      <c r="L482" s="509">
        <f t="shared" ref="L482" si="377">SUM(L475:L481)</f>
        <v>29</v>
      </c>
      <c r="M482" s="509">
        <f t="shared" ref="M482" si="378">SUM(M475:M481)</f>
        <v>98</v>
      </c>
      <c r="N482" s="509">
        <f t="shared" ref="N482" si="379">SUM(N475:N481)</f>
        <v>141</v>
      </c>
      <c r="O482" s="509">
        <f t="shared" ref="O482" si="380">SUM(O475:O481)</f>
        <v>257</v>
      </c>
      <c r="P482" s="509">
        <f t="shared" ref="P482" si="381">SUM(P475:P481)</f>
        <v>107</v>
      </c>
      <c r="Q482" s="509">
        <f t="shared" ref="Q482" si="382">SUM(Q475:Q481)</f>
        <v>514</v>
      </c>
      <c r="R482" s="509">
        <f t="shared" ref="R482" si="383">SUM(R475:R481)</f>
        <v>98</v>
      </c>
      <c r="S482" s="509">
        <f t="shared" ref="S482" si="384">SUM(S475:S481)</f>
        <v>123</v>
      </c>
      <c r="T482" s="509">
        <f t="shared" ref="T482" si="385">SUM(T475:T481)</f>
        <v>94</v>
      </c>
      <c r="U482" s="509">
        <f t="shared" ref="U482" si="386">SUM(U475:U481)</f>
        <v>100</v>
      </c>
      <c r="V482" s="509">
        <f t="shared" ref="V482" si="387">SUM(V475:V481)</f>
        <v>228</v>
      </c>
      <c r="W482" s="509">
        <f t="shared" ref="W482" si="388">SUM(W475:W481)</f>
        <v>17</v>
      </c>
      <c r="X482" s="509">
        <f t="shared" ref="X482" si="389">SUM(X475:X481)</f>
        <v>58</v>
      </c>
      <c r="Y482" s="509">
        <f t="shared" ref="Y482" si="390">SUM(Y475:Y481)</f>
        <v>30</v>
      </c>
      <c r="Z482" s="509">
        <f t="shared" ref="Z482" si="391">SUM(Z475:Z481)</f>
        <v>29</v>
      </c>
      <c r="AA482" s="509">
        <f t="shared" ref="AA482" si="392">SUM(AA475:AA481)</f>
        <v>35</v>
      </c>
      <c r="AB482" s="509">
        <f t="shared" ref="AB482" si="393">SUM(AB475:AB481)</f>
        <v>51</v>
      </c>
      <c r="AC482" s="509">
        <f t="shared" ref="AC482" si="394">SUM(AC475:AC481)</f>
        <v>31</v>
      </c>
    </row>
    <row r="483" spans="1:29">
      <c r="A483" s="460" t="s">
        <v>663</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6">
      <c r="A487" s="402" t="s">
        <v>687</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689</v>
      </c>
      <c r="B488" s="132" t="s">
        <v>64</v>
      </c>
      <c r="C488" s="132" t="str">
        <f>C474</f>
        <v>*National</v>
      </c>
      <c r="D488" s="132" t="str">
        <f t="shared" ref="D488:AC488" si="395">D474</f>
        <v>IE-CW</v>
      </c>
      <c r="E488" s="132" t="str">
        <f t="shared" si="395"/>
        <v>IE-D</v>
      </c>
      <c r="F488" s="132" t="str">
        <f t="shared" si="395"/>
        <v>IE-KE</v>
      </c>
      <c r="G488" s="132" t="str">
        <f t="shared" si="395"/>
        <v>IE-KK</v>
      </c>
      <c r="H488" s="132" t="str">
        <f t="shared" si="395"/>
        <v>IE-LS</v>
      </c>
      <c r="I488" s="132" t="str">
        <f t="shared" si="395"/>
        <v>IE-LD</v>
      </c>
      <c r="J488" s="132" t="str">
        <f t="shared" si="395"/>
        <v>IE-LH</v>
      </c>
      <c r="K488" s="132" t="str">
        <f t="shared" si="395"/>
        <v>IE-MH</v>
      </c>
      <c r="L488" s="132" t="str">
        <f t="shared" si="395"/>
        <v>IE-OY</v>
      </c>
      <c r="M488" s="132" t="str">
        <f t="shared" si="395"/>
        <v>IE-WH</v>
      </c>
      <c r="N488" s="132" t="str">
        <f t="shared" si="395"/>
        <v>IE-WX</v>
      </c>
      <c r="O488" s="132" t="str">
        <f t="shared" si="395"/>
        <v>IE-WW</v>
      </c>
      <c r="P488" s="132" t="str">
        <f t="shared" si="395"/>
        <v>IE-CE</v>
      </c>
      <c r="Q488" s="132" t="str">
        <f t="shared" si="395"/>
        <v>IE-CO</v>
      </c>
      <c r="R488" s="132" t="str">
        <f t="shared" si="395"/>
        <v>IE-KY</v>
      </c>
      <c r="S488" s="132" t="str">
        <f t="shared" si="395"/>
        <v>IE-LK</v>
      </c>
      <c r="T488" s="132" t="str">
        <f t="shared" si="395"/>
        <v>IE-TA</v>
      </c>
      <c r="U488" s="132" t="str">
        <f t="shared" si="395"/>
        <v>IE-WD</v>
      </c>
      <c r="V488" s="132" t="str">
        <f t="shared" si="395"/>
        <v>IE-G</v>
      </c>
      <c r="W488" s="132" t="str">
        <f t="shared" si="395"/>
        <v>IE-LM</v>
      </c>
      <c r="X488" s="132" t="str">
        <f t="shared" si="395"/>
        <v>IE-MO</v>
      </c>
      <c r="Y488" s="132" t="str">
        <f t="shared" si="395"/>
        <v>IE-RN</v>
      </c>
      <c r="Z488" s="132" t="str">
        <f t="shared" si="395"/>
        <v>IE-SO</v>
      </c>
      <c r="AA488" s="132" t="str">
        <f t="shared" si="395"/>
        <v>IE-CN</v>
      </c>
      <c r="AB488" s="132" t="str">
        <f t="shared" si="395"/>
        <v>IE-DL</v>
      </c>
      <c r="AC488" s="132" t="str">
        <f t="shared" si="395"/>
        <v>IE-MN</v>
      </c>
    </row>
    <row r="489" spans="1:29">
      <c r="A489" s="460" t="s">
        <v>696</v>
      </c>
      <c r="B489" s="512" t="s">
        <v>656</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60" t="s">
        <v>690</v>
      </c>
      <c r="B490" s="1" t="s">
        <v>656</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60" t="s">
        <v>691</v>
      </c>
      <c r="B491" s="1" t="s">
        <v>656</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60" t="s">
        <v>692</v>
      </c>
      <c r="B492" s="1" t="s">
        <v>656</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60" t="s">
        <v>693</v>
      </c>
      <c r="B493" s="1" t="s">
        <v>656</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60" t="s">
        <v>694</v>
      </c>
      <c r="B494" s="1" t="s">
        <v>656</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60" t="s">
        <v>697</v>
      </c>
      <c r="B495" s="1" t="s">
        <v>656</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9" t="s">
        <v>16</v>
      </c>
      <c r="B496" s="459" t="s">
        <v>656</v>
      </c>
      <c r="C496" s="404">
        <f t="shared" ref="C496:AC496" si="398">SUM(C489:C495)</f>
        <v>1</v>
      </c>
      <c r="D496" s="404">
        <f t="shared" si="398"/>
        <v>1</v>
      </c>
      <c r="E496" s="404">
        <f t="shared" si="398"/>
        <v>0.99999999999999989</v>
      </c>
      <c r="F496" s="404">
        <f t="shared" si="398"/>
        <v>1</v>
      </c>
      <c r="G496" s="404">
        <f t="shared" si="398"/>
        <v>0.99999999999999989</v>
      </c>
      <c r="H496" s="404">
        <f t="shared" si="398"/>
        <v>1</v>
      </c>
      <c r="I496" s="404">
        <f t="shared" si="398"/>
        <v>1</v>
      </c>
      <c r="J496" s="404">
        <f t="shared" si="398"/>
        <v>1</v>
      </c>
      <c r="K496" s="404">
        <f t="shared" si="398"/>
        <v>1</v>
      </c>
      <c r="L496" s="404">
        <f t="shared" si="398"/>
        <v>1</v>
      </c>
      <c r="M496" s="404">
        <f t="shared" si="398"/>
        <v>1</v>
      </c>
      <c r="N496" s="404">
        <f t="shared" si="398"/>
        <v>1</v>
      </c>
      <c r="O496" s="404">
        <f t="shared" si="398"/>
        <v>1</v>
      </c>
      <c r="P496" s="404">
        <f t="shared" si="398"/>
        <v>1</v>
      </c>
      <c r="Q496" s="404">
        <f t="shared" si="398"/>
        <v>1</v>
      </c>
      <c r="R496" s="404">
        <f t="shared" si="398"/>
        <v>1</v>
      </c>
      <c r="S496" s="404">
        <f t="shared" si="398"/>
        <v>1</v>
      </c>
      <c r="T496" s="404">
        <f t="shared" si="398"/>
        <v>1</v>
      </c>
      <c r="U496" s="404">
        <f t="shared" si="398"/>
        <v>1</v>
      </c>
      <c r="V496" s="404">
        <f t="shared" si="398"/>
        <v>0.99999999999999978</v>
      </c>
      <c r="W496" s="404">
        <f t="shared" si="398"/>
        <v>1</v>
      </c>
      <c r="X496" s="404">
        <f t="shared" si="398"/>
        <v>0.99999999999999989</v>
      </c>
      <c r="Y496" s="404">
        <f t="shared" si="398"/>
        <v>1</v>
      </c>
      <c r="Z496" s="404">
        <f t="shared" si="398"/>
        <v>1</v>
      </c>
      <c r="AA496" s="404">
        <f t="shared" si="398"/>
        <v>1</v>
      </c>
      <c r="AB496" s="404">
        <f t="shared" si="398"/>
        <v>1</v>
      </c>
      <c r="AC496" s="404">
        <f t="shared" si="398"/>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6">
      <c r="A500" s="426" t="s">
        <v>688</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689</v>
      </c>
      <c r="B501" s="132" t="s">
        <v>64</v>
      </c>
      <c r="C501" s="132" t="str">
        <f>C488</f>
        <v>*National</v>
      </c>
      <c r="D501" s="132" t="str">
        <f t="shared" ref="D501:AC501" si="399">D488</f>
        <v>IE-CW</v>
      </c>
      <c r="E501" s="132" t="str">
        <f t="shared" si="399"/>
        <v>IE-D</v>
      </c>
      <c r="F501" s="132" t="str">
        <f t="shared" si="399"/>
        <v>IE-KE</v>
      </c>
      <c r="G501" s="132" t="str">
        <f t="shared" si="399"/>
        <v>IE-KK</v>
      </c>
      <c r="H501" s="132" t="str">
        <f t="shared" si="399"/>
        <v>IE-LS</v>
      </c>
      <c r="I501" s="132" t="str">
        <f t="shared" si="399"/>
        <v>IE-LD</v>
      </c>
      <c r="J501" s="132" t="str">
        <f t="shared" si="399"/>
        <v>IE-LH</v>
      </c>
      <c r="K501" s="132" t="str">
        <f t="shared" si="399"/>
        <v>IE-MH</v>
      </c>
      <c r="L501" s="132" t="str">
        <f t="shared" si="399"/>
        <v>IE-OY</v>
      </c>
      <c r="M501" s="132" t="str">
        <f t="shared" si="399"/>
        <v>IE-WH</v>
      </c>
      <c r="N501" s="132" t="str">
        <f t="shared" si="399"/>
        <v>IE-WX</v>
      </c>
      <c r="O501" s="132" t="str">
        <f t="shared" si="399"/>
        <v>IE-WW</v>
      </c>
      <c r="P501" s="132" t="str">
        <f t="shared" si="399"/>
        <v>IE-CE</v>
      </c>
      <c r="Q501" s="132" t="str">
        <f t="shared" si="399"/>
        <v>IE-CO</v>
      </c>
      <c r="R501" s="132" t="str">
        <f t="shared" si="399"/>
        <v>IE-KY</v>
      </c>
      <c r="S501" s="132" t="str">
        <f t="shared" si="399"/>
        <v>IE-LK</v>
      </c>
      <c r="T501" s="132" t="str">
        <f t="shared" si="399"/>
        <v>IE-TA</v>
      </c>
      <c r="U501" s="132" t="str">
        <f t="shared" si="399"/>
        <v>IE-WD</v>
      </c>
      <c r="V501" s="132" t="str">
        <f t="shared" si="399"/>
        <v>IE-G</v>
      </c>
      <c r="W501" s="132" t="str">
        <f t="shared" si="399"/>
        <v>IE-LM</v>
      </c>
      <c r="X501" s="132" t="str">
        <f t="shared" si="399"/>
        <v>IE-MO</v>
      </c>
      <c r="Y501" s="132" t="str">
        <f t="shared" si="399"/>
        <v>IE-RN</v>
      </c>
      <c r="Z501" s="132" t="str">
        <f t="shared" si="399"/>
        <v>IE-SO</v>
      </c>
      <c r="AA501" s="132" t="str">
        <f t="shared" si="399"/>
        <v>IE-CN</v>
      </c>
      <c r="AB501" s="132" t="str">
        <f t="shared" si="399"/>
        <v>IE-DL</v>
      </c>
      <c r="AC501" s="132" t="str">
        <f t="shared" si="399"/>
        <v>IE-MN</v>
      </c>
    </row>
    <row r="502" spans="1:29">
      <c r="A502" s="512" t="s">
        <v>696</v>
      </c>
      <c r="B502" s="460" t="s">
        <v>657</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690</v>
      </c>
      <c r="B503" s="460" t="s">
        <v>657</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691</v>
      </c>
      <c r="B504" s="460" t="s">
        <v>657</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692</v>
      </c>
      <c r="B505" s="460" t="s">
        <v>657</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693</v>
      </c>
      <c r="B506" s="460" t="s">
        <v>657</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694</v>
      </c>
      <c r="B507" s="1" t="s">
        <v>657</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697</v>
      </c>
      <c r="B508" s="459" t="s">
        <v>657</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661</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6">
      <c r="A513" s="426" t="s">
        <v>688</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689</v>
      </c>
      <c r="B514" s="132" t="s">
        <v>64</v>
      </c>
      <c r="C514" s="132" t="str">
        <f>C501</f>
        <v>*National</v>
      </c>
      <c r="D514" s="132" t="str">
        <f t="shared" ref="D514:AC514" si="400">D501</f>
        <v>IE-CW</v>
      </c>
      <c r="E514" s="132" t="str">
        <f t="shared" si="400"/>
        <v>IE-D</v>
      </c>
      <c r="F514" s="132" t="str">
        <f t="shared" si="400"/>
        <v>IE-KE</v>
      </c>
      <c r="G514" s="132" t="str">
        <f t="shared" si="400"/>
        <v>IE-KK</v>
      </c>
      <c r="H514" s="132" t="str">
        <f t="shared" si="400"/>
        <v>IE-LS</v>
      </c>
      <c r="I514" s="132" t="str">
        <f t="shared" si="400"/>
        <v>IE-LD</v>
      </c>
      <c r="J514" s="132" t="str">
        <f t="shared" si="400"/>
        <v>IE-LH</v>
      </c>
      <c r="K514" s="132" t="str">
        <f t="shared" si="400"/>
        <v>IE-MH</v>
      </c>
      <c r="L514" s="132" t="str">
        <f t="shared" si="400"/>
        <v>IE-OY</v>
      </c>
      <c r="M514" s="132" t="str">
        <f t="shared" si="400"/>
        <v>IE-WH</v>
      </c>
      <c r="N514" s="132" t="str">
        <f t="shared" si="400"/>
        <v>IE-WX</v>
      </c>
      <c r="O514" s="132" t="str">
        <f t="shared" si="400"/>
        <v>IE-WW</v>
      </c>
      <c r="P514" s="132" t="str">
        <f t="shared" si="400"/>
        <v>IE-CE</v>
      </c>
      <c r="Q514" s="132" t="str">
        <f t="shared" si="400"/>
        <v>IE-CO</v>
      </c>
      <c r="R514" s="132" t="str">
        <f t="shared" si="400"/>
        <v>IE-KY</v>
      </c>
      <c r="S514" s="132" t="str">
        <f t="shared" si="400"/>
        <v>IE-LK</v>
      </c>
      <c r="T514" s="132" t="str">
        <f t="shared" si="400"/>
        <v>IE-TA</v>
      </c>
      <c r="U514" s="132" t="str">
        <f t="shared" si="400"/>
        <v>IE-WD</v>
      </c>
      <c r="V514" s="132" t="str">
        <f t="shared" si="400"/>
        <v>IE-G</v>
      </c>
      <c r="W514" s="132" t="str">
        <f t="shared" si="400"/>
        <v>IE-LM</v>
      </c>
      <c r="X514" s="132" t="str">
        <f t="shared" si="400"/>
        <v>IE-MO</v>
      </c>
      <c r="Y514" s="132" t="str">
        <f t="shared" si="400"/>
        <v>IE-RN</v>
      </c>
      <c r="Z514" s="132" t="str">
        <f t="shared" si="400"/>
        <v>IE-SO</v>
      </c>
      <c r="AA514" s="132" t="str">
        <f t="shared" si="400"/>
        <v>IE-CN</v>
      </c>
      <c r="AB514" s="132" t="str">
        <f t="shared" si="400"/>
        <v>IE-DL</v>
      </c>
      <c r="AC514" s="132" t="str">
        <f t="shared" si="400"/>
        <v>IE-MN</v>
      </c>
    </row>
    <row r="515" spans="1:29">
      <c r="A515" s="460" t="s">
        <v>695</v>
      </c>
      <c r="B515" s="460" t="s">
        <v>657</v>
      </c>
      <c r="C515" s="510">
        <f>SUMPRODUCT(C489:C495,C502:C508)</f>
        <v>0.58782667363481544</v>
      </c>
      <c r="D515" s="510">
        <f>IF(D482&gt;1,SUMPRODUCT(D489:D495,D502:D508),$C$226)</f>
        <v>0.55978971428571422</v>
      </c>
      <c r="E515" s="510">
        <f t="shared" ref="E515:AC515" si="401">IF(E482&gt;1,SUMPRODUCT(E489:E495,E502:E508),$C$226)</f>
        <v>0.58837933042447998</v>
      </c>
      <c r="F515" s="510">
        <f t="shared" si="401"/>
        <v>0.59079058817025443</v>
      </c>
      <c r="G515" s="510">
        <f t="shared" si="401"/>
        <v>0.59832871335978832</v>
      </c>
      <c r="H515" s="510">
        <f t="shared" si="401"/>
        <v>0.6044465349489796</v>
      </c>
      <c r="I515" s="510">
        <f t="shared" si="401"/>
        <v>0.57239307428571429</v>
      </c>
      <c r="J515" s="510">
        <f t="shared" si="401"/>
        <v>0.59058078460471564</v>
      </c>
      <c r="K515" s="510">
        <f t="shared" si="401"/>
        <v>0.58923888193664076</v>
      </c>
      <c r="L515" s="510">
        <f t="shared" si="401"/>
        <v>0.55750141950738907</v>
      </c>
      <c r="M515" s="510">
        <f t="shared" si="401"/>
        <v>0.59641300492711358</v>
      </c>
      <c r="N515" s="510">
        <f t="shared" si="401"/>
        <v>0.59342002219858159</v>
      </c>
      <c r="O515" s="510">
        <f t="shared" si="401"/>
        <v>0.58956322797665373</v>
      </c>
      <c r="P515" s="510">
        <f t="shared" si="401"/>
        <v>0.58472721273698258</v>
      </c>
      <c r="Q515" s="510">
        <f t="shared" si="401"/>
        <v>0.58933582893274039</v>
      </c>
      <c r="R515" s="510">
        <f t="shared" si="401"/>
        <v>0.58290120800291534</v>
      </c>
      <c r="S515" s="510">
        <f t="shared" si="401"/>
        <v>0.59408065448315917</v>
      </c>
      <c r="T515" s="510">
        <f t="shared" si="401"/>
        <v>0.58825810446808502</v>
      </c>
      <c r="U515" s="510">
        <f t="shared" si="401"/>
        <v>0.58241497172857126</v>
      </c>
      <c r="V515" s="510">
        <f t="shared" si="401"/>
        <v>0.58974890598997487</v>
      </c>
      <c r="W515" s="510">
        <f t="shared" si="401"/>
        <v>0.55951737277310909</v>
      </c>
      <c r="X515" s="510">
        <f t="shared" si="401"/>
        <v>0.60422522270935952</v>
      </c>
      <c r="Y515" s="510">
        <f t="shared" si="401"/>
        <v>0.55701183085714279</v>
      </c>
      <c r="Z515" s="510">
        <f t="shared" si="401"/>
        <v>0.55750141950738907</v>
      </c>
      <c r="AA515" s="510">
        <f t="shared" si="401"/>
        <v>0.56715331004081626</v>
      </c>
      <c r="AB515" s="510">
        <f t="shared" si="401"/>
        <v>0.56647721142857133</v>
      </c>
      <c r="AC515" s="510">
        <f t="shared" si="401"/>
        <v>0.55655382857142843</v>
      </c>
    </row>
    <row r="516" spans="1:29">
      <c r="A516" s="459"/>
      <c r="B516" s="459" t="s">
        <v>644</v>
      </c>
      <c r="C516" s="513">
        <f>1000/C515</f>
        <v>1701.1817340926677</v>
      </c>
      <c r="D516" s="513">
        <f>1000/D515</f>
        <v>1786.3850915445803</v>
      </c>
      <c r="E516" s="513">
        <f>1000/E515</f>
        <v>1699.5838369756475</v>
      </c>
      <c r="F516" s="513">
        <f>1000/F515</f>
        <v>1692.647141006619</v>
      </c>
      <c r="G516" s="513">
        <f t="shared" ref="G516" si="402">1000/G515</f>
        <v>1671.322097154107</v>
      </c>
      <c r="H516" s="513">
        <f t="shared" ref="H516" si="403">1000/H515</f>
        <v>1654.4060428510993</v>
      </c>
      <c r="I516" s="513">
        <f t="shared" ref="I516" si="404">1000/I515</f>
        <v>1747.0511872420777</v>
      </c>
      <c r="J516" s="513">
        <f t="shared" ref="J516" si="405">1000/J515</f>
        <v>1693.2484531634645</v>
      </c>
      <c r="K516" s="513">
        <f t="shared" ref="K516" si="406">1000/K515</f>
        <v>1697.1045710923186</v>
      </c>
      <c r="L516" s="513">
        <f t="shared" ref="L516" si="407">1000/L515</f>
        <v>1793.717405928051</v>
      </c>
      <c r="M516" s="513">
        <f t="shared" ref="M516" si="408">1000/M515</f>
        <v>1676.6904674089189</v>
      </c>
      <c r="N516" s="513">
        <f t="shared" ref="N516" si="409">1000/N515</f>
        <v>1685.1470503052235</v>
      </c>
      <c r="O516" s="513">
        <f t="shared" ref="O516" si="410">1000/O515</f>
        <v>1696.1709152586418</v>
      </c>
      <c r="P516" s="513">
        <f t="shared" ref="P516" si="411">1000/P515</f>
        <v>1710.1991804335814</v>
      </c>
      <c r="Q516" s="513">
        <f t="shared" ref="Q516" si="412">1000/Q515</f>
        <v>1696.8253937843101</v>
      </c>
      <c r="R516" s="513">
        <f t="shared" ref="R516" si="413">1000/R515</f>
        <v>1715.5565750603121</v>
      </c>
      <c r="S516" s="513">
        <f t="shared" ref="S516" si="414">1000/S515</f>
        <v>1683.2731253805669</v>
      </c>
      <c r="T516" s="513">
        <f t="shared" ref="T516" si="415">1000/T515</f>
        <v>1699.9340806434284</v>
      </c>
      <c r="U516" s="513">
        <f t="shared" ref="U516" si="416">1000/U515</f>
        <v>1716.9888284843751</v>
      </c>
      <c r="V516" s="513">
        <f t="shared" ref="V516" si="417">1000/V515</f>
        <v>1695.6368885862739</v>
      </c>
      <c r="W516" s="513">
        <f t="shared" ref="W516" si="418">1000/W515</f>
        <v>1787.2546030943561</v>
      </c>
      <c r="X516" s="513">
        <f t="shared" ref="X516" si="419">1000/X515</f>
        <v>1655.0120094556421</v>
      </c>
      <c r="Y516" s="513">
        <f t="shared" ref="Y516" si="420">1000/Y515</f>
        <v>1795.2940038296433</v>
      </c>
      <c r="Z516" s="513">
        <f t="shared" ref="Z516" si="421">1000/Z515</f>
        <v>1793.717405928051</v>
      </c>
      <c r="AA516" s="513">
        <f t="shared" ref="AA516" si="422">1000/AA515</f>
        <v>1763.191684322592</v>
      </c>
      <c r="AB516" s="513">
        <f t="shared" ref="AB516" si="423">1000/AB515</f>
        <v>1765.2960786862875</v>
      </c>
      <c r="AC516" s="513">
        <f t="shared" ref="AC516" si="424">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6">
      <c r="A521" s="426" t="s">
        <v>704</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652</v>
      </c>
      <c r="B522" s="132" t="s">
        <v>64</v>
      </c>
      <c r="C522" s="132" t="str">
        <f>C514</f>
        <v>*National</v>
      </c>
      <c r="D522" s="132" t="str">
        <f t="shared" ref="D522:AC522" si="425">D514</f>
        <v>IE-CW</v>
      </c>
      <c r="E522" s="132" t="str">
        <f t="shared" si="425"/>
        <v>IE-D</v>
      </c>
      <c r="F522" s="132" t="str">
        <f t="shared" si="425"/>
        <v>IE-KE</v>
      </c>
      <c r="G522" s="132" t="str">
        <f t="shared" si="425"/>
        <v>IE-KK</v>
      </c>
      <c r="H522" s="132" t="str">
        <f t="shared" si="425"/>
        <v>IE-LS</v>
      </c>
      <c r="I522" s="132" t="str">
        <f t="shared" si="425"/>
        <v>IE-LD</v>
      </c>
      <c r="J522" s="132" t="str">
        <f t="shared" si="425"/>
        <v>IE-LH</v>
      </c>
      <c r="K522" s="132" t="str">
        <f t="shared" si="425"/>
        <v>IE-MH</v>
      </c>
      <c r="L522" s="132" t="str">
        <f t="shared" si="425"/>
        <v>IE-OY</v>
      </c>
      <c r="M522" s="132" t="str">
        <f t="shared" si="425"/>
        <v>IE-WH</v>
      </c>
      <c r="N522" s="132" t="str">
        <f t="shared" si="425"/>
        <v>IE-WX</v>
      </c>
      <c r="O522" s="132" t="str">
        <f t="shared" si="425"/>
        <v>IE-WW</v>
      </c>
      <c r="P522" s="132" t="str">
        <f t="shared" si="425"/>
        <v>IE-CE</v>
      </c>
      <c r="Q522" s="132" t="str">
        <f t="shared" si="425"/>
        <v>IE-CO</v>
      </c>
      <c r="R522" s="132" t="str">
        <f t="shared" si="425"/>
        <v>IE-KY</v>
      </c>
      <c r="S522" s="132" t="str">
        <f t="shared" si="425"/>
        <v>IE-LK</v>
      </c>
      <c r="T522" s="132" t="str">
        <f t="shared" si="425"/>
        <v>IE-TA</v>
      </c>
      <c r="U522" s="132" t="str">
        <f t="shared" si="425"/>
        <v>IE-WD</v>
      </c>
      <c r="V522" s="132" t="str">
        <f t="shared" si="425"/>
        <v>IE-G</v>
      </c>
      <c r="W522" s="132" t="str">
        <f t="shared" si="425"/>
        <v>IE-LM</v>
      </c>
      <c r="X522" s="132" t="str">
        <f t="shared" si="425"/>
        <v>IE-MO</v>
      </c>
      <c r="Y522" s="132" t="str">
        <f t="shared" si="425"/>
        <v>IE-RN</v>
      </c>
      <c r="Z522" s="132" t="str">
        <f t="shared" si="425"/>
        <v>IE-SO</v>
      </c>
      <c r="AA522" s="132" t="str">
        <f t="shared" si="425"/>
        <v>IE-CN</v>
      </c>
      <c r="AB522" s="132" t="str">
        <f t="shared" si="425"/>
        <v>IE-DL</v>
      </c>
      <c r="AC522" s="132" t="str">
        <f t="shared" si="425"/>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6">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6"/>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6"/>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6"/>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6"/>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6"/>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7">SUM(D523:D529)</f>
        <v>10</v>
      </c>
      <c r="E530" s="509">
        <f t="shared" si="427"/>
        <v>1579</v>
      </c>
      <c r="F530" s="509">
        <f t="shared" si="427"/>
        <v>71</v>
      </c>
      <c r="G530" s="509">
        <f t="shared" si="427"/>
        <v>10</v>
      </c>
      <c r="H530" s="509">
        <f t="shared" si="427"/>
        <v>12</v>
      </c>
      <c r="I530" s="509">
        <f t="shared" si="427"/>
        <v>4</v>
      </c>
      <c r="J530" s="509">
        <f t="shared" si="427"/>
        <v>48</v>
      </c>
      <c r="K530" s="509">
        <f t="shared" si="427"/>
        <v>95</v>
      </c>
      <c r="L530" s="509">
        <f t="shared" si="427"/>
        <v>14</v>
      </c>
      <c r="M530" s="509">
        <f t="shared" si="427"/>
        <v>14</v>
      </c>
      <c r="N530" s="509">
        <f t="shared" si="427"/>
        <v>17</v>
      </c>
      <c r="O530" s="509">
        <f t="shared" si="427"/>
        <v>31</v>
      </c>
      <c r="P530" s="509">
        <f t="shared" si="427"/>
        <v>44</v>
      </c>
      <c r="Q530" s="509">
        <f t="shared" si="427"/>
        <v>164</v>
      </c>
      <c r="R530" s="509">
        <f t="shared" si="427"/>
        <v>28</v>
      </c>
      <c r="S530" s="509">
        <f t="shared" si="427"/>
        <v>125</v>
      </c>
      <c r="T530" s="509">
        <f t="shared" si="427"/>
        <v>12</v>
      </c>
      <c r="U530" s="509">
        <f t="shared" si="427"/>
        <v>44</v>
      </c>
      <c r="V530" s="509">
        <f t="shared" si="427"/>
        <v>115</v>
      </c>
      <c r="W530" s="509">
        <f t="shared" si="427"/>
        <v>0</v>
      </c>
      <c r="X530" s="509">
        <f t="shared" si="427"/>
        <v>20</v>
      </c>
      <c r="Y530" s="509">
        <f t="shared" si="427"/>
        <v>3</v>
      </c>
      <c r="Z530" s="509">
        <f t="shared" si="427"/>
        <v>12</v>
      </c>
      <c r="AA530" s="509">
        <f t="shared" si="427"/>
        <v>7</v>
      </c>
      <c r="AB530" s="509">
        <f t="shared" si="427"/>
        <v>17</v>
      </c>
      <c r="AC530" s="509">
        <f t="shared" si="427"/>
        <v>4</v>
      </c>
    </row>
    <row r="531" spans="1:29">
      <c r="A531" s="460" t="s">
        <v>663</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6">
      <c r="A535" s="426" t="s">
        <v>705</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652</v>
      </c>
      <c r="B536" s="132" t="s">
        <v>64</v>
      </c>
      <c r="C536" s="132" t="str">
        <f>C522</f>
        <v>*National</v>
      </c>
      <c r="D536" s="132" t="str">
        <f t="shared" ref="D536:AC536" si="428">D522</f>
        <v>IE-CW</v>
      </c>
      <c r="E536" s="132" t="str">
        <f t="shared" si="428"/>
        <v>IE-D</v>
      </c>
      <c r="F536" s="132" t="str">
        <f t="shared" si="428"/>
        <v>IE-KE</v>
      </c>
      <c r="G536" s="132" t="str">
        <f t="shared" si="428"/>
        <v>IE-KK</v>
      </c>
      <c r="H536" s="132" t="str">
        <f t="shared" si="428"/>
        <v>IE-LS</v>
      </c>
      <c r="I536" s="132" t="str">
        <f t="shared" si="428"/>
        <v>IE-LD</v>
      </c>
      <c r="J536" s="132" t="str">
        <f t="shared" si="428"/>
        <v>IE-LH</v>
      </c>
      <c r="K536" s="132" t="str">
        <f t="shared" si="428"/>
        <v>IE-MH</v>
      </c>
      <c r="L536" s="132" t="str">
        <f t="shared" si="428"/>
        <v>IE-OY</v>
      </c>
      <c r="M536" s="132" t="str">
        <f t="shared" si="428"/>
        <v>IE-WH</v>
      </c>
      <c r="N536" s="132" t="str">
        <f t="shared" si="428"/>
        <v>IE-WX</v>
      </c>
      <c r="O536" s="132" t="str">
        <f t="shared" si="428"/>
        <v>IE-WW</v>
      </c>
      <c r="P536" s="132" t="str">
        <f t="shared" si="428"/>
        <v>IE-CE</v>
      </c>
      <c r="Q536" s="132" t="str">
        <f t="shared" si="428"/>
        <v>IE-CO</v>
      </c>
      <c r="R536" s="132" t="str">
        <f t="shared" si="428"/>
        <v>IE-KY</v>
      </c>
      <c r="S536" s="132" t="str">
        <f t="shared" si="428"/>
        <v>IE-LK</v>
      </c>
      <c r="T536" s="132" t="str">
        <f t="shared" si="428"/>
        <v>IE-TA</v>
      </c>
      <c r="U536" s="132" t="str">
        <f t="shared" si="428"/>
        <v>IE-WD</v>
      </c>
      <c r="V536" s="132" t="str">
        <f t="shared" si="428"/>
        <v>IE-G</v>
      </c>
      <c r="W536" s="132" t="str">
        <f t="shared" si="428"/>
        <v>IE-LM</v>
      </c>
      <c r="X536" s="132" t="str">
        <f t="shared" si="428"/>
        <v>IE-MO</v>
      </c>
      <c r="Y536" s="132" t="str">
        <f t="shared" si="428"/>
        <v>IE-RN</v>
      </c>
      <c r="Z536" s="132" t="str">
        <f t="shared" si="428"/>
        <v>IE-SO</v>
      </c>
      <c r="AA536" s="132" t="str">
        <f t="shared" si="428"/>
        <v>IE-CN</v>
      </c>
      <c r="AB536" s="132" t="str">
        <f t="shared" si="428"/>
        <v>IE-DL</v>
      </c>
      <c r="AC536" s="132" t="str">
        <f t="shared" si="428"/>
        <v>IE-MN</v>
      </c>
    </row>
    <row r="537" spans="1:29">
      <c r="A537" s="460" t="s">
        <v>349</v>
      </c>
      <c r="B537" s="512" t="s">
        <v>656</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20" t="e">
        <f>W523/W$530</f>
        <v>#DIV/0!</v>
      </c>
      <c r="X537" s="35">
        <f t="shared" si="429"/>
        <v>0</v>
      </c>
      <c r="Y537" s="35">
        <f t="shared" si="429"/>
        <v>0</v>
      </c>
      <c r="Z537" s="35">
        <f t="shared" si="429"/>
        <v>0</v>
      </c>
      <c r="AA537" s="35">
        <f t="shared" si="429"/>
        <v>0</v>
      </c>
      <c r="AB537" s="35">
        <f t="shared" si="429"/>
        <v>0</v>
      </c>
      <c r="AC537" s="35">
        <f t="shared" si="429"/>
        <v>0</v>
      </c>
    </row>
    <row r="538" spans="1:29">
      <c r="A538" s="460" t="s">
        <v>350</v>
      </c>
      <c r="B538" s="1" t="s">
        <v>656</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60" t="s">
        <v>351</v>
      </c>
      <c r="B539" s="1" t="s">
        <v>656</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60" t="s">
        <v>352</v>
      </c>
      <c r="B540" s="1" t="s">
        <v>656</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60" t="s">
        <v>353</v>
      </c>
      <c r="B541" s="1" t="s">
        <v>656</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60" t="s">
        <v>354</v>
      </c>
      <c r="B542" s="1" t="s">
        <v>656</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60" t="s">
        <v>355</v>
      </c>
      <c r="B543" s="1" t="s">
        <v>656</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9" t="s">
        <v>16</v>
      </c>
      <c r="B544" s="459" t="s">
        <v>656</v>
      </c>
      <c r="C544" s="404">
        <f t="shared" ref="C544:AC544" si="432">SUM(C537:C543)</f>
        <v>1</v>
      </c>
      <c r="D544" s="404">
        <f t="shared" si="432"/>
        <v>1</v>
      </c>
      <c r="E544" s="404">
        <f t="shared" si="432"/>
        <v>1</v>
      </c>
      <c r="F544" s="404">
        <f t="shared" si="432"/>
        <v>0.99999999999999989</v>
      </c>
      <c r="G544" s="404">
        <f t="shared" si="432"/>
        <v>1</v>
      </c>
      <c r="H544" s="404">
        <f t="shared" si="432"/>
        <v>1</v>
      </c>
      <c r="I544" s="404">
        <f t="shared" si="432"/>
        <v>1</v>
      </c>
      <c r="J544" s="404">
        <f t="shared" si="432"/>
        <v>1</v>
      </c>
      <c r="K544" s="404">
        <f t="shared" si="432"/>
        <v>1</v>
      </c>
      <c r="L544" s="404">
        <f t="shared" si="432"/>
        <v>1</v>
      </c>
      <c r="M544" s="404">
        <f t="shared" si="432"/>
        <v>1</v>
      </c>
      <c r="N544" s="404">
        <f t="shared" si="432"/>
        <v>1</v>
      </c>
      <c r="O544" s="404">
        <f t="shared" si="432"/>
        <v>1</v>
      </c>
      <c r="P544" s="404">
        <f t="shared" si="432"/>
        <v>1</v>
      </c>
      <c r="Q544" s="404">
        <f t="shared" si="432"/>
        <v>1</v>
      </c>
      <c r="R544" s="404">
        <f t="shared" si="432"/>
        <v>0.99999999999999989</v>
      </c>
      <c r="S544" s="404">
        <f t="shared" si="432"/>
        <v>1</v>
      </c>
      <c r="T544" s="404">
        <f t="shared" si="432"/>
        <v>1</v>
      </c>
      <c r="U544" s="404">
        <f t="shared" si="432"/>
        <v>1</v>
      </c>
      <c r="V544" s="404">
        <f t="shared" si="432"/>
        <v>1</v>
      </c>
      <c r="W544" s="404" t="e">
        <f t="shared" si="432"/>
        <v>#DIV/0!</v>
      </c>
      <c r="X544" s="404">
        <f t="shared" si="432"/>
        <v>1</v>
      </c>
      <c r="Y544" s="404">
        <f t="shared" si="432"/>
        <v>1</v>
      </c>
      <c r="Z544" s="404">
        <f t="shared" si="432"/>
        <v>1</v>
      </c>
      <c r="AA544" s="404">
        <f t="shared" si="432"/>
        <v>1</v>
      </c>
      <c r="AB544" s="404">
        <f t="shared" si="432"/>
        <v>1</v>
      </c>
      <c r="AC544" s="404">
        <f t="shared" si="432"/>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6">
      <c r="A548" s="426" t="s">
        <v>706</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652</v>
      </c>
      <c r="B549" s="132" t="s">
        <v>64</v>
      </c>
      <c r="C549" s="132" t="str">
        <f>C536</f>
        <v>*National</v>
      </c>
      <c r="D549" s="132" t="str">
        <f t="shared" ref="D549:AC549" si="433">D536</f>
        <v>IE-CW</v>
      </c>
      <c r="E549" s="132" t="str">
        <f t="shared" si="433"/>
        <v>IE-D</v>
      </c>
      <c r="F549" s="132" t="str">
        <f t="shared" si="433"/>
        <v>IE-KE</v>
      </c>
      <c r="G549" s="132" t="str">
        <f t="shared" si="433"/>
        <v>IE-KK</v>
      </c>
      <c r="H549" s="132" t="str">
        <f t="shared" si="433"/>
        <v>IE-LS</v>
      </c>
      <c r="I549" s="132" t="str">
        <f t="shared" si="433"/>
        <v>IE-LD</v>
      </c>
      <c r="J549" s="132" t="str">
        <f t="shared" si="433"/>
        <v>IE-LH</v>
      </c>
      <c r="K549" s="132" t="str">
        <f t="shared" si="433"/>
        <v>IE-MH</v>
      </c>
      <c r="L549" s="132" t="str">
        <f t="shared" si="433"/>
        <v>IE-OY</v>
      </c>
      <c r="M549" s="132" t="str">
        <f t="shared" si="433"/>
        <v>IE-WH</v>
      </c>
      <c r="N549" s="132" t="str">
        <f t="shared" si="433"/>
        <v>IE-WX</v>
      </c>
      <c r="O549" s="132" t="str">
        <f t="shared" si="433"/>
        <v>IE-WW</v>
      </c>
      <c r="P549" s="132" t="str">
        <f t="shared" si="433"/>
        <v>IE-CE</v>
      </c>
      <c r="Q549" s="132" t="str">
        <f t="shared" si="433"/>
        <v>IE-CO</v>
      </c>
      <c r="R549" s="132" t="str">
        <f t="shared" si="433"/>
        <v>IE-KY</v>
      </c>
      <c r="S549" s="132" t="str">
        <f t="shared" si="433"/>
        <v>IE-LK</v>
      </c>
      <c r="T549" s="132" t="str">
        <f t="shared" si="433"/>
        <v>IE-TA</v>
      </c>
      <c r="U549" s="132" t="str">
        <f t="shared" si="433"/>
        <v>IE-WD</v>
      </c>
      <c r="V549" s="132" t="str">
        <f t="shared" si="433"/>
        <v>IE-G</v>
      </c>
      <c r="W549" s="132" t="str">
        <f t="shared" si="433"/>
        <v>IE-LM</v>
      </c>
      <c r="X549" s="132" t="str">
        <f t="shared" si="433"/>
        <v>IE-MO</v>
      </c>
      <c r="Y549" s="132" t="str">
        <f t="shared" si="433"/>
        <v>IE-RN</v>
      </c>
      <c r="Z549" s="132" t="str">
        <f t="shared" si="433"/>
        <v>IE-SO</v>
      </c>
      <c r="AA549" s="132" t="str">
        <f t="shared" si="433"/>
        <v>IE-CN</v>
      </c>
      <c r="AB549" s="132" t="str">
        <f t="shared" si="433"/>
        <v>IE-DL</v>
      </c>
      <c r="AC549" s="132" t="str">
        <f t="shared" si="433"/>
        <v>IE-MN</v>
      </c>
    </row>
    <row r="550" spans="1:29">
      <c r="A550" s="460" t="s">
        <v>349</v>
      </c>
      <c r="B550" s="460" t="s">
        <v>657</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657</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657</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657</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657</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657</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657</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661</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6">
      <c r="A561" s="426" t="s">
        <v>706</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652</v>
      </c>
      <c r="B562" s="132" t="s">
        <v>64</v>
      </c>
      <c r="C562" s="132" t="str">
        <f t="shared" ref="C562:AC562" si="434">C549</f>
        <v>*National</v>
      </c>
      <c r="D562" s="132" t="str">
        <f t="shared" si="434"/>
        <v>IE-CW</v>
      </c>
      <c r="E562" s="132" t="str">
        <f t="shared" si="434"/>
        <v>IE-D</v>
      </c>
      <c r="F562" s="132" t="str">
        <f t="shared" si="434"/>
        <v>IE-KE</v>
      </c>
      <c r="G562" s="132" t="str">
        <f t="shared" si="434"/>
        <v>IE-KK</v>
      </c>
      <c r="H562" s="132" t="str">
        <f t="shared" si="434"/>
        <v>IE-LS</v>
      </c>
      <c r="I562" s="132" t="str">
        <f t="shared" si="434"/>
        <v>IE-LD</v>
      </c>
      <c r="J562" s="132" t="str">
        <f t="shared" si="434"/>
        <v>IE-LH</v>
      </c>
      <c r="K562" s="132" t="str">
        <f t="shared" si="434"/>
        <v>IE-MH</v>
      </c>
      <c r="L562" s="132" t="str">
        <f t="shared" si="434"/>
        <v>IE-OY</v>
      </c>
      <c r="M562" s="132" t="str">
        <f t="shared" si="434"/>
        <v>IE-WH</v>
      </c>
      <c r="N562" s="132" t="str">
        <f t="shared" si="434"/>
        <v>IE-WX</v>
      </c>
      <c r="O562" s="132" t="str">
        <f t="shared" si="434"/>
        <v>IE-WW</v>
      </c>
      <c r="P562" s="132" t="str">
        <f t="shared" si="434"/>
        <v>IE-CE</v>
      </c>
      <c r="Q562" s="132" t="str">
        <f t="shared" si="434"/>
        <v>IE-CO</v>
      </c>
      <c r="R562" s="132" t="str">
        <f t="shared" si="434"/>
        <v>IE-KY</v>
      </c>
      <c r="S562" s="132" t="str">
        <f t="shared" si="434"/>
        <v>IE-LK</v>
      </c>
      <c r="T562" s="132" t="str">
        <f t="shared" si="434"/>
        <v>IE-TA</v>
      </c>
      <c r="U562" s="132" t="str">
        <f t="shared" si="434"/>
        <v>IE-WD</v>
      </c>
      <c r="V562" s="132" t="str">
        <f t="shared" si="434"/>
        <v>IE-G</v>
      </c>
      <c r="W562" s="132" t="str">
        <f t="shared" si="434"/>
        <v>IE-LM</v>
      </c>
      <c r="X562" s="132" t="str">
        <f t="shared" si="434"/>
        <v>IE-MO</v>
      </c>
      <c r="Y562" s="132" t="str">
        <f t="shared" si="434"/>
        <v>IE-RN</v>
      </c>
      <c r="Z562" s="132" t="str">
        <f t="shared" si="434"/>
        <v>IE-SO</v>
      </c>
      <c r="AA562" s="132" t="str">
        <f t="shared" si="434"/>
        <v>IE-CN</v>
      </c>
      <c r="AB562" s="132" t="str">
        <f t="shared" si="434"/>
        <v>IE-DL</v>
      </c>
      <c r="AC562" s="132" t="str">
        <f t="shared" si="434"/>
        <v>IE-MN</v>
      </c>
    </row>
    <row r="563" spans="1:29">
      <c r="A563" s="460" t="s">
        <v>673</v>
      </c>
      <c r="B563" s="460" t="s">
        <v>657</v>
      </c>
      <c r="C563" s="510">
        <f t="shared" ref="C563:V563" si="435">SUMPRODUCT(C537:C543,C550:C556)</f>
        <v>1.8140726552198705</v>
      </c>
      <c r="D563" s="510">
        <f t="shared" si="435"/>
        <v>1.9460274065863941</v>
      </c>
      <c r="E563" s="510">
        <f t="shared" si="435"/>
        <v>1.8037417147916066</v>
      </c>
      <c r="F563" s="510">
        <f t="shared" si="435"/>
        <v>1.8085529230310002</v>
      </c>
      <c r="G563" s="510">
        <f t="shared" si="435"/>
        <v>1.8295890277679689</v>
      </c>
      <c r="H563" s="510">
        <f t="shared" si="435"/>
        <v>1.8497947034430671</v>
      </c>
      <c r="I563" s="510">
        <f t="shared" si="435"/>
        <v>2.0181684155108082</v>
      </c>
      <c r="J563" s="510">
        <f t="shared" si="435"/>
        <v>1.8446894448370716</v>
      </c>
      <c r="K563" s="510">
        <f t="shared" si="435"/>
        <v>1.8430338961417763</v>
      </c>
      <c r="L563" s="510">
        <f t="shared" si="435"/>
        <v>1.9180471372254353</v>
      </c>
      <c r="M563" s="510">
        <f t="shared" si="435"/>
        <v>1.815593465590349</v>
      </c>
      <c r="N563" s="510">
        <f t="shared" si="435"/>
        <v>1.8484757821460791</v>
      </c>
      <c r="O563" s="510">
        <f t="shared" si="435"/>
        <v>1.8567345796866417</v>
      </c>
      <c r="P563" s="510">
        <f t="shared" si="435"/>
        <v>1.8159909665712068</v>
      </c>
      <c r="Q563" s="510">
        <f t="shared" si="435"/>
        <v>1.8124446852996714</v>
      </c>
      <c r="R563" s="510">
        <f t="shared" si="435"/>
        <v>1.8600424080426254</v>
      </c>
      <c r="S563" s="510">
        <f t="shared" si="435"/>
        <v>1.8049058950640684</v>
      </c>
      <c r="T563" s="510">
        <f t="shared" si="435"/>
        <v>1.8521026425320195</v>
      </c>
      <c r="U563" s="510">
        <f t="shared" si="435"/>
        <v>1.8258666478087255</v>
      </c>
      <c r="V563" s="510">
        <f t="shared" si="435"/>
        <v>1.8477073870717844</v>
      </c>
      <c r="W563" s="510">
        <f>C563</f>
        <v>1.8140726552198705</v>
      </c>
      <c r="X563" s="510">
        <f t="shared" ref="X563:AC563" si="436">SUMPRODUCT(X537:X543,X550:X556)</f>
        <v>1.8351573955783527</v>
      </c>
      <c r="Y563" s="510">
        <f t="shared" si="436"/>
        <v>1.970854409796357</v>
      </c>
      <c r="Z563" s="510">
        <f t="shared" si="436"/>
        <v>1.8241940913211054</v>
      </c>
      <c r="AA563" s="510">
        <f t="shared" si="436"/>
        <v>1.8015975171049097</v>
      </c>
      <c r="AB563" s="510">
        <f t="shared" si="436"/>
        <v>1.8092825196843492</v>
      </c>
      <c r="AC563" s="510">
        <f t="shared" si="436"/>
        <v>1.9972503937257469</v>
      </c>
    </row>
    <row r="564" spans="1:29">
      <c r="A564" s="459"/>
      <c r="B564" s="459" t="s">
        <v>644</v>
      </c>
      <c r="C564" s="513">
        <f>1000/C563</f>
        <v>551.24583743797041</v>
      </c>
      <c r="D564" s="513">
        <f>1000/D563</f>
        <v>513.86737751763769</v>
      </c>
      <c r="E564" s="513">
        <f>1000/E563</f>
        <v>554.40310095369387</v>
      </c>
      <c r="F564" s="513">
        <f>1000/F563</f>
        <v>552.92824847175291</v>
      </c>
      <c r="G564" s="513">
        <f t="shared" ref="G564" si="437">1000/G563</f>
        <v>546.57083357127647</v>
      </c>
      <c r="H564" s="513">
        <f t="shared" ref="H564" si="438">1000/H563</f>
        <v>540.60053158259996</v>
      </c>
      <c r="I564" s="513">
        <f t="shared" ref="I564" si="439">1000/I563</f>
        <v>495.49878608465644</v>
      </c>
      <c r="J564" s="513">
        <f t="shared" ref="J564" si="440">1000/J563</f>
        <v>542.09666716465813</v>
      </c>
      <c r="K564" s="513">
        <f t="shared" ref="K564" si="441">1000/K563</f>
        <v>542.58361829015132</v>
      </c>
      <c r="L564" s="513">
        <f t="shared" ref="L564" si="442">1000/L563</f>
        <v>521.36362062850924</v>
      </c>
      <c r="M564" s="513">
        <f t="shared" ref="M564" si="443">1000/M563</f>
        <v>550.78409288879277</v>
      </c>
      <c r="N564" s="513">
        <f t="shared" ref="N564" si="444">1000/N563</f>
        <v>540.98625995467501</v>
      </c>
      <c r="O564" s="513">
        <f t="shared" ref="O564" si="445">1000/O563</f>
        <v>538.57994079518278</v>
      </c>
      <c r="P564" s="513">
        <f t="shared" ref="P564" si="446">1000/P563</f>
        <v>550.66353214747062</v>
      </c>
      <c r="Q564" s="513">
        <f t="shared" ref="Q564" si="447">1000/Q563</f>
        <v>551.74097621338387</v>
      </c>
      <c r="R564" s="513">
        <f t="shared" ref="R564" si="448">1000/R563</f>
        <v>537.62215080479154</v>
      </c>
      <c r="S564" s="513">
        <f t="shared" ref="S564" si="449">1000/S563</f>
        <v>554.04550604811629</v>
      </c>
      <c r="T564" s="513">
        <f t="shared" ref="T564" si="450">1000/T563</f>
        <v>539.92687934017226</v>
      </c>
      <c r="U564" s="513">
        <f t="shared" ref="U564" si="451">1000/U563</f>
        <v>547.68512322634751</v>
      </c>
      <c r="V564" s="513">
        <f t="shared" ref="V564" si="452">1000/V563</f>
        <v>541.21123669088274</v>
      </c>
      <c r="W564" s="513">
        <f t="shared" ref="W564" si="453">1000/W563</f>
        <v>551.24583743797041</v>
      </c>
      <c r="X564" s="513">
        <f t="shared" ref="X564" si="454">1000/X563</f>
        <v>544.91238866454205</v>
      </c>
      <c r="Y564" s="513">
        <f t="shared" ref="Y564" si="455">1000/Y563</f>
        <v>507.39415099836179</v>
      </c>
      <c r="Z564" s="513">
        <f t="shared" ref="Z564" si="456">1000/Z563</f>
        <v>548.18728158240378</v>
      </c>
      <c r="AA564" s="513">
        <f t="shared" ref="AA564" si="457">1000/AA563</f>
        <v>555.06293192885687</v>
      </c>
      <c r="AB564" s="513">
        <f t="shared" ref="AB564" si="458">1000/AB563</f>
        <v>552.70527909287591</v>
      </c>
      <c r="AC564" s="513">
        <f t="shared" ref="AC564" si="459">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6">
      <c r="A569" s="426" t="s">
        <v>707</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652</v>
      </c>
      <c r="B570" s="132" t="s">
        <v>64</v>
      </c>
      <c r="C570" s="132" t="str">
        <f>C562</f>
        <v>*National</v>
      </c>
      <c r="D570" s="132" t="str">
        <f t="shared" ref="D570:AC570" si="460">D562</f>
        <v>IE-CW</v>
      </c>
      <c r="E570" s="132" t="str">
        <f t="shared" si="460"/>
        <v>IE-D</v>
      </c>
      <c r="F570" s="132" t="str">
        <f t="shared" si="460"/>
        <v>IE-KE</v>
      </c>
      <c r="G570" s="132" t="str">
        <f t="shared" si="460"/>
        <v>IE-KK</v>
      </c>
      <c r="H570" s="132" t="str">
        <f t="shared" si="460"/>
        <v>IE-LS</v>
      </c>
      <c r="I570" s="132" t="str">
        <f t="shared" si="460"/>
        <v>IE-LD</v>
      </c>
      <c r="J570" s="132" t="str">
        <f t="shared" si="460"/>
        <v>IE-LH</v>
      </c>
      <c r="K570" s="132" t="str">
        <f t="shared" si="460"/>
        <v>IE-MH</v>
      </c>
      <c r="L570" s="132" t="str">
        <f t="shared" si="460"/>
        <v>IE-OY</v>
      </c>
      <c r="M570" s="132" t="str">
        <f t="shared" si="460"/>
        <v>IE-WH</v>
      </c>
      <c r="N570" s="132" t="str">
        <f t="shared" si="460"/>
        <v>IE-WX</v>
      </c>
      <c r="O570" s="132" t="str">
        <f t="shared" si="460"/>
        <v>IE-WW</v>
      </c>
      <c r="P570" s="132" t="str">
        <f t="shared" si="460"/>
        <v>IE-CE</v>
      </c>
      <c r="Q570" s="132" t="str">
        <f t="shared" si="460"/>
        <v>IE-CO</v>
      </c>
      <c r="R570" s="132" t="str">
        <f t="shared" si="460"/>
        <v>IE-KY</v>
      </c>
      <c r="S570" s="132" t="str">
        <f t="shared" si="460"/>
        <v>IE-LK</v>
      </c>
      <c r="T570" s="132" t="str">
        <f t="shared" si="460"/>
        <v>IE-TA</v>
      </c>
      <c r="U570" s="132" t="str">
        <f t="shared" si="460"/>
        <v>IE-WD</v>
      </c>
      <c r="V570" s="132" t="str">
        <f t="shared" si="460"/>
        <v>IE-G</v>
      </c>
      <c r="W570" s="132" t="str">
        <f t="shared" si="460"/>
        <v>IE-LM</v>
      </c>
      <c r="X570" s="132" t="str">
        <f t="shared" si="460"/>
        <v>IE-MO</v>
      </c>
      <c r="Y570" s="132" t="str">
        <f t="shared" si="460"/>
        <v>IE-RN</v>
      </c>
      <c r="Z570" s="132" t="str">
        <f t="shared" si="460"/>
        <v>IE-SO</v>
      </c>
      <c r="AA570" s="132" t="str">
        <f t="shared" si="460"/>
        <v>IE-CN</v>
      </c>
      <c r="AB570" s="132" t="str">
        <f t="shared" si="460"/>
        <v>IE-DL</v>
      </c>
      <c r="AC570" s="132" t="str">
        <f t="shared" si="460"/>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61">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61"/>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61"/>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61"/>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61"/>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61"/>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2">SUM(D571:D577)</f>
        <v>147</v>
      </c>
      <c r="E578" s="509">
        <f t="shared" si="462"/>
        <v>8514</v>
      </c>
      <c r="F578" s="509">
        <f t="shared" si="462"/>
        <v>715</v>
      </c>
      <c r="G578" s="509">
        <f t="shared" si="462"/>
        <v>204</v>
      </c>
      <c r="H578" s="509">
        <f t="shared" si="462"/>
        <v>200</v>
      </c>
      <c r="I578" s="509">
        <f t="shared" si="462"/>
        <v>83</v>
      </c>
      <c r="J578" s="509">
        <f t="shared" si="462"/>
        <v>508</v>
      </c>
      <c r="K578" s="509">
        <f t="shared" si="462"/>
        <v>832</v>
      </c>
      <c r="L578" s="509">
        <f t="shared" si="462"/>
        <v>150</v>
      </c>
      <c r="M578" s="509">
        <f t="shared" si="462"/>
        <v>259</v>
      </c>
      <c r="N578" s="509">
        <f t="shared" si="462"/>
        <v>250</v>
      </c>
      <c r="O578" s="509">
        <f t="shared" si="462"/>
        <v>315</v>
      </c>
      <c r="P578" s="509">
        <f t="shared" si="462"/>
        <v>301</v>
      </c>
      <c r="Q578" s="509">
        <f t="shared" si="462"/>
        <v>1538</v>
      </c>
      <c r="R578" s="509">
        <f t="shared" si="462"/>
        <v>436</v>
      </c>
      <c r="S578" s="509">
        <f t="shared" si="462"/>
        <v>487</v>
      </c>
      <c r="T578" s="509">
        <f t="shared" si="462"/>
        <v>241</v>
      </c>
      <c r="U578" s="509">
        <f t="shared" si="462"/>
        <v>262</v>
      </c>
      <c r="V578" s="509">
        <f t="shared" si="462"/>
        <v>822</v>
      </c>
      <c r="W578" s="509">
        <f t="shared" si="462"/>
        <v>65</v>
      </c>
      <c r="X578" s="509">
        <f t="shared" si="462"/>
        <v>270</v>
      </c>
      <c r="Y578" s="509">
        <f t="shared" si="462"/>
        <v>129</v>
      </c>
      <c r="Z578" s="509">
        <f t="shared" si="462"/>
        <v>155</v>
      </c>
      <c r="AA578" s="509">
        <f t="shared" si="462"/>
        <v>157</v>
      </c>
      <c r="AB578" s="509">
        <f t="shared" si="462"/>
        <v>348</v>
      </c>
      <c r="AC578" s="509">
        <f t="shared" si="462"/>
        <v>75</v>
      </c>
    </row>
    <row r="579" spans="1:29">
      <c r="A579" s="460" t="s">
        <v>663</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6">
      <c r="A583" s="426" t="s">
        <v>708</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652</v>
      </c>
      <c r="B584" s="132" t="s">
        <v>64</v>
      </c>
      <c r="C584" s="132" t="str">
        <f>C570</f>
        <v>*National</v>
      </c>
      <c r="D584" s="132" t="str">
        <f t="shared" ref="D584:AC584" si="463">D570</f>
        <v>IE-CW</v>
      </c>
      <c r="E584" s="132" t="str">
        <f t="shared" si="463"/>
        <v>IE-D</v>
      </c>
      <c r="F584" s="132" t="str">
        <f t="shared" si="463"/>
        <v>IE-KE</v>
      </c>
      <c r="G584" s="132" t="str">
        <f t="shared" si="463"/>
        <v>IE-KK</v>
      </c>
      <c r="H584" s="132" t="str">
        <f t="shared" si="463"/>
        <v>IE-LS</v>
      </c>
      <c r="I584" s="132" t="str">
        <f t="shared" si="463"/>
        <v>IE-LD</v>
      </c>
      <c r="J584" s="132" t="str">
        <f t="shared" si="463"/>
        <v>IE-LH</v>
      </c>
      <c r="K584" s="132" t="str">
        <f t="shared" si="463"/>
        <v>IE-MH</v>
      </c>
      <c r="L584" s="132" t="str">
        <f t="shared" si="463"/>
        <v>IE-OY</v>
      </c>
      <c r="M584" s="132" t="str">
        <f t="shared" si="463"/>
        <v>IE-WH</v>
      </c>
      <c r="N584" s="132" t="str">
        <f t="shared" si="463"/>
        <v>IE-WX</v>
      </c>
      <c r="O584" s="132" t="str">
        <f t="shared" si="463"/>
        <v>IE-WW</v>
      </c>
      <c r="P584" s="132" t="str">
        <f t="shared" si="463"/>
        <v>IE-CE</v>
      </c>
      <c r="Q584" s="132" t="str">
        <f t="shared" si="463"/>
        <v>IE-CO</v>
      </c>
      <c r="R584" s="132" t="str">
        <f t="shared" si="463"/>
        <v>IE-KY</v>
      </c>
      <c r="S584" s="132" t="str">
        <f t="shared" si="463"/>
        <v>IE-LK</v>
      </c>
      <c r="T584" s="132" t="str">
        <f t="shared" si="463"/>
        <v>IE-TA</v>
      </c>
      <c r="U584" s="132" t="str">
        <f t="shared" si="463"/>
        <v>IE-WD</v>
      </c>
      <c r="V584" s="132" t="str">
        <f t="shared" si="463"/>
        <v>IE-G</v>
      </c>
      <c r="W584" s="132" t="str">
        <f t="shared" si="463"/>
        <v>IE-LM</v>
      </c>
      <c r="X584" s="132" t="str">
        <f t="shared" si="463"/>
        <v>IE-MO</v>
      </c>
      <c r="Y584" s="132" t="str">
        <f t="shared" si="463"/>
        <v>IE-RN</v>
      </c>
      <c r="Z584" s="132" t="str">
        <f t="shared" si="463"/>
        <v>IE-SO</v>
      </c>
      <c r="AA584" s="132" t="str">
        <f t="shared" si="463"/>
        <v>IE-CN</v>
      </c>
      <c r="AB584" s="132" t="str">
        <f t="shared" si="463"/>
        <v>IE-DL</v>
      </c>
      <c r="AC584" s="132" t="str">
        <f t="shared" si="463"/>
        <v>IE-MN</v>
      </c>
    </row>
    <row r="585" spans="1:29">
      <c r="A585" s="460" t="s">
        <v>349</v>
      </c>
      <c r="B585" s="512" t="s">
        <v>656</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60" t="s">
        <v>350</v>
      </c>
      <c r="B586" s="1" t="s">
        <v>656</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60" t="s">
        <v>351</v>
      </c>
      <c r="B587" s="1" t="s">
        <v>656</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60" t="s">
        <v>352</v>
      </c>
      <c r="B588" s="1" t="s">
        <v>656</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60" t="s">
        <v>353</v>
      </c>
      <c r="B589" s="1" t="s">
        <v>656</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60" t="s">
        <v>354</v>
      </c>
      <c r="B590" s="1" t="s">
        <v>656</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60" t="s">
        <v>355</v>
      </c>
      <c r="B591" s="1" t="s">
        <v>656</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9" t="s">
        <v>16</v>
      </c>
      <c r="B592" s="459" t="s">
        <v>656</v>
      </c>
      <c r="C592" s="404">
        <f t="shared" ref="C592:AC592" si="466">SUM(C585:C591)</f>
        <v>1</v>
      </c>
      <c r="D592" s="404">
        <f t="shared" si="466"/>
        <v>1</v>
      </c>
      <c r="E592" s="404">
        <f t="shared" si="466"/>
        <v>1</v>
      </c>
      <c r="F592" s="404">
        <f t="shared" si="466"/>
        <v>1</v>
      </c>
      <c r="G592" s="404">
        <f t="shared" si="466"/>
        <v>1</v>
      </c>
      <c r="H592" s="404">
        <f t="shared" si="466"/>
        <v>0.99999999999999989</v>
      </c>
      <c r="I592" s="404">
        <f t="shared" si="466"/>
        <v>1</v>
      </c>
      <c r="J592" s="404">
        <f t="shared" si="466"/>
        <v>0.99999999999999989</v>
      </c>
      <c r="K592" s="404">
        <f t="shared" si="466"/>
        <v>1</v>
      </c>
      <c r="L592" s="404">
        <f t="shared" si="466"/>
        <v>1</v>
      </c>
      <c r="M592" s="404">
        <f t="shared" si="466"/>
        <v>1</v>
      </c>
      <c r="N592" s="404">
        <f t="shared" si="466"/>
        <v>1</v>
      </c>
      <c r="O592" s="404">
        <f t="shared" si="466"/>
        <v>1</v>
      </c>
      <c r="P592" s="404">
        <f t="shared" si="466"/>
        <v>1</v>
      </c>
      <c r="Q592" s="404">
        <f t="shared" si="466"/>
        <v>1</v>
      </c>
      <c r="R592" s="404">
        <f t="shared" si="466"/>
        <v>1</v>
      </c>
      <c r="S592" s="404">
        <f t="shared" si="466"/>
        <v>1</v>
      </c>
      <c r="T592" s="404">
        <f t="shared" si="466"/>
        <v>1</v>
      </c>
      <c r="U592" s="404">
        <f t="shared" si="466"/>
        <v>0.99999999999999989</v>
      </c>
      <c r="V592" s="404">
        <f t="shared" si="466"/>
        <v>1</v>
      </c>
      <c r="W592" s="404">
        <f t="shared" si="466"/>
        <v>1</v>
      </c>
      <c r="X592" s="404">
        <f t="shared" si="466"/>
        <v>1</v>
      </c>
      <c r="Y592" s="404">
        <f t="shared" si="466"/>
        <v>1</v>
      </c>
      <c r="Z592" s="404">
        <f t="shared" si="466"/>
        <v>1</v>
      </c>
      <c r="AA592" s="404">
        <f t="shared" si="466"/>
        <v>1</v>
      </c>
      <c r="AB592" s="404">
        <f t="shared" si="466"/>
        <v>1</v>
      </c>
      <c r="AC592" s="404">
        <f t="shared" si="466"/>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6">
      <c r="A596" s="426" t="s">
        <v>709</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652</v>
      </c>
      <c r="B597" s="132" t="s">
        <v>64</v>
      </c>
      <c r="C597" s="132" t="str">
        <f>C584</f>
        <v>*National</v>
      </c>
      <c r="D597" s="132" t="str">
        <f t="shared" ref="D597:AC597" si="467">D584</f>
        <v>IE-CW</v>
      </c>
      <c r="E597" s="132" t="str">
        <f t="shared" si="467"/>
        <v>IE-D</v>
      </c>
      <c r="F597" s="132" t="str">
        <f t="shared" si="467"/>
        <v>IE-KE</v>
      </c>
      <c r="G597" s="132" t="str">
        <f t="shared" si="467"/>
        <v>IE-KK</v>
      </c>
      <c r="H597" s="132" t="str">
        <f t="shared" si="467"/>
        <v>IE-LS</v>
      </c>
      <c r="I597" s="132" t="str">
        <f t="shared" si="467"/>
        <v>IE-LD</v>
      </c>
      <c r="J597" s="132" t="str">
        <f t="shared" si="467"/>
        <v>IE-LH</v>
      </c>
      <c r="K597" s="132" t="str">
        <f t="shared" si="467"/>
        <v>IE-MH</v>
      </c>
      <c r="L597" s="132" t="str">
        <f t="shared" si="467"/>
        <v>IE-OY</v>
      </c>
      <c r="M597" s="132" t="str">
        <f t="shared" si="467"/>
        <v>IE-WH</v>
      </c>
      <c r="N597" s="132" t="str">
        <f t="shared" si="467"/>
        <v>IE-WX</v>
      </c>
      <c r="O597" s="132" t="str">
        <f t="shared" si="467"/>
        <v>IE-WW</v>
      </c>
      <c r="P597" s="132" t="str">
        <f t="shared" si="467"/>
        <v>IE-CE</v>
      </c>
      <c r="Q597" s="132" t="str">
        <f t="shared" si="467"/>
        <v>IE-CO</v>
      </c>
      <c r="R597" s="132" t="str">
        <f t="shared" si="467"/>
        <v>IE-KY</v>
      </c>
      <c r="S597" s="132" t="str">
        <f t="shared" si="467"/>
        <v>IE-LK</v>
      </c>
      <c r="T597" s="132" t="str">
        <f t="shared" si="467"/>
        <v>IE-TA</v>
      </c>
      <c r="U597" s="132" t="str">
        <f t="shared" si="467"/>
        <v>IE-WD</v>
      </c>
      <c r="V597" s="132" t="str">
        <f t="shared" si="467"/>
        <v>IE-G</v>
      </c>
      <c r="W597" s="132" t="str">
        <f t="shared" si="467"/>
        <v>IE-LM</v>
      </c>
      <c r="X597" s="132" t="str">
        <f t="shared" si="467"/>
        <v>IE-MO</v>
      </c>
      <c r="Y597" s="132" t="str">
        <f t="shared" si="467"/>
        <v>IE-RN</v>
      </c>
      <c r="Z597" s="132" t="str">
        <f t="shared" si="467"/>
        <v>IE-SO</v>
      </c>
      <c r="AA597" s="132" t="str">
        <f t="shared" si="467"/>
        <v>IE-CN</v>
      </c>
      <c r="AB597" s="132" t="str">
        <f t="shared" si="467"/>
        <v>IE-DL</v>
      </c>
      <c r="AC597" s="132" t="str">
        <f t="shared" si="467"/>
        <v>IE-MN</v>
      </c>
    </row>
    <row r="598" spans="1:29">
      <c r="A598" s="460" t="s">
        <v>349</v>
      </c>
      <c r="B598" s="460" t="s">
        <v>657</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657</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657</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657</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657</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657</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657</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661</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6">
      <c r="A609" s="426" t="s">
        <v>709</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652</v>
      </c>
      <c r="B610" s="132" t="s">
        <v>64</v>
      </c>
      <c r="C610" s="132" t="str">
        <f t="shared" ref="C610:AC610" si="468">C597</f>
        <v>*National</v>
      </c>
      <c r="D610" s="132" t="str">
        <f t="shared" si="468"/>
        <v>IE-CW</v>
      </c>
      <c r="E610" s="132" t="str">
        <f t="shared" si="468"/>
        <v>IE-D</v>
      </c>
      <c r="F610" s="132" t="str">
        <f t="shared" si="468"/>
        <v>IE-KE</v>
      </c>
      <c r="G610" s="132" t="str">
        <f t="shared" si="468"/>
        <v>IE-KK</v>
      </c>
      <c r="H610" s="132" t="str">
        <f t="shared" si="468"/>
        <v>IE-LS</v>
      </c>
      <c r="I610" s="132" t="str">
        <f t="shared" si="468"/>
        <v>IE-LD</v>
      </c>
      <c r="J610" s="132" t="str">
        <f t="shared" si="468"/>
        <v>IE-LH</v>
      </c>
      <c r="K610" s="132" t="str">
        <f t="shared" si="468"/>
        <v>IE-MH</v>
      </c>
      <c r="L610" s="132" t="str">
        <f t="shared" si="468"/>
        <v>IE-OY</v>
      </c>
      <c r="M610" s="132" t="str">
        <f t="shared" si="468"/>
        <v>IE-WH</v>
      </c>
      <c r="N610" s="132" t="str">
        <f t="shared" si="468"/>
        <v>IE-WX</v>
      </c>
      <c r="O610" s="132" t="str">
        <f t="shared" si="468"/>
        <v>IE-WW</v>
      </c>
      <c r="P610" s="132" t="str">
        <f t="shared" si="468"/>
        <v>IE-CE</v>
      </c>
      <c r="Q610" s="132" t="str">
        <f t="shared" si="468"/>
        <v>IE-CO</v>
      </c>
      <c r="R610" s="132" t="str">
        <f t="shared" si="468"/>
        <v>IE-KY</v>
      </c>
      <c r="S610" s="132" t="str">
        <f t="shared" si="468"/>
        <v>IE-LK</v>
      </c>
      <c r="T610" s="132" t="str">
        <f t="shared" si="468"/>
        <v>IE-TA</v>
      </c>
      <c r="U610" s="132" t="str">
        <f t="shared" si="468"/>
        <v>IE-WD</v>
      </c>
      <c r="V610" s="132" t="str">
        <f t="shared" si="468"/>
        <v>IE-G</v>
      </c>
      <c r="W610" s="132" t="str">
        <f t="shared" si="468"/>
        <v>IE-LM</v>
      </c>
      <c r="X610" s="132" t="str">
        <f t="shared" si="468"/>
        <v>IE-MO</v>
      </c>
      <c r="Y610" s="132" t="str">
        <f t="shared" si="468"/>
        <v>IE-RN</v>
      </c>
      <c r="Z610" s="132" t="str">
        <f t="shared" si="468"/>
        <v>IE-SO</v>
      </c>
      <c r="AA610" s="132" t="str">
        <f t="shared" si="468"/>
        <v>IE-CN</v>
      </c>
      <c r="AB610" s="132" t="str">
        <f t="shared" si="468"/>
        <v>IE-DL</v>
      </c>
      <c r="AC610" s="132" t="str">
        <f t="shared" si="468"/>
        <v>IE-MN</v>
      </c>
    </row>
    <row r="611" spans="1:29">
      <c r="A611" s="460" t="s">
        <v>673</v>
      </c>
      <c r="B611" s="460" t="s">
        <v>657</v>
      </c>
      <c r="C611" s="510">
        <f t="shared" ref="C611:V611" si="469">SUMPRODUCT(C585:C591,C598:C604)</f>
        <v>1.648925343582121</v>
      </c>
      <c r="D611" s="510">
        <f t="shared" si="469"/>
        <v>1.6524583011555254</v>
      </c>
      <c r="E611" s="510">
        <f t="shared" si="469"/>
        <v>1.6271397950310984</v>
      </c>
      <c r="F611" s="510">
        <f t="shared" si="469"/>
        <v>1.6511468175123767</v>
      </c>
      <c r="G611" s="510">
        <f t="shared" si="469"/>
        <v>1.6385501018322151</v>
      </c>
      <c r="H611" s="510">
        <f t="shared" si="469"/>
        <v>1.6238424089265415</v>
      </c>
      <c r="I611" s="510">
        <f t="shared" si="469"/>
        <v>1.677428598292477</v>
      </c>
      <c r="J611" s="510">
        <f t="shared" si="469"/>
        <v>1.6694890113588812</v>
      </c>
      <c r="K611" s="510">
        <f t="shared" si="469"/>
        <v>1.6505331198860089</v>
      </c>
      <c r="L611" s="510">
        <f t="shared" si="469"/>
        <v>1.7001121374983212</v>
      </c>
      <c r="M611" s="510">
        <f t="shared" si="469"/>
        <v>1.6512788202093285</v>
      </c>
      <c r="N611" s="510">
        <f t="shared" si="469"/>
        <v>1.670434058756276</v>
      </c>
      <c r="O611" s="510">
        <f t="shared" si="469"/>
        <v>1.6967664365886974</v>
      </c>
      <c r="P611" s="510">
        <f t="shared" si="469"/>
        <v>1.7200478523770075</v>
      </c>
      <c r="Q611" s="510">
        <f t="shared" si="469"/>
        <v>1.6445789749275215</v>
      </c>
      <c r="R611" s="510">
        <f t="shared" si="469"/>
        <v>1.7242968356934796</v>
      </c>
      <c r="S611" s="510">
        <f t="shared" si="469"/>
        <v>1.6968601340469815</v>
      </c>
      <c r="T611" s="510">
        <f t="shared" si="469"/>
        <v>1.7139490008680254</v>
      </c>
      <c r="U611" s="510">
        <f t="shared" si="469"/>
        <v>1.6512263066063597</v>
      </c>
      <c r="V611" s="510">
        <f t="shared" si="469"/>
        <v>1.6828515427733044</v>
      </c>
      <c r="W611" s="510">
        <f>C611</f>
        <v>1.648925343582121</v>
      </c>
      <c r="X611" s="510">
        <f t="shared" ref="X611:AC611" si="470">SUMPRODUCT(X585:X591,X598:X604)</f>
        <v>1.6948882841522495</v>
      </c>
      <c r="Y611" s="510">
        <f t="shared" si="470"/>
        <v>1.6641292488454651</v>
      </c>
      <c r="Z611" s="510">
        <f t="shared" si="470"/>
        <v>1.6562047937936228</v>
      </c>
      <c r="AA611" s="510">
        <f t="shared" si="470"/>
        <v>1.6539502918479294</v>
      </c>
      <c r="AB611" s="510">
        <f t="shared" si="470"/>
        <v>1.6800017739116448</v>
      </c>
      <c r="AC611" s="510">
        <f t="shared" si="470"/>
        <v>1.691016886659392</v>
      </c>
    </row>
    <row r="612" spans="1:29">
      <c r="A612" s="459"/>
      <c r="B612" s="459" t="s">
        <v>644</v>
      </c>
      <c r="C612" s="513">
        <f>1000/C611</f>
        <v>606.45559478611847</v>
      </c>
      <c r="D612" s="513">
        <f>1000/D611</f>
        <v>605.15899209119129</v>
      </c>
      <c r="E612" s="513">
        <f>1000/E611</f>
        <v>614.57534445028284</v>
      </c>
      <c r="F612" s="513">
        <f>1000/F611</f>
        <v>605.63966171500329</v>
      </c>
      <c r="G612" s="513">
        <f t="shared" ref="G612" si="471">1000/G611</f>
        <v>610.29565033245376</v>
      </c>
      <c r="H612" s="513">
        <f t="shared" ref="H612" si="472">1000/H611</f>
        <v>615.82330557622322</v>
      </c>
      <c r="I612" s="513">
        <f t="shared" ref="I612" si="473">1000/I611</f>
        <v>596.15056105394933</v>
      </c>
      <c r="J612" s="513">
        <f t="shared" ref="J612" si="474">1000/J611</f>
        <v>598.9856735780786</v>
      </c>
      <c r="K612" s="513">
        <f t="shared" ref="K612" si="475">1000/K611</f>
        <v>605.86484933368877</v>
      </c>
      <c r="L612" s="513">
        <f t="shared" ref="L612" si="476">1000/L611</f>
        <v>588.19649477444398</v>
      </c>
      <c r="M612" s="513">
        <f t="shared" ref="M612" si="477">1000/M611</f>
        <v>605.59124707554383</v>
      </c>
      <c r="N612" s="513">
        <f t="shared" ref="N612" si="478">1000/N611</f>
        <v>598.64679767398388</v>
      </c>
      <c r="O612" s="513">
        <f t="shared" ref="O612" si="479">1000/O611</f>
        <v>589.35630646400148</v>
      </c>
      <c r="P612" s="513">
        <f t="shared" ref="P612" si="480">1000/P611</f>
        <v>581.3791742003325</v>
      </c>
      <c r="Q612" s="513">
        <f t="shared" ref="Q612" si="481">1000/Q611</f>
        <v>608.05836341430256</v>
      </c>
      <c r="R612" s="513">
        <f t="shared" ref="R612" si="482">1000/R611</f>
        <v>579.94654939897225</v>
      </c>
      <c r="S612" s="513">
        <f t="shared" ref="S612" si="483">1000/S611</f>
        <v>589.32376330571071</v>
      </c>
      <c r="T612" s="513">
        <f t="shared" ref="T612" si="484">1000/T611</f>
        <v>583.44793193586997</v>
      </c>
      <c r="U612" s="513">
        <f t="shared" ref="U612" si="485">1000/U611</f>
        <v>605.6105065666161</v>
      </c>
      <c r="V612" s="513">
        <f t="shared" ref="V612" si="486">1000/V611</f>
        <v>594.2294816760965</v>
      </c>
      <c r="W612" s="513">
        <f t="shared" ref="W612" si="487">1000/W611</f>
        <v>606.45559478611847</v>
      </c>
      <c r="X612" s="513">
        <f t="shared" ref="X612" si="488">1000/X611</f>
        <v>590.00938843599408</v>
      </c>
      <c r="Y612" s="513">
        <f t="shared" ref="Y612" si="489">1000/Y611</f>
        <v>600.914863249821</v>
      </c>
      <c r="Z612" s="513">
        <f t="shared" ref="Z612" si="490">1000/Z611</f>
        <v>603.79006494085081</v>
      </c>
      <c r="AA612" s="513">
        <f t="shared" ref="AA612" si="491">1000/AA611</f>
        <v>604.61309201905806</v>
      </c>
      <c r="AB612" s="513">
        <f t="shared" ref="AB612" si="492">1000/AB611</f>
        <v>595.23746672697996</v>
      </c>
      <c r="AC612" s="513">
        <f t="shared" ref="AC612" si="493">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6">
      <c r="A617" s="402" t="s">
        <v>710</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652</v>
      </c>
      <c r="B618" s="132" t="s">
        <v>64</v>
      </c>
      <c r="C618" s="132" t="str">
        <f t="shared" ref="C618:AC618" si="494">C610</f>
        <v>*National</v>
      </c>
      <c r="D618" s="132" t="str">
        <f t="shared" si="494"/>
        <v>IE-CW</v>
      </c>
      <c r="E618" s="132" t="str">
        <f t="shared" si="494"/>
        <v>IE-D</v>
      </c>
      <c r="F618" s="132" t="str">
        <f t="shared" si="494"/>
        <v>IE-KE</v>
      </c>
      <c r="G618" s="132" t="str">
        <f t="shared" si="494"/>
        <v>IE-KK</v>
      </c>
      <c r="H618" s="132" t="str">
        <f t="shared" si="494"/>
        <v>IE-LS</v>
      </c>
      <c r="I618" s="132" t="str">
        <f t="shared" si="494"/>
        <v>IE-LD</v>
      </c>
      <c r="J618" s="132" t="str">
        <f t="shared" si="494"/>
        <v>IE-LH</v>
      </c>
      <c r="K618" s="132" t="str">
        <f t="shared" si="494"/>
        <v>IE-MH</v>
      </c>
      <c r="L618" s="132" t="str">
        <f t="shared" si="494"/>
        <v>IE-OY</v>
      </c>
      <c r="M618" s="132" t="str">
        <f t="shared" si="494"/>
        <v>IE-WH</v>
      </c>
      <c r="N618" s="132" t="str">
        <f t="shared" si="494"/>
        <v>IE-WX</v>
      </c>
      <c r="O618" s="132" t="str">
        <f t="shared" si="494"/>
        <v>IE-WW</v>
      </c>
      <c r="P618" s="132" t="str">
        <f t="shared" si="494"/>
        <v>IE-CE</v>
      </c>
      <c r="Q618" s="132" t="str">
        <f t="shared" si="494"/>
        <v>IE-CO</v>
      </c>
      <c r="R618" s="132" t="str">
        <f t="shared" si="494"/>
        <v>IE-KY</v>
      </c>
      <c r="S618" s="132" t="str">
        <f t="shared" si="494"/>
        <v>IE-LK</v>
      </c>
      <c r="T618" s="132" t="str">
        <f t="shared" si="494"/>
        <v>IE-TA</v>
      </c>
      <c r="U618" s="132" t="str">
        <f t="shared" si="494"/>
        <v>IE-WD</v>
      </c>
      <c r="V618" s="132" t="str">
        <f t="shared" si="494"/>
        <v>IE-G</v>
      </c>
      <c r="W618" s="132" t="str">
        <f t="shared" si="494"/>
        <v>IE-LM</v>
      </c>
      <c r="X618" s="132" t="str">
        <f t="shared" si="494"/>
        <v>IE-MO</v>
      </c>
      <c r="Y618" s="132" t="str">
        <f t="shared" si="494"/>
        <v>IE-RN</v>
      </c>
      <c r="Z618" s="132" t="str">
        <f t="shared" si="494"/>
        <v>IE-SO</v>
      </c>
      <c r="AA618" s="132" t="str">
        <f t="shared" si="494"/>
        <v>IE-CN</v>
      </c>
      <c r="AB618" s="132" t="str">
        <f t="shared" si="494"/>
        <v>IE-DL</v>
      </c>
      <c r="AC618" s="132" t="str">
        <f t="shared" si="494"/>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5">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5"/>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5"/>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5"/>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5"/>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5"/>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6">SUM(E619:E625)</f>
        <v>1055</v>
      </c>
      <c r="F626" s="509">
        <f t="shared" ref="F626" si="497">SUM(F619:F625)</f>
        <v>37</v>
      </c>
      <c r="G626" s="509">
        <f t="shared" ref="G626" si="498">SUM(G619:G625)</f>
        <v>1</v>
      </c>
      <c r="H626" s="509">
        <f t="shared" ref="H626" si="499">SUM(H619:H625)</f>
        <v>16</v>
      </c>
      <c r="I626" s="509">
        <f t="shared" ref="I626" si="500">SUM(I619:I625)</f>
        <v>0</v>
      </c>
      <c r="J626" s="509">
        <f t="shared" ref="J626" si="501">SUM(J619:J625)</f>
        <v>25</v>
      </c>
      <c r="K626" s="509">
        <f t="shared" ref="K626" si="502">SUM(K619:K625)</f>
        <v>51</v>
      </c>
      <c r="L626" s="509">
        <f t="shared" ref="L626" si="503">SUM(L619:L625)</f>
        <v>3</v>
      </c>
      <c r="M626" s="509">
        <f t="shared" ref="M626" si="504">SUM(M619:M625)</f>
        <v>6</v>
      </c>
      <c r="N626" s="509">
        <f t="shared" ref="N626" si="505">SUM(N619:N625)</f>
        <v>3</v>
      </c>
      <c r="O626" s="509">
        <f t="shared" ref="O626" si="506">SUM(O619:O625)</f>
        <v>13</v>
      </c>
      <c r="P626" s="509">
        <f t="shared" ref="P626" si="507">SUM(P619:P625)</f>
        <v>7</v>
      </c>
      <c r="Q626" s="509">
        <f t="shared" ref="Q626" si="508">SUM(Q619:Q625)</f>
        <v>49</v>
      </c>
      <c r="R626" s="509">
        <f t="shared" ref="R626" si="509">SUM(R619:R625)</f>
        <v>4</v>
      </c>
      <c r="S626" s="509">
        <f t="shared" ref="S626" si="510">SUM(S619:S625)</f>
        <v>42</v>
      </c>
      <c r="T626" s="509">
        <f t="shared" ref="T626" si="511">SUM(T619:T625)</f>
        <v>3</v>
      </c>
      <c r="U626" s="509">
        <f t="shared" ref="U626" si="512">SUM(U619:U625)</f>
        <v>1</v>
      </c>
      <c r="V626" s="509">
        <f t="shared" ref="V626" si="513">SUM(V619:V625)</f>
        <v>24</v>
      </c>
      <c r="W626" s="509">
        <f t="shared" ref="W626" si="514">SUM(W619:W625)</f>
        <v>0</v>
      </c>
      <c r="X626" s="509">
        <f t="shared" ref="X626" si="515">SUM(X619:X625)</f>
        <v>2</v>
      </c>
      <c r="Y626" s="509">
        <f t="shared" ref="Y626" si="516">SUM(Y619:Y625)</f>
        <v>0</v>
      </c>
      <c r="Z626" s="509">
        <f t="shared" ref="Z626" si="517">SUM(Z619:Z625)</f>
        <v>2</v>
      </c>
      <c r="AA626" s="509">
        <f t="shared" ref="AA626" si="518">SUM(AA619:AA625)</f>
        <v>1</v>
      </c>
      <c r="AB626" s="509">
        <f t="shared" ref="AB626" si="519">SUM(AB619:AB625)</f>
        <v>1</v>
      </c>
      <c r="AC626" s="509">
        <f t="shared" ref="AC626" si="520">SUM(AC619:AC625)</f>
        <v>0</v>
      </c>
    </row>
    <row r="627" spans="1:29">
      <c r="A627" s="460" t="s">
        <v>663</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6">
      <c r="A631" s="402" t="s">
        <v>711</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652</v>
      </c>
      <c r="B632" s="132" t="s">
        <v>64</v>
      </c>
      <c r="C632" s="132" t="str">
        <f>C618</f>
        <v>*National</v>
      </c>
      <c r="D632" s="132" t="str">
        <f t="shared" ref="D632:AC632" si="521">D618</f>
        <v>IE-CW</v>
      </c>
      <c r="E632" s="132" t="str">
        <f t="shared" si="521"/>
        <v>IE-D</v>
      </c>
      <c r="F632" s="132" t="str">
        <f t="shared" si="521"/>
        <v>IE-KE</v>
      </c>
      <c r="G632" s="132" t="str">
        <f t="shared" si="521"/>
        <v>IE-KK</v>
      </c>
      <c r="H632" s="132" t="str">
        <f t="shared" si="521"/>
        <v>IE-LS</v>
      </c>
      <c r="I632" s="132" t="str">
        <f t="shared" si="521"/>
        <v>IE-LD</v>
      </c>
      <c r="J632" s="132" t="str">
        <f t="shared" si="521"/>
        <v>IE-LH</v>
      </c>
      <c r="K632" s="132" t="str">
        <f t="shared" si="521"/>
        <v>IE-MH</v>
      </c>
      <c r="L632" s="132" t="str">
        <f t="shared" si="521"/>
        <v>IE-OY</v>
      </c>
      <c r="M632" s="132" t="str">
        <f t="shared" si="521"/>
        <v>IE-WH</v>
      </c>
      <c r="N632" s="132" t="str">
        <f t="shared" si="521"/>
        <v>IE-WX</v>
      </c>
      <c r="O632" s="132" t="str">
        <f t="shared" si="521"/>
        <v>IE-WW</v>
      </c>
      <c r="P632" s="132" t="str">
        <f t="shared" si="521"/>
        <v>IE-CE</v>
      </c>
      <c r="Q632" s="132" t="str">
        <f t="shared" si="521"/>
        <v>IE-CO</v>
      </c>
      <c r="R632" s="132" t="str">
        <f t="shared" si="521"/>
        <v>IE-KY</v>
      </c>
      <c r="S632" s="132" t="str">
        <f t="shared" si="521"/>
        <v>IE-LK</v>
      </c>
      <c r="T632" s="132" t="str">
        <f t="shared" si="521"/>
        <v>IE-TA</v>
      </c>
      <c r="U632" s="132" t="str">
        <f t="shared" si="521"/>
        <v>IE-WD</v>
      </c>
      <c r="V632" s="132" t="str">
        <f t="shared" si="521"/>
        <v>IE-G</v>
      </c>
      <c r="W632" s="132" t="str">
        <f t="shared" si="521"/>
        <v>IE-LM</v>
      </c>
      <c r="X632" s="132" t="str">
        <f t="shared" si="521"/>
        <v>IE-MO</v>
      </c>
      <c r="Y632" s="132" t="str">
        <f t="shared" si="521"/>
        <v>IE-RN</v>
      </c>
      <c r="Z632" s="132" t="str">
        <f t="shared" si="521"/>
        <v>IE-SO</v>
      </c>
      <c r="AA632" s="132" t="str">
        <f t="shared" si="521"/>
        <v>IE-CN</v>
      </c>
      <c r="AB632" s="132" t="str">
        <f t="shared" si="521"/>
        <v>IE-DL</v>
      </c>
      <c r="AC632" s="132" t="str">
        <f t="shared" si="521"/>
        <v>IE-MN</v>
      </c>
    </row>
    <row r="633" spans="1:29">
      <c r="A633" s="460" t="s">
        <v>349</v>
      </c>
      <c r="B633" s="512" t="s">
        <v>656</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60" t="s">
        <v>350</v>
      </c>
      <c r="B634" s="1" t="s">
        <v>656</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60" t="s">
        <v>351</v>
      </c>
      <c r="B635" s="1" t="s">
        <v>656</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60" t="s">
        <v>352</v>
      </c>
      <c r="B636" s="1" t="s">
        <v>656</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60" t="s">
        <v>353</v>
      </c>
      <c r="B637" s="1" t="s">
        <v>656</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60" t="s">
        <v>354</v>
      </c>
      <c r="B638" s="1" t="s">
        <v>656</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60" t="s">
        <v>355</v>
      </c>
      <c r="B639" s="1" t="s">
        <v>656</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9" t="s">
        <v>16</v>
      </c>
      <c r="B640" s="459" t="s">
        <v>656</v>
      </c>
      <c r="C640" s="404">
        <f t="shared" ref="C640:AC640" si="524">SUM(C633:C639)</f>
        <v>1.0000000000000002</v>
      </c>
      <c r="D640" s="404">
        <f t="shared" si="524"/>
        <v>1</v>
      </c>
      <c r="E640" s="404">
        <f t="shared" si="524"/>
        <v>1</v>
      </c>
      <c r="F640" s="404">
        <f t="shared" si="524"/>
        <v>1</v>
      </c>
      <c r="G640" s="404">
        <f t="shared" si="524"/>
        <v>1</v>
      </c>
      <c r="H640" s="404">
        <f t="shared" si="524"/>
        <v>1</v>
      </c>
      <c r="I640" s="404" t="e">
        <f t="shared" si="524"/>
        <v>#DIV/0!</v>
      </c>
      <c r="J640" s="404">
        <f t="shared" si="524"/>
        <v>1</v>
      </c>
      <c r="K640" s="404">
        <f t="shared" si="524"/>
        <v>1</v>
      </c>
      <c r="L640" s="404">
        <f t="shared" si="524"/>
        <v>1</v>
      </c>
      <c r="M640" s="404">
        <f t="shared" si="524"/>
        <v>0.99999999999999989</v>
      </c>
      <c r="N640" s="404">
        <f t="shared" si="524"/>
        <v>1</v>
      </c>
      <c r="O640" s="404">
        <f t="shared" si="524"/>
        <v>1</v>
      </c>
      <c r="P640" s="404">
        <f t="shared" si="524"/>
        <v>1</v>
      </c>
      <c r="Q640" s="404">
        <f t="shared" si="524"/>
        <v>1</v>
      </c>
      <c r="R640" s="404">
        <f t="shared" si="524"/>
        <v>1</v>
      </c>
      <c r="S640" s="404">
        <f t="shared" si="524"/>
        <v>1</v>
      </c>
      <c r="T640" s="404">
        <f t="shared" si="524"/>
        <v>1</v>
      </c>
      <c r="U640" s="404">
        <f t="shared" si="524"/>
        <v>1</v>
      </c>
      <c r="V640" s="404">
        <f t="shared" si="524"/>
        <v>1</v>
      </c>
      <c r="W640" s="404" t="e">
        <f t="shared" si="524"/>
        <v>#DIV/0!</v>
      </c>
      <c r="X640" s="404">
        <f t="shared" si="524"/>
        <v>1</v>
      </c>
      <c r="Y640" s="404" t="e">
        <f t="shared" si="524"/>
        <v>#DIV/0!</v>
      </c>
      <c r="Z640" s="404">
        <f t="shared" si="524"/>
        <v>1</v>
      </c>
      <c r="AA640" s="404">
        <f t="shared" si="524"/>
        <v>1</v>
      </c>
      <c r="AB640" s="404">
        <f t="shared" si="524"/>
        <v>1</v>
      </c>
      <c r="AC640" s="404" t="e">
        <f t="shared" si="524"/>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6">
      <c r="A644" s="426" t="s">
        <v>712</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652</v>
      </c>
      <c r="B645" s="132" t="s">
        <v>64</v>
      </c>
      <c r="C645" s="132" t="str">
        <f>C632</f>
        <v>*National</v>
      </c>
      <c r="D645" s="132" t="str">
        <f t="shared" ref="D645:AC645" si="525">D632</f>
        <v>IE-CW</v>
      </c>
      <c r="E645" s="132" t="str">
        <f t="shared" si="525"/>
        <v>IE-D</v>
      </c>
      <c r="F645" s="132" t="str">
        <f t="shared" si="525"/>
        <v>IE-KE</v>
      </c>
      <c r="G645" s="132" t="str">
        <f t="shared" si="525"/>
        <v>IE-KK</v>
      </c>
      <c r="H645" s="132" t="str">
        <f t="shared" si="525"/>
        <v>IE-LS</v>
      </c>
      <c r="I645" s="132" t="str">
        <f t="shared" si="525"/>
        <v>IE-LD</v>
      </c>
      <c r="J645" s="132" t="str">
        <f t="shared" si="525"/>
        <v>IE-LH</v>
      </c>
      <c r="K645" s="132" t="str">
        <f t="shared" si="525"/>
        <v>IE-MH</v>
      </c>
      <c r="L645" s="132" t="str">
        <f t="shared" si="525"/>
        <v>IE-OY</v>
      </c>
      <c r="M645" s="132" t="str">
        <f t="shared" si="525"/>
        <v>IE-WH</v>
      </c>
      <c r="N645" s="132" t="str">
        <f t="shared" si="525"/>
        <v>IE-WX</v>
      </c>
      <c r="O645" s="132" t="str">
        <f t="shared" si="525"/>
        <v>IE-WW</v>
      </c>
      <c r="P645" s="132" t="str">
        <f t="shared" si="525"/>
        <v>IE-CE</v>
      </c>
      <c r="Q645" s="132" t="str">
        <f t="shared" si="525"/>
        <v>IE-CO</v>
      </c>
      <c r="R645" s="132" t="str">
        <f t="shared" si="525"/>
        <v>IE-KY</v>
      </c>
      <c r="S645" s="132" t="str">
        <f t="shared" si="525"/>
        <v>IE-LK</v>
      </c>
      <c r="T645" s="132" t="str">
        <f t="shared" si="525"/>
        <v>IE-TA</v>
      </c>
      <c r="U645" s="132" t="str">
        <f t="shared" si="525"/>
        <v>IE-WD</v>
      </c>
      <c r="V645" s="132" t="str">
        <f t="shared" si="525"/>
        <v>IE-G</v>
      </c>
      <c r="W645" s="132" t="str">
        <f t="shared" si="525"/>
        <v>IE-LM</v>
      </c>
      <c r="X645" s="132" t="str">
        <f t="shared" si="525"/>
        <v>IE-MO</v>
      </c>
      <c r="Y645" s="132" t="str">
        <f t="shared" si="525"/>
        <v>IE-RN</v>
      </c>
      <c r="Z645" s="132" t="str">
        <f t="shared" si="525"/>
        <v>IE-SO</v>
      </c>
      <c r="AA645" s="132" t="str">
        <f t="shared" si="525"/>
        <v>IE-CN</v>
      </c>
      <c r="AB645" s="132" t="str">
        <f t="shared" si="525"/>
        <v>IE-DL</v>
      </c>
      <c r="AC645" s="132" t="str">
        <f t="shared" si="525"/>
        <v>IE-MN</v>
      </c>
    </row>
    <row r="646" spans="1:29">
      <c r="A646" s="460" t="s">
        <v>349</v>
      </c>
      <c r="B646" s="460" t="s">
        <v>657</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657</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657</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657</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657</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657</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657</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661</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6">
      <c r="A657" s="426" t="s">
        <v>712</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652</v>
      </c>
      <c r="B658" s="132" t="s">
        <v>64</v>
      </c>
      <c r="C658" s="132" t="str">
        <f>C645</f>
        <v>*National</v>
      </c>
      <c r="D658" s="132" t="str">
        <f t="shared" ref="D658:AC658" si="526">D645</f>
        <v>IE-CW</v>
      </c>
      <c r="E658" s="132" t="str">
        <f t="shared" si="526"/>
        <v>IE-D</v>
      </c>
      <c r="F658" s="132" t="str">
        <f t="shared" si="526"/>
        <v>IE-KE</v>
      </c>
      <c r="G658" s="132" t="str">
        <f t="shared" si="526"/>
        <v>IE-KK</v>
      </c>
      <c r="H658" s="132" t="str">
        <f t="shared" si="526"/>
        <v>IE-LS</v>
      </c>
      <c r="I658" s="132" t="str">
        <f t="shared" si="526"/>
        <v>IE-LD</v>
      </c>
      <c r="J658" s="132" t="str">
        <f t="shared" si="526"/>
        <v>IE-LH</v>
      </c>
      <c r="K658" s="132" t="str">
        <f t="shared" si="526"/>
        <v>IE-MH</v>
      </c>
      <c r="L658" s="132" t="str">
        <f t="shared" si="526"/>
        <v>IE-OY</v>
      </c>
      <c r="M658" s="132" t="str">
        <f t="shared" si="526"/>
        <v>IE-WH</v>
      </c>
      <c r="N658" s="132" t="str">
        <f t="shared" si="526"/>
        <v>IE-WX</v>
      </c>
      <c r="O658" s="132" t="str">
        <f t="shared" si="526"/>
        <v>IE-WW</v>
      </c>
      <c r="P658" s="132" t="str">
        <f t="shared" si="526"/>
        <v>IE-CE</v>
      </c>
      <c r="Q658" s="132" t="str">
        <f t="shared" si="526"/>
        <v>IE-CO</v>
      </c>
      <c r="R658" s="132" t="str">
        <f t="shared" si="526"/>
        <v>IE-KY</v>
      </c>
      <c r="S658" s="132" t="str">
        <f t="shared" si="526"/>
        <v>IE-LK</v>
      </c>
      <c r="T658" s="132" t="str">
        <f t="shared" si="526"/>
        <v>IE-TA</v>
      </c>
      <c r="U658" s="132" t="str">
        <f t="shared" si="526"/>
        <v>IE-WD</v>
      </c>
      <c r="V658" s="132" t="str">
        <f t="shared" si="526"/>
        <v>IE-G</v>
      </c>
      <c r="W658" s="132" t="str">
        <f t="shared" si="526"/>
        <v>IE-LM</v>
      </c>
      <c r="X658" s="132" t="str">
        <f t="shared" si="526"/>
        <v>IE-MO</v>
      </c>
      <c r="Y658" s="132" t="str">
        <f t="shared" si="526"/>
        <v>IE-RN</v>
      </c>
      <c r="Z658" s="132" t="str">
        <f t="shared" si="526"/>
        <v>IE-SO</v>
      </c>
      <c r="AA658" s="132" t="str">
        <f t="shared" si="526"/>
        <v>IE-CN</v>
      </c>
      <c r="AB658" s="132" t="str">
        <f t="shared" si="526"/>
        <v>IE-DL</v>
      </c>
      <c r="AC658" s="132" t="str">
        <f t="shared" si="526"/>
        <v>IE-MN</v>
      </c>
    </row>
    <row r="659" spans="1:29">
      <c r="A659" s="460" t="s">
        <v>673</v>
      </c>
      <c r="B659" s="460" t="s">
        <v>657</v>
      </c>
      <c r="C659" s="510">
        <f t="shared" ref="C659:H659" si="527">SUMPRODUCT(C633:C639,C646:C652)</f>
        <v>1.3982902286261438</v>
      </c>
      <c r="D659" s="510">
        <f t="shared" si="527"/>
        <v>1.4293400056268426</v>
      </c>
      <c r="E659" s="510">
        <f t="shared" si="527"/>
        <v>1.3973214674009706</v>
      </c>
      <c r="F659" s="510">
        <f t="shared" si="527"/>
        <v>1.3977513781816078</v>
      </c>
      <c r="G659" s="510">
        <f t="shared" si="527"/>
        <v>1.5780931425905766</v>
      </c>
      <c r="H659" s="510">
        <f t="shared" si="527"/>
        <v>1.37363011166233</v>
      </c>
      <c r="I659" s="510">
        <f>C659</f>
        <v>1.3982902286261438</v>
      </c>
      <c r="J659" s="510">
        <f t="shared" ref="J659:V659" si="528">SUMPRODUCT(J633:J639,J646:J652)</f>
        <v>1.4418174563639825</v>
      </c>
      <c r="K659" s="510">
        <f t="shared" si="528"/>
        <v>1.3915029397913203</v>
      </c>
      <c r="L659" s="510">
        <f t="shared" si="528"/>
        <v>1.4009525553811268</v>
      </c>
      <c r="M659" s="510">
        <f t="shared" si="528"/>
        <v>1.4092790578405063</v>
      </c>
      <c r="N659" s="510">
        <f t="shared" si="528"/>
        <v>1.4009525553811268</v>
      </c>
      <c r="O659" s="510">
        <f t="shared" si="528"/>
        <v>1.4184217555323364</v>
      </c>
      <c r="P659" s="510">
        <f t="shared" si="528"/>
        <v>1.3827837593163879</v>
      </c>
      <c r="Q659" s="510">
        <f t="shared" si="528"/>
        <v>1.3882009893803255</v>
      </c>
      <c r="R659" s="510">
        <f t="shared" si="528"/>
        <v>1.3435114445008736</v>
      </c>
      <c r="S659" s="510">
        <f t="shared" si="528"/>
        <v>1.3856561581194693</v>
      </c>
      <c r="T659" s="510">
        <f t="shared" si="528"/>
        <v>1.4624173480788598</v>
      </c>
      <c r="U659" s="510">
        <f t="shared" si="528"/>
        <v>1.4082063462648766</v>
      </c>
      <c r="V659" s="510">
        <f t="shared" si="528"/>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644</v>
      </c>
      <c r="C660" s="513">
        <f>1000/C659</f>
        <v>715.15911327115953</v>
      </c>
      <c r="D660" s="513">
        <f>1000/D659</f>
        <v>699.62359974766548</v>
      </c>
      <c r="E660" s="513">
        <f>1000/E659</f>
        <v>715.65493218966151</v>
      </c>
      <c r="F660" s="513">
        <f>1000/F659</f>
        <v>715.43481595485252</v>
      </c>
      <c r="G660" s="513">
        <f t="shared" ref="G660" si="529">1000/G659</f>
        <v>633.67615827695272</v>
      </c>
      <c r="H660" s="513">
        <f t="shared" ref="H660" si="530">1000/H659</f>
        <v>727.99801890614287</v>
      </c>
      <c r="I660" s="513">
        <f t="shared" ref="I660" si="531">1000/I659</f>
        <v>715.15911327115953</v>
      </c>
      <c r="J660" s="513">
        <f t="shared" ref="J660" si="532">1000/J659</f>
        <v>693.56907532651826</v>
      </c>
      <c r="K660" s="513">
        <f t="shared" ref="K660" si="533">1000/K659</f>
        <v>718.64742172227614</v>
      </c>
      <c r="L660" s="513">
        <f t="shared" ref="L660" si="534">1000/L659</f>
        <v>713.80004708864078</v>
      </c>
      <c r="M660" s="513">
        <f t="shared" ref="M660" si="535">1000/M659</f>
        <v>709.58267238593555</v>
      </c>
      <c r="N660" s="513">
        <f t="shared" ref="N660" si="536">1000/N659</f>
        <v>713.80004708864078</v>
      </c>
      <c r="O660" s="513">
        <f t="shared" ref="O660" si="537">1000/O659</f>
        <v>705.00892706957814</v>
      </c>
      <c r="P660" s="513">
        <f t="shared" ref="P660" si="538">1000/P659</f>
        <v>723.17887251899299</v>
      </c>
      <c r="Q660" s="513">
        <f t="shared" ref="Q660" si="539">1000/Q659</f>
        <v>720.35678381585558</v>
      </c>
      <c r="R660" s="513">
        <f t="shared" ref="R660" si="540">1000/R659</f>
        <v>744.31818507620449</v>
      </c>
      <c r="S660" s="513">
        <f t="shared" ref="S660" si="541">1000/S659</f>
        <v>721.67975737728534</v>
      </c>
      <c r="T660" s="513">
        <f t="shared" ref="T660" si="542">1000/T659</f>
        <v>683.7993280876176</v>
      </c>
      <c r="U660" s="513">
        <f t="shared" ref="U660" si="543">1000/U659</f>
        <v>710.12320222274082</v>
      </c>
      <c r="V660" s="513">
        <f t="shared" ref="V660" si="544">1000/V659</f>
        <v>685.1983459378331</v>
      </c>
      <c r="W660" s="513">
        <f t="shared" ref="W660" si="545">1000/W659</f>
        <v>715.15911327115953</v>
      </c>
      <c r="X660" s="513">
        <f t="shared" ref="X660" si="546">1000/X659</f>
        <v>730.37634214587035</v>
      </c>
      <c r="Y660" s="513">
        <f t="shared" ref="Y660" si="547">1000/Y659</f>
        <v>715.15911327115953</v>
      </c>
      <c r="Z660" s="513">
        <f t="shared" ref="Z660" si="548">1000/Z659</f>
        <v>711.95687749387071</v>
      </c>
      <c r="AA660" s="513">
        <f t="shared" ref="AA660" si="549">1000/AA659</f>
        <v>853.83380336039431</v>
      </c>
      <c r="AB660" s="513">
        <f t="shared" ref="AB660" si="550">1000/AB659</f>
        <v>713.80004708864078</v>
      </c>
      <c r="AC660" s="513">
        <f t="shared" ref="AC660" si="551">1000/AC659</f>
        <v>715.15911327115953</v>
      </c>
    </row>
    <row r="664" spans="1:29" s="11" customFormat="1"/>
    <row r="669" spans="1:29">
      <c r="H669" s="460"/>
      <c r="I669" s="460"/>
      <c r="J669" s="460"/>
      <c r="K669" s="460"/>
    </row>
    <row r="670" spans="1:29">
      <c r="A670" t="s">
        <v>873</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2">C674</f>
        <v>15300</v>
      </c>
      <c r="E674" s="135">
        <v>15700</v>
      </c>
      <c r="F674" s="135">
        <v>15527</v>
      </c>
      <c r="G674" s="135">
        <v>15005</v>
      </c>
      <c r="H674" s="460"/>
      <c r="I674" s="460"/>
      <c r="J674" s="460"/>
      <c r="K674" s="460"/>
    </row>
    <row r="675" spans="1:14">
      <c r="A675" s="460" t="s">
        <v>47</v>
      </c>
      <c r="B675" s="135"/>
      <c r="C675" s="135">
        <v>37400</v>
      </c>
      <c r="D675" s="135">
        <f t="shared" si="552"/>
        <v>37400</v>
      </c>
      <c r="E675" s="135">
        <v>36889</v>
      </c>
      <c r="F675" s="135">
        <v>36816</v>
      </c>
      <c r="G675" s="135">
        <v>37031</v>
      </c>
      <c r="H675" s="460"/>
      <c r="I675" s="460"/>
      <c r="J675" s="460"/>
      <c r="K675" s="460"/>
    </row>
    <row r="676" spans="1:14">
      <c r="A676" s="460" t="s">
        <v>48</v>
      </c>
      <c r="B676" s="135"/>
      <c r="C676" s="135">
        <v>8400</v>
      </c>
      <c r="D676" s="135">
        <f t="shared" si="552"/>
        <v>8400</v>
      </c>
      <c r="E676" s="135">
        <v>8700</v>
      </c>
      <c r="F676" s="135">
        <v>8600</v>
      </c>
      <c r="G676" s="135">
        <v>9032</v>
      </c>
      <c r="H676" s="460"/>
      <c r="I676" s="460"/>
      <c r="J676" s="460"/>
      <c r="K676" s="460"/>
    </row>
    <row r="677" spans="1:14">
      <c r="A677" s="460" t="s">
        <v>49</v>
      </c>
      <c r="B677" s="135"/>
      <c r="C677" s="135">
        <v>495200</v>
      </c>
      <c r="D677" s="135">
        <f t="shared" si="552"/>
        <v>495200</v>
      </c>
      <c r="E677" s="135">
        <f t="shared" ref="E677:F677" si="553">SUM(E672:E676)</f>
        <v>514747</v>
      </c>
      <c r="F677" s="135">
        <f t="shared" si="553"/>
        <v>524183</v>
      </c>
      <c r="G677" s="135">
        <f>SUM(G672:G676)</f>
        <v>532790</v>
      </c>
      <c r="H677" s="460"/>
      <c r="I677" s="460"/>
      <c r="J677" s="460"/>
      <c r="K677" s="460"/>
    </row>
    <row r="678" spans="1:14">
      <c r="A678" s="460"/>
      <c r="B678" s="15"/>
      <c r="C678" s="15">
        <v>0.64</v>
      </c>
      <c r="D678" s="15">
        <f t="shared" si="552"/>
        <v>0.64</v>
      </c>
      <c r="E678" s="15"/>
      <c r="F678" s="15"/>
      <c r="G678" s="15"/>
      <c r="H678" s="460"/>
      <c r="I678" s="460"/>
      <c r="J678" s="460"/>
      <c r="K678" s="460"/>
    </row>
    <row r="679" spans="1:14">
      <c r="A679" s="460" t="s">
        <v>50</v>
      </c>
      <c r="B679" s="135"/>
      <c r="C679" s="135">
        <v>1803</v>
      </c>
      <c r="D679" s="135">
        <f t="shared" si="552"/>
        <v>1803</v>
      </c>
      <c r="E679" s="135">
        <v>1990</v>
      </c>
      <c r="F679" s="135">
        <v>2121</v>
      </c>
      <c r="G679" s="135">
        <v>2281</v>
      </c>
      <c r="H679" s="460"/>
      <c r="I679" s="460"/>
      <c r="J679" s="460"/>
    </row>
    <row r="680" spans="1:14">
      <c r="A680" s="460" t="s">
        <v>51</v>
      </c>
      <c r="C680" s="460">
        <v>2.75</v>
      </c>
      <c r="D680" s="135">
        <f t="shared" si="552"/>
        <v>2.75</v>
      </c>
      <c r="E680" s="19">
        <v>2.59</v>
      </c>
      <c r="F680" s="19">
        <v>2.4700000000000002</v>
      </c>
      <c r="G680" s="19">
        <v>2.34</v>
      </c>
      <c r="H680" s="460"/>
      <c r="I680" s="460"/>
      <c r="J680" s="460"/>
      <c r="K680" s="460"/>
    </row>
    <row r="681" spans="1:14" s="460" customFormat="1">
      <c r="A681" s="460" t="s">
        <v>872</v>
      </c>
      <c r="C681" s="136">
        <f>10000*1000/C680/3600</f>
        <v>1010.10101010101</v>
      </c>
      <c r="D681" s="136">
        <f t="shared" ref="D681:G681" si="554">10000*1000/D680/3600</f>
        <v>1010.10101010101</v>
      </c>
      <c r="E681" s="136">
        <f t="shared" si="554"/>
        <v>1072.5010725010725</v>
      </c>
      <c r="F681" s="136">
        <f t="shared" si="554"/>
        <v>1124.6063877642825</v>
      </c>
      <c r="G681" s="136">
        <f t="shared" si="554"/>
        <v>1187.0845204178538</v>
      </c>
    </row>
    <row r="682" spans="1:14">
      <c r="A682" s="460"/>
      <c r="B682" s="15"/>
      <c r="C682" s="15">
        <v>0.69</v>
      </c>
      <c r="D682" s="15">
        <f t="shared" si="552"/>
        <v>0.69</v>
      </c>
      <c r="E682" s="15"/>
      <c r="F682" s="15"/>
      <c r="G682" s="15"/>
      <c r="H682" s="460"/>
      <c r="I682" s="460"/>
      <c r="J682" s="460"/>
      <c r="K682" s="460"/>
    </row>
    <row r="683" spans="1:14">
      <c r="A683" s="460" t="s">
        <v>52</v>
      </c>
      <c r="C683" s="460">
        <v>18.399999999999999</v>
      </c>
      <c r="D683" s="135">
        <f t="shared" si="552"/>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2"/>
        <v>2.69</v>
      </c>
      <c r="E684" s="460">
        <v>2.8</v>
      </c>
      <c r="F684" s="460">
        <v>2.82</v>
      </c>
      <c r="G684" s="460">
        <v>2.82</v>
      </c>
      <c r="H684" s="460"/>
      <c r="I684" s="460"/>
      <c r="J684" s="460"/>
      <c r="K684" s="460"/>
      <c r="L684" s="460"/>
      <c r="M684" s="460"/>
      <c r="N684" s="460"/>
    </row>
    <row r="685" spans="1:14">
      <c r="A685" s="460"/>
      <c r="B685" s="15"/>
      <c r="C685" s="15">
        <v>0.65</v>
      </c>
      <c r="D685" s="15">
        <f t="shared" si="552"/>
        <v>0.65</v>
      </c>
      <c r="E685" s="15"/>
      <c r="F685" s="15"/>
      <c r="G685" s="15"/>
      <c r="H685" s="460"/>
      <c r="I685" s="460"/>
      <c r="J685" s="460"/>
      <c r="K685" s="460"/>
      <c r="L685" s="460"/>
      <c r="M685" s="460"/>
      <c r="N685" s="460"/>
    </row>
    <row r="686" spans="1:14">
      <c r="A686" s="460" t="s">
        <v>54</v>
      </c>
      <c r="C686" s="460">
        <v>597</v>
      </c>
      <c r="D686" s="135">
        <f t="shared" si="552"/>
        <v>597</v>
      </c>
      <c r="E686" s="460">
        <v>614</v>
      </c>
      <c r="F686" s="460">
        <v>616</v>
      </c>
      <c r="G686" s="460">
        <v>617</v>
      </c>
      <c r="H686" s="460"/>
      <c r="I686" s="460"/>
      <c r="J686" s="460"/>
      <c r="K686" s="460"/>
      <c r="L686" s="460"/>
      <c r="M686" s="460"/>
      <c r="N686" s="460"/>
    </row>
    <row r="687" spans="1:14">
      <c r="A687" s="460"/>
      <c r="B687" s="15"/>
      <c r="C687" s="15">
        <v>1.53</v>
      </c>
      <c r="D687" s="15">
        <f t="shared" si="552"/>
        <v>1.53</v>
      </c>
      <c r="E687" s="15"/>
      <c r="F687" s="15"/>
      <c r="G687" s="15"/>
      <c r="H687" s="460"/>
      <c r="I687" s="460"/>
      <c r="J687" s="460"/>
      <c r="K687" s="460"/>
      <c r="L687" s="460"/>
      <c r="M687" s="460"/>
      <c r="N687" s="460"/>
    </row>
    <row r="688" spans="1:14">
      <c r="A688" s="460" t="s">
        <v>55</v>
      </c>
      <c r="C688" s="460">
        <v>0.77</v>
      </c>
      <c r="D688" s="135">
        <f t="shared" si="552"/>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2"/>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878</v>
      </c>
      <c r="B695" s="460" t="s">
        <v>874</v>
      </c>
      <c r="C695" s="135">
        <f>C673+C675</f>
        <v>56600</v>
      </c>
      <c r="D695" s="135">
        <f t="shared" ref="D695:G695" si="555">D673+D675</f>
        <v>56600</v>
      </c>
      <c r="E695" s="135">
        <f t="shared" si="555"/>
        <v>61347</v>
      </c>
      <c r="F695" s="135">
        <f t="shared" si="555"/>
        <v>62056</v>
      </c>
      <c r="G695" s="135">
        <f t="shared" si="555"/>
        <v>63253</v>
      </c>
    </row>
    <row r="696" spans="1:14">
      <c r="A696" s="21" t="s">
        <v>877</v>
      </c>
      <c r="B696" s="460" t="s">
        <v>874</v>
      </c>
      <c r="C696" s="135">
        <f>C672+C674</f>
        <v>430200</v>
      </c>
      <c r="D696" s="135">
        <f t="shared" ref="D696:G696" si="556">D672+D674</f>
        <v>430200</v>
      </c>
      <c r="E696" s="135">
        <f t="shared" si="556"/>
        <v>444700</v>
      </c>
      <c r="F696" s="135">
        <f t="shared" si="556"/>
        <v>453527</v>
      </c>
      <c r="G696" s="135">
        <f t="shared" si="556"/>
        <v>460505</v>
      </c>
    </row>
    <row r="697" spans="1:14">
      <c r="A697" s="21" t="s">
        <v>880</v>
      </c>
      <c r="B697" s="460" t="s">
        <v>879</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881</v>
      </c>
      <c r="B698" s="460" t="s">
        <v>879</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60" customFormat="1">
      <c r="A699" s="21" t="s">
        <v>1</v>
      </c>
      <c r="B699" s="460" t="s">
        <v>879</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875</v>
      </c>
      <c r="B700" s="460" t="s">
        <v>876</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60" t="s">
        <v>882</v>
      </c>
      <c r="C701">
        <v>80</v>
      </c>
      <c r="D701" s="460">
        <v>80</v>
      </c>
      <c r="E701" s="460">
        <v>80</v>
      </c>
      <c r="F701" s="460">
        <v>80</v>
      </c>
      <c r="G701" s="460">
        <v>80</v>
      </c>
    </row>
    <row r="702" spans="1:14">
      <c r="A702" s="622" t="s">
        <v>883</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zoomScale="70" zoomScaleNormal="70" workbookViewId="0">
      <selection activeCell="C1" sqref="C1"/>
    </sheetView>
  </sheetViews>
  <sheetFormatPr defaultRowHeight="14.4"/>
  <cols>
    <col min="1" max="1" width="5.44140625" customWidth="1"/>
    <col min="2" max="2" width="22.44140625" bestFit="1" customWidth="1"/>
    <col min="3" max="3" width="22.44140625" style="460" customWidth="1"/>
    <col min="31" max="31" width="16.44140625" bestFit="1" customWidth="1"/>
  </cols>
  <sheetData>
    <row r="1" spans="2:60">
      <c r="AE1" s="449"/>
      <c r="AF1" s="449"/>
      <c r="AG1" s="449"/>
      <c r="AH1" s="449"/>
      <c r="AI1" s="449"/>
      <c r="AJ1" s="449"/>
      <c r="AK1" s="449"/>
      <c r="AL1" s="449"/>
      <c r="AM1" s="449"/>
      <c r="AN1" s="449"/>
    </row>
    <row r="2" spans="2:60">
      <c r="C2" s="454" t="s">
        <v>924</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5" thickBot="1">
      <c r="B3" s="42" t="s">
        <v>70</v>
      </c>
      <c r="C3" s="42" t="s">
        <v>97</v>
      </c>
      <c r="D3" s="461" t="str">
        <f>Efficiency!D4</f>
        <v>*National</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*National</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858</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858</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858</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858</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858</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858</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858</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858</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858</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858</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858</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858</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858</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858</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858</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858</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858</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858</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858</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858</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858</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858</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858</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858</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858</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858</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858</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858</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858</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858</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858</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858</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858</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858</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858</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858</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858</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858</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858</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858</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858</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858</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858</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858</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925</v>
      </c>
      <c r="D29" s="774" t="s">
        <v>954</v>
      </c>
      <c r="E29" s="774"/>
      <c r="F29" s="774"/>
      <c r="G29" s="774"/>
      <c r="H29" s="774"/>
      <c r="I29" s="774"/>
      <c r="J29" s="774"/>
      <c r="K29" s="460"/>
      <c r="L29" s="460"/>
      <c r="M29" s="460"/>
      <c r="N29" s="460"/>
      <c r="O29" s="460"/>
      <c r="P29" s="460"/>
      <c r="Q29" s="460"/>
    </row>
    <row r="30" spans="2:60" s="460" customFormat="1">
      <c r="C30" s="462"/>
      <c r="D30" s="774" t="s">
        <v>929</v>
      </c>
      <c r="E30" s="774"/>
      <c r="F30" s="774"/>
      <c r="G30" s="774"/>
      <c r="H30" s="774"/>
      <c r="I30" s="774"/>
      <c r="J30" s="774"/>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5" thickBot="1">
      <c r="B33" s="42" t="s">
        <v>70</v>
      </c>
      <c r="C33" s="42" t="s">
        <v>102</v>
      </c>
      <c r="D33" s="461" t="str">
        <f t="shared" ref="D33:AD33" si="36">D3</f>
        <v>*National</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588</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588</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588</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588</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588</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588</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588</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588</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588</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588</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588</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588</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588</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588</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588</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588</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588</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588</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588</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588</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588</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588</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588</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588</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588</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588</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588</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923</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5" thickBot="1">
      <c r="B67" s="42" t="s">
        <v>70</v>
      </c>
      <c r="C67" s="42" t="s">
        <v>97</v>
      </c>
      <c r="D67" s="42" t="str">
        <f t="shared" ref="D67:AD67" si="37">D3</f>
        <v>*National</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589</v>
      </c>
      <c r="AG67" s="460"/>
    </row>
    <row r="68" spans="2:33">
      <c r="B68" s="460" t="str">
        <f t="shared" ref="B68:B87" si="38">B6</f>
        <v>TMOT_GSL_00</v>
      </c>
      <c r="C68" s="460" t="s">
        <v>858</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590</v>
      </c>
      <c r="AG68" s="460"/>
    </row>
    <row r="69" spans="2:33">
      <c r="B69" s="460" t="str">
        <f t="shared" si="38"/>
        <v>TCAR_ICE_GSL_00</v>
      </c>
      <c r="C69" s="460" t="s">
        <v>858</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858</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858</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858</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858</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858</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858</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858</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858</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858</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591</v>
      </c>
      <c r="AG78" s="460"/>
    </row>
    <row r="79" spans="2:33">
      <c r="B79" s="460" t="str">
        <f t="shared" si="38"/>
        <v>TTAXI_ICE_DST_00</v>
      </c>
      <c r="C79" s="460" t="s">
        <v>858</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591</v>
      </c>
      <c r="AG79" s="460"/>
    </row>
    <row r="80" spans="2:33">
      <c r="B80" s="460" t="str">
        <f t="shared" si="38"/>
        <v>TTAXI_HEV_GSL_00</v>
      </c>
      <c r="C80" s="460" t="s">
        <v>858</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591</v>
      </c>
      <c r="AG80" s="460"/>
    </row>
    <row r="81" spans="2:33">
      <c r="B81" s="460" t="str">
        <f t="shared" si="38"/>
        <v>TBUS_ICE_DST_00</v>
      </c>
      <c r="C81" s="460" t="s">
        <v>858</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628</v>
      </c>
      <c r="AG81" s="460"/>
    </row>
    <row r="82" spans="2:33">
      <c r="B82" s="460" t="str">
        <f t="shared" si="38"/>
        <v>TLRAIL_ELC_00</v>
      </c>
      <c r="C82" s="460" t="s">
        <v>858</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646</v>
      </c>
      <c r="AG82" s="460"/>
    </row>
    <row r="83" spans="2:33">
      <c r="B83" s="460" t="str">
        <f t="shared" si="38"/>
        <v>THRAIL_ELC_00</v>
      </c>
      <c r="C83" s="460" t="s">
        <v>858</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646</v>
      </c>
      <c r="AG83" s="460"/>
    </row>
    <row r="84" spans="2:33">
      <c r="B84" s="460" t="str">
        <f t="shared" si="38"/>
        <v>THRAIL_DST_00</v>
      </c>
      <c r="C84" s="460" t="s">
        <v>858</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646</v>
      </c>
      <c r="AG84" s="460"/>
    </row>
    <row r="85" spans="2:33">
      <c r="B85" s="460" t="str">
        <f t="shared" si="38"/>
        <v>TFGV_GSL_00</v>
      </c>
      <c r="C85" s="460" t="s">
        <v>858</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628</v>
      </c>
      <c r="AG85" s="460"/>
    </row>
    <row r="86" spans="2:33">
      <c r="B86" s="460" t="str">
        <f t="shared" si="38"/>
        <v>TFGV_DST_00</v>
      </c>
      <c r="C86" s="460" t="s">
        <v>858</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628</v>
      </c>
      <c r="AG86" s="460"/>
    </row>
    <row r="87" spans="2:33">
      <c r="B87" s="459" t="str">
        <f t="shared" si="38"/>
        <v>TFRAIL_DST_00</v>
      </c>
      <c r="C87" s="459" t="s">
        <v>858</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926</v>
      </c>
    </row>
    <row r="96" spans="2:33" ht="15" thickBot="1">
      <c r="B96" s="42" t="s">
        <v>70</v>
      </c>
      <c r="C96" s="42" t="s">
        <v>97</v>
      </c>
      <c r="D96" s="461" t="str">
        <f t="shared" ref="D96:AD96" si="95">D3</f>
        <v>*National</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927</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927</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927</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927</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927</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927</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927</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927</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927</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927</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927</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927</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927</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927</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927</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927</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927</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928</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928</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928</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2020-10-16T08:00:24Z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388500392436981</vt:r8>
  </property>
</Properties>
</file>