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BA12166B-9502-44A3-A81B-064EF53FB0C3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6" i="55" l="1"/>
  <c r="X106" i="55"/>
  <c r="Y106" i="55"/>
  <c r="V106" i="55"/>
  <c r="W105" i="55"/>
  <c r="X105" i="55"/>
  <c r="Y105" i="55"/>
  <c r="V105" i="55"/>
  <c r="V57" i="55"/>
  <c r="C83" i="55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Y108" i="55"/>
  <c r="X108" i="55"/>
  <c r="W108" i="55"/>
  <c r="V108" i="55"/>
  <c r="S108" i="55"/>
  <c r="R108" i="55"/>
  <c r="Q108" i="55"/>
  <c r="P108" i="55"/>
  <c r="Z107" i="55"/>
  <c r="Y107" i="55"/>
  <c r="X107" i="55"/>
  <c r="W107" i="55"/>
  <c r="V107" i="55"/>
  <c r="S107" i="55"/>
  <c r="R107" i="55"/>
  <c r="Q107" i="55"/>
  <c r="P107" i="55"/>
  <c r="S106" i="55"/>
  <c r="R106" i="55"/>
  <c r="Q106" i="55"/>
  <c r="P106" i="55"/>
  <c r="W58" i="55"/>
  <c r="X58" i="55"/>
  <c r="Y58" i="55"/>
  <c r="V58" i="55"/>
  <c r="W57" i="55"/>
  <c r="X57" i="55"/>
  <c r="Y57" i="55"/>
  <c r="V47" i="55"/>
  <c r="AF59" i="55" l="1"/>
  <c r="S58" i="55"/>
  <c r="R58" i="55"/>
  <c r="Q58" i="55"/>
  <c r="P58" i="55"/>
  <c r="Z60" i="55"/>
  <c r="Z59" i="55"/>
  <c r="W60" i="55"/>
  <c r="X60" i="55"/>
  <c r="Y60" i="55"/>
  <c r="V60" i="55"/>
  <c r="W59" i="55"/>
  <c r="X59" i="55"/>
  <c r="Y59" i="55"/>
  <c r="V59" i="55"/>
  <c r="W123" i="55" l="1"/>
  <c r="X123" i="55"/>
  <c r="Y123" i="55"/>
  <c r="V123" i="55"/>
  <c r="W28" i="55"/>
  <c r="X28" i="55"/>
  <c r="Y28" i="55"/>
  <c r="V28" i="55"/>
  <c r="W75" i="55"/>
  <c r="X75" i="55"/>
  <c r="Y75" i="55"/>
  <c r="V75" i="55"/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<sst xmlns="http://schemas.openxmlformats.org/spreadsheetml/2006/main" count="3509" uniqueCount="1048">
  <si>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</si>
  <si>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</si>
  <si>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</si>
  <si>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</si>
  <si>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</si>
  <si>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</si>
  <si>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</si>
  <si>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</si>
  <si>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</si>
  <si>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</si>
  <si>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</si>
  <si>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</si>
  <si>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</si>
  <si>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</si>
  <si>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</si>
  <si>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</si>
  <si>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</si>
  <si>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</si>
  <si>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</si>
  <si>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</si>
  <si>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</si>
  <si>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</si>
  <si>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</si>
  <si>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</si>
  <si>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</si>
  <si>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</si>
  <si>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</si>
  <si>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</si>
  <si>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</si>
  <si>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</si>
  <si>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</si>
  <si>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</si>
  <si>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</si>
  <si>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</si>
  <si>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</si>
  <si>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</si>
  <si>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</si>
  <si>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</si>
  <si>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</si>
  <si>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</si>
  <si>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</si>
  <si>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</si>
  <si>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</si>
  <si>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</si>
  <si>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</si>
  <si>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</si>
  <si>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</si>
  <si>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</si>
  <si>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</si>
  <si>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</si>
  <si>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</si>
  <si>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</si>
  <si>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</si>
  <si>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</si>
  <si>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</si>
  <si>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</si>
  <si>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</si>
  <si>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</si>
  <si>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</si>
  <si>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</si>
  <si>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</si>
  <si>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</si>
  <si>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</si>
  <si>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</si>
  <si>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</si>
  <si>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</si>
  <si>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</si>
  <si>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</si>
  <si>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</si>
  <si>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</si>
  <si>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</si>
  <si>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</si>
  <si>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</si>
  <si>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</si>
  <si>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</si>
  <si>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</si>
  <si>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</si>
  <si>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</si>
  <si>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</si>
  <si>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</si>
  <si>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</si>
  <si>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</si>
  <si>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</si>
  <si>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</si>
  <si>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</si>
  <si>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</si>
  <si>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</si>
  <si>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</si>
  <si>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</si>
  <si>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</si>
  <si>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</si>
  <si>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</si>
  <si>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</si>
  <si>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</si>
  <si>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</si>
  <si>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</si>
  <si>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</si>
  <si>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</si>
  <si>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</si>
  <si>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</si>
  <si>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</si>
  <si>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</si>
  <si>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</si>
  <si>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</si>
  <si>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</si>
  <si>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</si>
  <si>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</si>
  <si>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</si>
  <si>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</si>
  <si>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</si>
  <si>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</si>
  <si>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</si>
  <si>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</si>
  <si>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</si>
  <si>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</si>
  <si>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</si>
  <si>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</si>
  <si>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</si>
  <si>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</si>
  <si>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</si>
  <si>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</si>
  <si>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</si>
  <si>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</si>
  <si>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</si>
  <si>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</si>
  <si>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</si>
  <si>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</si>
  <si>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</si>
  <si>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</si>
  <si>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</si>
  <si>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</si>
  <si>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</si>
  <si>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</si>
  <si>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</si>
  <si>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</si>
  <si>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</si>
  <si>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</si>
  <si>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</si>
  <si>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</si>
  <si>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</si>
  <si>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</si>
  <si>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</si>
  <si>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</si>
  <si>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</si>
  <si>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</si>
  <si>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</si>
  <si>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</si>
  <si>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</si>
  <si>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</si>
  <si>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</si>
  <si>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</si>
  <si>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</si>
  <si>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</si>
  <si>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</si>
  <si>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</si>
  <si>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</si>
  <si>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</si>
  <si>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</si>
  <si>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</si>
  <si>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</si>
  <si>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</si>
  <si>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</si>
  <si>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</si>
  <si>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</si>
  <si>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</si>
  <si>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</si>
  <si>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</si>
  <si>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</si>
  <si>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</si>
  <si>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</si>
  <si>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</si>
  <si>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</si>
  <si>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</si>
  <si>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</si>
  <si>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</si>
  <si>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</si>
  <si>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</si>
  <si>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</si>
  <si>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</si>
  <si>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</si>
  <si>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</si>
  <si>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</si>
  <si>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</si>
  <si>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</si>
  <si>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</si>
  <si>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</si>
  <si>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</si>
  <si>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</si>
  <si>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</si>
  <si>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</si>
  <si>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</si>
  <si>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</si>
  <si>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</si>
  <si>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</si>
  <si>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</si>
  <si>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</si>
  <si>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</si>
  <si>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</si>
  <si>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</si>
  <si>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</si>
  <si>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</si>
  <si>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</si>
  <si>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</si>
  <si>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</si>
  <si>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</si>
  <si>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</si>
  <si>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</si>
  <si>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</si>
  <si>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</si>
  <si>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</si>
  <si>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</si>
  <si>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</si>
  <si>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</si>
  <si>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</si>
  <si>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</si>
  <si>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</si>
  <si>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</si>
  <si>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</si>
  <si>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</si>
  <si>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</si>
  <si>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</si>
  <si>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</si>
  <si>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</si>
  <si>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</si>
  <si>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</si>
  <si>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</si>
  <si>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</si>
  <si>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</si>
  <si>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</si>
  <si>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</si>
  <si>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</si>
  <si>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</si>
  <si>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</si>
  <si>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</si>
  <si>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</si>
  <si>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</si>
  <si>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</si>
  <si>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</si>
  <si>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</si>
  <si>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</si>
  <si>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</si>
  <si>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</si>
  <si>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</si>
  <si>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</si>
  <si>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</si>
  <si>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</si>
  <si>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</si>
  <si>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</si>
  <si>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</si>
  <si>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</si>
  <si>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</si>
  <si>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</si>
  <si>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</si>
  <si>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</si>
  <si>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</si>
  <si>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</si>
  <si>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</si>
  <si>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</si>
  <si>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</si>
  <si>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</si>
  <si>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</si>
  <si>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</si>
  <si>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</si>
  <si>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</si>
  <si>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</si>
  <si>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</si>
  <si>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</si>
  <si>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</si>
  <si>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</si>
  <si>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</si>
  <si>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</si>
  <si>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</si>
  <si>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</si>
  <si>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</si>
  <si>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</si>
  <si>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</si>
  <si>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</si>
  <si>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</si>
  <si>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</si>
  <si>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</si>
  <si>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</si>
  <si>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</si>
  <si>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</si>
  <si>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</si>
  <si>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</si>
  <si>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</si>
  <si>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</si>
  <si>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</si>
  <si>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</si>
  <si>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</si>
  <si>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</si>
  <si>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</si>
  <si>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</si>
  <si>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</si>
  <si>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</si>
  <si>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</si>
  <si>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</si>
  <si>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</si>
  <si>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</si>
  <si>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</si>
  <si>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</si>
  <si>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</si>
  <si>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</si>
  <si>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</si>
  <si>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</si>
  <si>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</si>
  <si>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</si>
  <si>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</si>
  <si>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</si>
  <si>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</si>
  <si>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</si>
  <si>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</si>
  <si>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</si>
  <si>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</si>
  <si>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</si>
  <si>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</si>
  <si>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</si>
  <si>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</si>
  <si>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</si>
  <si>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</si>
  <si>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</si>
  <si>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</si>
  <si>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</si>
  <si>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</si>
  <si>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</si>
  <si>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</si>
  <si>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</si>
  <si>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</si>
  <si>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</si>
  <si>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</si>
  <si>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</si>
  <si>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</si>
  <si>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</si>
  <si>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</si>
  <si>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</si>
  <si>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</si>
  <si>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</si>
  <si>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</si>
  <si>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</si>
  <si>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</si>
  <si>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</si>
  <si>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</si>
  <si>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</si>
  <si>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</si>
  <si>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</si>
  <si>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</si>
  <si>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</si>
  <si>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</si>
  <si>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</si>
  <si>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</si>
  <si>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</si>
  <si>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</si>
  <si>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</si>
  <si>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</si>
  <si>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</si>
  <si>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</si>
  <si>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</si>
  <si>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</si>
  <si>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</si>
  <si>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</si>
  <si>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</si>
  <si>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</si>
  <si>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</si>
  <si>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</si>
  <si>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</si>
  <si>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</si>
  <si>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</si>
  <si>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</si>
  <si>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</si>
  <si>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</si>
  <si>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</si>
  <si>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</si>
  <si>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</si>
  <si>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</si>
  <si>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</si>
  <si>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</si>
  <si>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</si>
  <si>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</si>
  <si>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</si>
  <si>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</si>
  <si>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</si>
  <si>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</si>
  <si>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</si>
  <si>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</si>
  <si>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</si>
  <si>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</si>
  <si>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</si>
  <si>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</si>
  <si>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</si>
  <si>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</si>
  <si>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</si>
  <si>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</si>
  <si>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</si>
  <si>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</si>
  <si>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</si>
  <si>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</si>
  <si>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</si>
  <si>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</si>
  <si>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</si>
  <si>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</si>
  <si>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</si>
  <si>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</si>
  <si>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</si>
  <si>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</si>
  <si>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</si>
  <si>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</si>
  <si>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</si>
  <si>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</si>
  <si>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</si>
  <si>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</si>
  <si>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</si>
  <si>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</si>
  <si>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</si>
  <si>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</si>
  <si>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</si>
  <si>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</si>
  <si>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</si>
  <si>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</si>
  <si>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</si>
  <si>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</si>
  <si>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</si>
  <si>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</si>
  <si>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</si>
  <si>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</si>
  <si>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</si>
  <si>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</si>
  <si>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</si>
  <si>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</si>
  <si>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</si>
  <si>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</si>
  <si>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</si>
  <si>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</si>
  <si>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</si>
  <si>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</si>
  <si>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</si>
  <si>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</si>
  <si>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</si>
  <si>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</si>
  <si>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</si>
  <si>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</si>
  <si>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</si>
  <si>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</si>
  <si>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</si>
  <si>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</si>
  <si>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</si>
  <si>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</si>
  <si>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</si>
  <si>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</si>
  <si>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</si>
  <si>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</si>
  <si>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</si>
  <si>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</si>
  <si>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</si>
  <si>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</si>
  <si>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</si>
  <si>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</si>
  <si>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</si>
  <si>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</si>
  <si>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</si>
  <si>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</si>
  <si>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</si>
  <si>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</si>
  <si>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</si>
  <si>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</si>
  <si>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</si>
  <si>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</si>
  <si>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</si>
  <si>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</si>
  <si>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</si>
  <si>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</si>
  <si>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</si>
  <si>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</si>
  <si>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</si>
  <si>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</si>
  <si>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</si>
  <si>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</si>
  <si>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</si>
  <si>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</si>
  <si>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</si>
  <si>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</si>
  <si>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</si>
  <si>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</si>
  <si>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</si>
  <si>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</si>
  <si>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</si>
  <si>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</si>
  <si>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</si>
  <si>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</si>
  <si>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</si>
  <si>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</si>
  <si>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</si>
  <si>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</si>
  <si>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</si>
  <si>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</si>
  <si>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</si>
  <si>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</si>
  <si>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</si>
  <si>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</si>
  <si>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</si>
  <si>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</si>
  <si>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</si>
  <si>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</si>
  <si>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</si>
  <si>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</si>
  <si>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</si>
  <si>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</si>
  <si>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</si>
  <si>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</si>
  <si>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</si>
  <si>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</si>
  <si>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</si>
  <si>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</si>
  <si>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</si>
  <si>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</si>
  <si>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</si>
  <si>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</si>
  <si>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</si>
  <si>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</si>
  <si>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</si>
  <si>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</si>
  <si>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</si>
  <si>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</si>
  <si>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</si>
  <si>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</si>
  <si>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</si>
  <si>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</si>
  <si>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</si>
  <si>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</si>
  <si>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</si>
  <si>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</si>
  <si>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</si>
  <si>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</si>
  <si>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</si>
  <si>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</si>
  <si>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</si>
  <si>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</si>
  <si>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</si>
  <si>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</si>
  <si>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</si>
  <si>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</si>
  <si>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</si>
  <si>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</si>
  <si>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</si>
  <si>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</si>
  <si>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</si>
  <si>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</si>
  <si>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</si>
  <si>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</si>
  <si>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</si>
  <si>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</si>
  <si>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</si>
  <si>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</si>
  <si>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</si>
  <si>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</si>
  <si>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</si>
  <si>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</si>
  <si>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</si>
  <si>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</si>
  <si>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</si>
  <si>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</si>
  <si>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</si>
  <si>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</si>
  <si>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</si>
  <si>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</si>
  <si>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</si>
  <si>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</si>
  <si>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</si>
  <si>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</si>
  <si>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</si>
  <si>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</si>
  <si>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</si>
  <si>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</si>
  <si>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</si>
  <si>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</si>
  <si>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</si>
  <si>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</si>
  <si>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</si>
  <si>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</si>
  <si>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</si>
  <si>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</si>
  <si>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</si>
  <si>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</si>
  <si>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</si>
  <si>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</si>
  <si>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</si>
  <si>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</si>
  <si>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</si>
  <si>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</si>
  <si>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</si>
  <si>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</si>
  <si>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</si>
  <si>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</si>
  <si>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</si>
  <si>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</si>
  <si>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</si>
  <si>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</si>
  <si>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</si>
  <si>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</si>
  <si>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</si>
  <si>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</si>
  <si>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</si>
  <si>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</si>
  <si>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</si>
  <si>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</si>
  <si>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</si>
  <si>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</si>
  <si>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</si>
  <si>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</si>
  <si>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</si>
  <si>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</si>
  <si>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</si>
  <si>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</si>
  <si>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</si>
  <si>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</si>
  <si>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</si>
  <si>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</si>
  <si>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</si>
  <si>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</si>
  <si>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</si>
  <si>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</si>
  <si>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</si>
  <si>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</si>
  <si>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</si>
  <si>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</si>
  <si>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</si>
  <si>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</si>
  <si>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</si>
  <si>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</si>
  <si>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</si>
  <si>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</si>
  <si>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</si>
  <si>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</si>
  <si>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</si>
  <si>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</si>
  <si>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</si>
  <si>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</si>
  <si>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</si>
  <si>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</si>
  <si>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</si>
  <si>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</si>
  <si>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</si>
  <si>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</si>
  <si>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</si>
  <si>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</si>
  <si>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</si>
  <si>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</si>
  <si>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</si>
  <si>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</si>
  <si>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</si>
  <si>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</si>
  <si>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</si>
  <si>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</si>
  <si>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</si>
  <si>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</si>
  <si>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</si>
  <si>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</si>
  <si>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</si>
  <si>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</si>
  <si>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</si>
  <si>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</si>
  <si>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</si>
  <si>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</si>
  <si>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</si>
  <si>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</si>
  <si>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</si>
  <si>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</si>
  <si>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</si>
  <si>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</si>
  <si>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</si>
  <si>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</si>
  <si>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</si>
  <si>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</si>
  <si>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</si>
  <si>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</si>
  <si>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</si>
  <si>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</si>
  <si>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</si>
  <si>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</si>
  <si>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</si>
  <si>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</si>
  <si>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</si>
  <si>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</si>
  <si>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</si>
  <si>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</si>
  <si>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</si>
  <si>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</si>
  <si>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</si>
  <si>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</si>
  <si>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</si>
  <si>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</si>
  <si>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</si>
  <si>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</si>
  <si>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</si>
  <si>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</si>
  <si>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</si>
  <si>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</si>
  <si>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</si>
  <si>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</si>
  <si>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</si>
  <si>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</si>
  <si>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</si>
  <si>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</si>
  <si>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</si>
  <si>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</si>
  <si>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</si>
  <si>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</si>
  <si>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</si>
  <si>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</si>
  <si>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</si>
  <si>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</si>
  <si>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</si>
  <si>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</si>
  <si>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</si>
  <si>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</si>
  <si>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</si>
  <si>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</si>
  <si>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</si>
  <si>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</si>
  <si>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</si>
  <si>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</si>
  <si>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</si>
  <si>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</si>
  <si>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</si>
  <si>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</si>
  <si>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</si>
  <si>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</si>
  <si>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</si>
  <si>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</si>
  <si>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</si>
  <si>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</si>
  <si>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</si>
  <si>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</si>
  <si>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</si>
  <si>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</si>
  <si>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</si>
  <si>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</si>
  <si>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</si>
  <si>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</si>
  <si>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</si>
  <si>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</si>
  <si>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</si>
  <si>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</si>
  <si>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</si>
  <si>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</si>
  <si>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</si>
  <si>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</si>
  <si>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</si>
  <si>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</si>
  <si>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</si>
  <si>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</si>
  <si>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</si>
  <si>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</si>
  <si>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</si>
  <si>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</si>
  <si>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</si>
  <si>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</si>
  <si>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</si>
  <si>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</si>
  <si>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</si>
  <si>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</si>
  <si>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</si>
  <si>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</si>
  <si>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</si>
  <si>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</si>
  <si>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</si>
  <si>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</si>
  <si>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</si>
  <si>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</si>
  <si>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</si>
  <si>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</si>
  <si>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</si>
  <si>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</si>
  <si>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</si>
  <si>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</si>
  <si>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</si>
  <si>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</si>
  <si>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</si>
  <si>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</si>
  <si>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</si>
  <si>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</si>
  <si>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</si>
  <si>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</si>
  <si>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</si>
  <si>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</si>
  <si>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</si>
  <si>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</si>
  <si>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</si>
  <si>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</si>
  <si>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</si>
  <si>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</si>
  <si>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</si>
  <si>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</si>
  <si>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</si>
  <si>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</si>
  <si>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</si>
  <si>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</si>
  <si>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</si>
  <si>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</si>
  <si>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</si>
  <si>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</si>
  <si>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</si>
  <si>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</si>
  <si>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</si>
  <si>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</si>
  <si>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</si>
  <si>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</si>
  <si>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</si>
  <si>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</si>
  <si>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</si>
  <si>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</si>
  <si>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</si>
  <si>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</si>
  <si>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</si>
  <si>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</si>
  <si>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</si>
  <si>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</si>
  <si>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</si>
  <si>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</si>
  <si>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</si>
  <si>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</si>
  <si>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</si>
  <si>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</si>
  <si>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</si>
  <si>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</si>
  <si>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</si>
  <si>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</si>
  <si>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</si>
  <si>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</si>
  <si>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</si>
  <si>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</si>
  <si>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</si>
  <si>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</si>
  <si>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</si>
  <si>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</si>
  <si>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</si>
  <si>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</si>
  <si>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</si>
  <si>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</si>
  <si>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</si>
  <si>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</si>
  <si>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</si>
  <si>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</si>
  <si>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</si>
  <si>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</si>
  <si>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</si>
  <si>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</si>
  <si>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</si>
  <si>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</si>
  <si>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</si>
  <si>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</si>
  <si>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</si>
  <si>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</si>
  <si>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</si>
  <si>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</si>
  <si>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</si>
  <si>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</si>
  <si>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</si>
  <si>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</si>
  <si>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</si>
  <si>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</si>
  <si>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</si>
  <si>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</si>
  <si>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</si>
  <si>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</si>
  <si>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</si>
  <si>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</si>
  <si>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</si>
  <si>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</si>
  <si>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</si>
  <si>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</si>
  <si>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</si>
  <si>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</si>
  <si>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</si>
  <si>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</si>
  <si>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</si>
  <si>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</si>
  <si>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</si>
  <si>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</si>
  <si>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</si>
  <si>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</si>
  <si>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</si>
  <si>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</si>
  <si>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</si>
  <si>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</si>
  <si>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</si>
  <si>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</si>
  <si>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</si>
  <si>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</si>
  <si>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</si>
  <si>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</si>
  <si>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</si>
  <si>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</si>
  <si>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</si>
  <si>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</si>
  <si>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</si>
  <si>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</si>
  <si>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</si>
  <si>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</si>
  <si>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</si>
  <si>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</si>
  <si>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</si>
  <si>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</si>
  <si>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</si>
  <si>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</si>
  <si>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</si>
  <si>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</si>
  <si>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</si>
  <si>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</si>
  <si>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</si>
  <si>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</si>
  <si>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</si>
  <si>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</si>
  <si>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</si>
  <si>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</si>
  <si>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</si>
  <si>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</si>
  <si>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</si>
  <si>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</si>
  <si>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</si>
  <si>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</si>
  <si>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</si>
  <si>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</si>
  <si>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</si>
  <si>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</si>
  <si>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</si>
  <si>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</si>
  <si>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</si>
  <si>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</si>
  <si>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</si>
  <si>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</si>
  <si>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</si>
  <si>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</si>
  <si>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</si>
  <si>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</si>
  <si>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</si>
  <si>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</si>
  <si>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</si>
  <si>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</si>
  <si>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</si>
  <si>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</si>
  <si>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</si>
  <si>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</si>
  <si>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</si>
  <si>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</si>
  <si>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</si>
  <si>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</si>
  <si>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</si>
  <si>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</si>
  <si>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</si>
  <si>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</si>
  <si>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</si>
  <si>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</si>
  <si>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</si>
  <si>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</si>
  <si>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</si>
  <si>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</si>
  <si>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</si>
  <si>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</si>
  <si>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</si>
  <si>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</si>
  <si>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</si>
  <si>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</si>
  <si>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</si>
  <si>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</si>
  <si>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</si>
  <si>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</si>
  <si>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</si>
  <si>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</si>
  <si>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</si>
  <si>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</si>
  <si>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</si>
  <si>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</si>
  <si>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</si>
  <si>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</si>
  <si>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</si>
  <si>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</si>
  <si>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</si>
  <si>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</si>
  <si>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</si>
  <si>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</si>
  <si>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</si>
  <si>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</si>
  <si>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</si>
  <si>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</si>
  <si>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</si>
  <si>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</si>
  <si>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</si>
  <si>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</si>
  <si>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</si>
  <si>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</si>
  <si>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</si>
  <si>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</si>
  <si>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</si>
  <si>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</si>
  <si>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</si>
  <si>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</si>
  <si>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</si>
  <si>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</si>
  <si>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</si>
  <si>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</si>
  <si>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</si>
  <si>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</si>
  <si>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</si>
  <si>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</si>
  <si>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</si>
  <si>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</si>
  <si>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</si>
  <si>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</si>
  <si>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</si>
  <si>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</si>
  <si>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</si>
  <si>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</si>
  <si>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</si>
  <si>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</si>
  <si>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</si>
  <si>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</si>
  <si>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</si>
  <si>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</si>
  <si>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</si>
  <si>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</si>
  <si>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</si>
  <si>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</si>
  <si>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</si>
  <si>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</si>
  <si>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</si>
  <si>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</si>
  <si>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</si>
  <si>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</si>
  <si>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</si>
  <si>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</si>
  <si>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</si>
  <si>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</si>
  <si>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</si>
  <si>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</si>
  <si>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</si>
  <si>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</si>
  <si>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</si>
  <si>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</si>
  <si>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*R-SH_Det_FPL_N1</t>
  </si>
  <si>
    <t>*R-SW_Det_FPL_N1</t>
  </si>
  <si>
    <t>Lights</t>
  </si>
  <si>
    <t>P&amp;F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</si>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</sst>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1006</v>
      </c>
      <c r="H40" s="261" t="s">
        <v>1007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1008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1040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1041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732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732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732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1027</v>
      </c>
      <c r="B4" s="5"/>
      <c r="C4" s="180"/>
      <c r="D4" s="180"/>
      <c r="E4" s="5"/>
      <c r="F4" s="181"/>
      <c r="G4" s="181"/>
      <c r="N4" s="179" t="s">
        <v>1028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C69" zoomScale="60" zoomScaleNormal="60" workbookViewId="0">
      <selection activeCell="V106" sqref="V106:Y10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1031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744</v>
      </c>
      <c r="AC3" s="63" t="s">
        <v>745</v>
      </c>
      <c r="AD3" s="63" t="s">
        <v>746</v>
      </c>
      <c r="AE3" s="63" t="s">
        <v>664</v>
      </c>
      <c r="AF3" s="63" t="s">
        <v>313</v>
      </c>
      <c r="AG3" s="63" t="s">
        <v>731</v>
      </c>
      <c r="AH3" s="63" t="s">
        <v>314</v>
      </c>
      <c r="AI3" s="63" t="s">
        <v>1029</v>
      </c>
    </row>
    <row r="4" spans="3:43" ht="38.25" x14ac:dyDescent="0.2">
      <c r="C4" s="62" t="s">
        <v>742</v>
      </c>
      <c r="D4" s="62" t="s">
        <v>42</v>
      </c>
      <c r="E4" s="62" t="s">
        <v>316</v>
      </c>
      <c r="F4" s="62" t="s">
        <v>1032</v>
      </c>
      <c r="G4" s="62" t="s">
        <v>317</v>
      </c>
      <c r="H4" s="541" t="s">
        <v>719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35" t="s">
        <v>322</v>
      </c>
      <c r="W4" s="536"/>
      <c r="X4" s="536"/>
      <c r="Y4" s="537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733</v>
      </c>
      <c r="D6" s="84"/>
      <c r="E6" s="84"/>
      <c r="F6" s="84"/>
      <c r="G6" s="85"/>
      <c r="H6" s="538" t="s">
        <v>45</v>
      </c>
      <c r="I6" s="539"/>
      <c r="J6" s="539"/>
      <c r="K6" s="540"/>
      <c r="L6" s="539" t="s">
        <v>45</v>
      </c>
      <c r="M6" s="539"/>
      <c r="N6" s="539"/>
      <c r="O6" s="540"/>
      <c r="P6" s="538" t="s">
        <v>45</v>
      </c>
      <c r="Q6" s="539"/>
      <c r="R6" s="539"/>
      <c r="S6" s="540"/>
      <c r="T6" s="538" t="s">
        <v>302</v>
      </c>
      <c r="U6" s="540"/>
      <c r="V6" s="538" t="s">
        <v>967</v>
      </c>
      <c r="W6" s="539"/>
      <c r="X6" s="539"/>
      <c r="Y6" s="540"/>
      <c r="Z6" s="107" t="s">
        <v>979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747</v>
      </c>
      <c r="AG6" s="107" t="s">
        <v>45</v>
      </c>
      <c r="AH6" s="107" t="s">
        <v>330</v>
      </c>
      <c r="AI6" s="107" t="s">
        <v>1030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720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720</v>
      </c>
      <c r="F8" s="70"/>
      <c r="G8" s="103" t="s">
        <v>713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725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725</v>
      </c>
      <c r="F10" s="70"/>
      <c r="G10" s="103" t="s">
        <v>713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721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721</v>
      </c>
      <c r="F12" s="70"/>
      <c r="G12" s="103" t="s">
        <v>713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724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724</v>
      </c>
      <c r="F14" s="70"/>
      <c r="G14" s="103" t="s">
        <v>713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734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735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1033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1033</v>
      </c>
      <c r="G19" s="103" t="s">
        <v>714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1033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1033</v>
      </c>
      <c r="G21" s="103" t="s">
        <v>713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1033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1033</v>
      </c>
      <c r="G23" s="141" t="s">
        <v>714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736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725</v>
      </c>
      <c r="F25" s="135" t="s">
        <v>1033</v>
      </c>
      <c r="G25" s="135" t="s">
        <v>713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20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725</v>
      </c>
      <c r="F26" s="73" t="s">
        <v>1033</v>
      </c>
      <c r="G26" s="73" t="s">
        <v>713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737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729</v>
      </c>
      <c r="F28" s="167" t="s">
        <v>1033</v>
      </c>
      <c r="G28" s="144" t="s">
        <v>713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738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984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712</v>
      </c>
      <c r="F30" s="135"/>
      <c r="G30" s="67" t="s">
        <v>713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712</v>
      </c>
      <c r="F31" s="73"/>
      <c r="G31" s="74" t="s">
        <v>713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739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730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740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986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987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1031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744</v>
      </c>
      <c r="AC41" s="63" t="s">
        <v>745</v>
      </c>
      <c r="AD41" s="63" t="s">
        <v>746</v>
      </c>
      <c r="AE41" s="63" t="s">
        <v>664</v>
      </c>
      <c r="AF41" s="63" t="s">
        <v>313</v>
      </c>
      <c r="AG41" s="63" t="s">
        <v>731</v>
      </c>
      <c r="AH41" s="63" t="s">
        <v>314</v>
      </c>
      <c r="AI41" s="63" t="s">
        <v>1029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1032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35" t="s">
        <v>322</v>
      </c>
      <c r="W42" s="536"/>
      <c r="X42" s="536"/>
      <c r="Y42" s="537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743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733</v>
      </c>
      <c r="D44" s="84"/>
      <c r="E44" s="84"/>
      <c r="F44" s="84"/>
      <c r="G44" s="85"/>
      <c r="H44" s="538" t="s">
        <v>45</v>
      </c>
      <c r="I44" s="539"/>
      <c r="J44" s="539"/>
      <c r="K44" s="540"/>
      <c r="L44" s="539" t="s">
        <v>45</v>
      </c>
      <c r="M44" s="539"/>
      <c r="N44" s="539"/>
      <c r="O44" s="540"/>
      <c r="P44" s="538" t="s">
        <v>45</v>
      </c>
      <c r="Q44" s="539"/>
      <c r="R44" s="539"/>
      <c r="S44" s="540"/>
      <c r="T44" s="544" t="s">
        <v>302</v>
      </c>
      <c r="U44" s="545"/>
      <c r="V44" s="544" t="s">
        <v>967</v>
      </c>
      <c r="W44" s="546"/>
      <c r="X44" s="546"/>
      <c r="Y44" s="545"/>
      <c r="Z44" s="450" t="s">
        <v>979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747</v>
      </c>
      <c r="AG44" s="450" t="s">
        <v>45</v>
      </c>
      <c r="AH44" s="450" t="s">
        <v>330</v>
      </c>
      <c r="AI44" s="450" t="s">
        <v>1030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720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720</v>
      </c>
      <c r="F46" s="70"/>
      <c r="G46" s="103" t="s">
        <v>715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722</v>
      </c>
      <c r="F47" s="76"/>
      <c r="G47" s="104" t="s">
        <v>715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723</v>
      </c>
      <c r="F48" s="70"/>
      <c r="G48" s="103" t="s">
        <v>715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725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725</v>
      </c>
      <c r="F50" s="70"/>
      <c r="G50" s="103" t="s">
        <v>715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726</v>
      </c>
      <c r="F51" s="76"/>
      <c r="G51" s="104" t="s">
        <v>715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727</v>
      </c>
      <c r="F52" s="70"/>
      <c r="G52" s="103" t="s">
        <v>715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721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721</v>
      </c>
      <c r="F54" s="70"/>
      <c r="G54" s="103" t="s">
        <v>715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724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724</v>
      </c>
      <c r="F56" s="70"/>
      <c r="G56" s="103" t="s">
        <v>715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86" t="str">
        <f>"R-SH_Att"&amp;"_"&amp;"FPL"&amp;"_N1"</f>
        <v>R-SH_Att_FPL_N1</v>
      </c>
      <c r="D57" s="75" t="s">
        <v>1042</v>
      </c>
      <c r="E57" s="76" t="s">
        <v>1035</v>
      </c>
      <c r="F57" s="76"/>
      <c r="G57" s="104" t="s">
        <v>392</v>
      </c>
      <c r="H57" s="86">
        <v>1</v>
      </c>
      <c r="I57" s="75">
        <v>1</v>
      </c>
      <c r="J57" s="75">
        <v>1</v>
      </c>
      <c r="K57" s="104">
        <v>1</v>
      </c>
      <c r="L57" s="90"/>
      <c r="M57" s="78"/>
      <c r="N57" s="78"/>
      <c r="O57" s="91"/>
      <c r="P57" s="68"/>
      <c r="Q57" s="69"/>
      <c r="R57" s="69"/>
      <c r="S57" s="103"/>
      <c r="T57" s="100">
        <v>20</v>
      </c>
      <c r="U57" s="71"/>
      <c r="V57" s="457">
        <f>((JRC_Data!BB13)/1000)*$U$151</f>
        <v>2.4293436293436295</v>
      </c>
      <c r="W57" s="457">
        <f>((JRC_Data!BC13)/1000)*$U$151</f>
        <v>2.4293436293436295</v>
      </c>
      <c r="X57" s="457">
        <f>((JRC_Data!BD13)/1000)*$U$151</f>
        <v>3.2702702702702702</v>
      </c>
      <c r="Y57" s="457">
        <f>((JRC_Data!BE13)/1000)*$U$151</f>
        <v>3.2702702702702702</v>
      </c>
      <c r="Z57" s="457">
        <v>0.12</v>
      </c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1036</v>
      </c>
      <c r="AM57" s="154" t="str">
        <f t="shared" si="30"/>
        <v>Residential  Stove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"R-SW_Att"&amp;"_"&amp;"FPL"&amp;"_N1"</f>
        <v>R-SW_Att_FPL_N1</v>
      </c>
      <c r="D58" s="69" t="s">
        <v>1043</v>
      </c>
      <c r="E58" s="70" t="s">
        <v>1035</v>
      </c>
      <c r="F58" s="70"/>
      <c r="G58" s="103" t="s">
        <v>715</v>
      </c>
      <c r="H58" s="68">
        <v>1</v>
      </c>
      <c r="I58" s="69">
        <v>1</v>
      </c>
      <c r="J58" s="69">
        <v>1</v>
      </c>
      <c r="K58" s="103">
        <v>1</v>
      </c>
      <c r="L58" s="90"/>
      <c r="M58" s="78"/>
      <c r="N58" s="78"/>
      <c r="O58" s="91"/>
      <c r="P58" s="68">
        <f t="shared" ref="P58" si="45">H58*0.7</f>
        <v>0.7</v>
      </c>
      <c r="Q58" s="69">
        <f t="shared" ref="Q58" si="46">I58*0.7</f>
        <v>0.7</v>
      </c>
      <c r="R58" s="69">
        <f t="shared" ref="R58" si="47">J58*0.7</f>
        <v>0.7</v>
      </c>
      <c r="S58" s="103">
        <f t="shared" ref="S58" si="48">K58*0.7</f>
        <v>0.7</v>
      </c>
      <c r="T58" s="99">
        <v>20</v>
      </c>
      <c r="U58" s="71"/>
      <c r="V58" s="457">
        <f>((JRC_Data!BB13)/1000)*$U$152</f>
        <v>2.4594594594594597</v>
      </c>
      <c r="W58" s="457">
        <f>((JRC_Data!BC13)/1000)*$U$152</f>
        <v>2.4594594594594597</v>
      </c>
      <c r="X58" s="457">
        <f>((JRC_Data!BD13)/1000)*$U$152</f>
        <v>3.310810810810811</v>
      </c>
      <c r="Y58" s="457">
        <f>((JRC_Data!BE13)/1000)*$U$152</f>
        <v>3.310810810810811</v>
      </c>
      <c r="Z58" s="519">
        <v>0.12</v>
      </c>
      <c r="AA58" s="112"/>
      <c r="AB58" s="90"/>
      <c r="AC58" s="119"/>
      <c r="AD58" s="119"/>
      <c r="AE58" s="119"/>
      <c r="AF58" s="109">
        <f t="shared" si="28"/>
        <v>0.63072000000000006</v>
      </c>
      <c r="AG58" s="112"/>
      <c r="AH58" s="112">
        <v>2019</v>
      </c>
      <c r="AI58" s="112">
        <v>20</v>
      </c>
      <c r="AK58" s="155"/>
      <c r="AL58" s="154" t="s">
        <v>1037</v>
      </c>
      <c r="AM58" s="154" t="str">
        <f t="shared" si="30"/>
        <v>Residential  Stove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86" t="s">
        <v>1044</v>
      </c>
      <c r="D59" s="75" t="s">
        <v>698</v>
      </c>
      <c r="E59" s="76" t="s">
        <v>728</v>
      </c>
      <c r="F59" s="76"/>
      <c r="G59" s="104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4"/>
        <v>0.7</v>
      </c>
      <c r="Q59" s="75">
        <f t="shared" si="44"/>
        <v>0.7</v>
      </c>
      <c r="R59" s="75">
        <f t="shared" si="44"/>
        <v>0.7</v>
      </c>
      <c r="S59" s="104">
        <f t="shared" si="44"/>
        <v>0.7</v>
      </c>
      <c r="T59" s="100">
        <v>20</v>
      </c>
      <c r="U59" s="87"/>
      <c r="V59" s="108">
        <f>V45</f>
        <v>4.2250000000000005</v>
      </c>
      <c r="W59" s="108">
        <f t="shared" ref="W59:Z60" si="49">W45</f>
        <v>4.2250000000000005</v>
      </c>
      <c r="X59" s="108">
        <f t="shared" si="49"/>
        <v>4.2250000000000005</v>
      </c>
      <c r="Y59" s="108">
        <f t="shared" si="49"/>
        <v>4.2250000000000005</v>
      </c>
      <c r="Z59" s="108">
        <f t="shared" si="49"/>
        <v>0.12</v>
      </c>
      <c r="AA59" s="111"/>
      <c r="AB59" s="88"/>
      <c r="AC59" s="118"/>
      <c r="AD59" s="118"/>
      <c r="AE59" s="118"/>
      <c r="AF59" s="108">
        <f>31.536*(AI59/1000)</f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R-SH_Att_HVO_N1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1045</v>
      </c>
      <c r="D60" s="69" t="s">
        <v>990</v>
      </c>
      <c r="E60" s="70" t="s">
        <v>728</v>
      </c>
      <c r="F60" s="70"/>
      <c r="G60" s="103" t="s">
        <v>715</v>
      </c>
      <c r="H60" s="68">
        <v>1</v>
      </c>
      <c r="I60" s="69">
        <v>1</v>
      </c>
      <c r="J60" s="69">
        <v>1</v>
      </c>
      <c r="K60" s="103">
        <v>1</v>
      </c>
      <c r="L60" s="95"/>
      <c r="M60" s="96"/>
      <c r="N60" s="96"/>
      <c r="O60" s="97"/>
      <c r="P60" s="329">
        <f t="shared" si="44"/>
        <v>0.7</v>
      </c>
      <c r="Q60" s="72">
        <f t="shared" si="44"/>
        <v>0.7</v>
      </c>
      <c r="R60" s="72">
        <f t="shared" si="44"/>
        <v>0.7</v>
      </c>
      <c r="S60" s="105">
        <f t="shared" si="44"/>
        <v>0.7</v>
      </c>
      <c r="T60" s="101">
        <v>20</v>
      </c>
      <c r="U60" s="74"/>
      <c r="V60" s="108">
        <f>V46</f>
        <v>4.2773760330578519</v>
      </c>
      <c r="W60" s="108">
        <f t="shared" ref="W60:Y60" si="50">W46</f>
        <v>4.2773760330578519</v>
      </c>
      <c r="X60" s="108">
        <f t="shared" si="50"/>
        <v>4.2773760330578519</v>
      </c>
      <c r="Y60" s="108">
        <f t="shared" si="50"/>
        <v>4.2773760330578519</v>
      </c>
      <c r="Z60" s="108">
        <f t="shared" si="49"/>
        <v>0.12</v>
      </c>
      <c r="AA60" s="112"/>
      <c r="AB60" s="90"/>
      <c r="AC60" s="119"/>
      <c r="AD60" s="119"/>
      <c r="AE60" s="119"/>
      <c r="AF60" s="109">
        <f t="shared" si="28"/>
        <v>0.63072000000000006</v>
      </c>
      <c r="AG60" s="113"/>
      <c r="AH60" s="113">
        <v>2019</v>
      </c>
      <c r="AI60" s="113">
        <v>20</v>
      </c>
      <c r="AK60" s="155"/>
      <c r="AL60" s="154" t="str">
        <f t="shared" si="29"/>
        <v>R-SW_Att_HVO_N1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734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51">C64</f>
        <v>R-SH_Att_ELC_HPN1</v>
      </c>
      <c r="AM62" s="149" t="str">
        <f t="shared" si="51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735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51"/>
        <v>R-HC_Att_ELC_HPN1</v>
      </c>
      <c r="AM63" s="151" t="str">
        <f t="shared" si="51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1033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51"/>
        <v>R-SH_Att_ELC_HPN2</v>
      </c>
      <c r="AM64" s="151" t="str">
        <f t="shared" si="51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1033</v>
      </c>
      <c r="G65" s="103" t="s">
        <v>716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51"/>
        <v>R-SW_Att_ELC_HPN1</v>
      </c>
      <c r="AM65" s="151" t="str">
        <f t="shared" si="51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1033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51"/>
        <v>R-SW_Att_ELC_HPN2</v>
      </c>
      <c r="AM66" s="151" t="str">
        <f t="shared" si="51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1033</v>
      </c>
      <c r="G67" s="103" t="s">
        <v>715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52">I67*0.7</f>
        <v>0.76999999999999991</v>
      </c>
      <c r="R67" s="69">
        <f t="shared" ref="R67:R68" si="53">J67*0.7</f>
        <v>0.86333333333333329</v>
      </c>
      <c r="S67" s="103">
        <f t="shared" ref="S67:S68" si="54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51"/>
        <v>R-SH_Att_ELC_HPN3</v>
      </c>
      <c r="AM67" s="151" t="str">
        <f t="shared" si="51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1023</v>
      </c>
      <c r="F68" s="76" t="s">
        <v>1033</v>
      </c>
      <c r="G68" s="104" t="s">
        <v>715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52"/>
        <v>0.77700000000000002</v>
      </c>
      <c r="R68" s="75">
        <f t="shared" si="53"/>
        <v>0.83299999999999996</v>
      </c>
      <c r="S68" s="104">
        <f t="shared" si="54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51"/>
        <v>R-HC_Att_ELC_HPN2</v>
      </c>
      <c r="AM68" s="154" t="str">
        <f t="shared" si="51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1033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1033</v>
      </c>
      <c r="G70" s="141" t="s">
        <v>716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736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725</v>
      </c>
      <c r="F72" s="135" t="s">
        <v>1033</v>
      </c>
      <c r="G72" s="135" t="s">
        <v>715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55">I72*0.7</f>
        <v>1.2530864197530862</v>
      </c>
      <c r="R72" s="66">
        <f t="shared" ref="R72:R73" si="56">J72*0.7</f>
        <v>1.4691358024691357</v>
      </c>
      <c r="S72" s="102">
        <f t="shared" ref="S72:S73" si="57">K72*0.7</f>
        <v>1.4691358024691357</v>
      </c>
      <c r="T72" s="135">
        <v>20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725</v>
      </c>
      <c r="F73" s="73" t="s">
        <v>1033</v>
      </c>
      <c r="G73" s="73" t="s">
        <v>715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55"/>
        <v>1.2055555555555555</v>
      </c>
      <c r="R73" s="72">
        <f t="shared" si="56"/>
        <v>1.2055555555555555</v>
      </c>
      <c r="S73" s="105">
        <f t="shared" si="57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729</v>
      </c>
      <c r="F75" s="167" t="s">
        <v>1033</v>
      </c>
      <c r="G75" s="144" t="s">
        <v>715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8">I75*0.7</f>
        <v>2.5409999999999995</v>
      </c>
      <c r="R75" s="72">
        <f t="shared" ref="R75" si="59">J75*0.7</f>
        <v>2.7299999999999995</v>
      </c>
      <c r="S75" s="105">
        <f t="shared" ref="S75" si="60">K75*0.7</f>
        <v>2.7299999999999995</v>
      </c>
      <c r="T75" s="5">
        <v>20</v>
      </c>
      <c r="V75" s="125">
        <f>(V67+V50)*0.8</f>
        <v>9.5138179028489738</v>
      </c>
      <c r="W75" s="125">
        <f t="shared" ref="W75:Y75" si="61">(W67+W50)*0.8</f>
        <v>8.8944751180388462</v>
      </c>
      <c r="X75" s="125">
        <f t="shared" si="61"/>
        <v>8.3308731838616321</v>
      </c>
      <c r="Y75" s="125">
        <f t="shared" si="61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712</v>
      </c>
      <c r="F77" s="135"/>
      <c r="G77" s="135" t="s">
        <v>715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712</v>
      </c>
      <c r="F78" s="73"/>
      <c r="G78" s="73" t="s">
        <v>715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730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740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1031</v>
      </c>
      <c r="G89" s="60" t="s">
        <v>31</v>
      </c>
      <c r="H89" s="63" t="s">
        <v>994</v>
      </c>
      <c r="I89" s="63" t="s">
        <v>995</v>
      </c>
      <c r="J89" s="63" t="s">
        <v>996</v>
      </c>
      <c r="K89" s="63" t="s">
        <v>997</v>
      </c>
      <c r="L89" s="63" t="s">
        <v>998</v>
      </c>
      <c r="M89" s="63" t="s">
        <v>999</v>
      </c>
      <c r="N89" s="63" t="s">
        <v>1000</v>
      </c>
      <c r="O89" s="63" t="s">
        <v>1001</v>
      </c>
      <c r="P89" s="63" t="s">
        <v>1002</v>
      </c>
      <c r="Q89" s="63" t="s">
        <v>1003</v>
      </c>
      <c r="R89" s="63" t="s">
        <v>1004</v>
      </c>
      <c r="S89" s="63" t="s">
        <v>1005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744</v>
      </c>
      <c r="AC89" s="63" t="s">
        <v>745</v>
      </c>
      <c r="AD89" s="63" t="s">
        <v>746</v>
      </c>
      <c r="AE89" s="63" t="s">
        <v>664</v>
      </c>
      <c r="AF89" s="63" t="s">
        <v>313</v>
      </c>
      <c r="AG89" s="63" t="s">
        <v>731</v>
      </c>
      <c r="AH89" s="63" t="s">
        <v>314</v>
      </c>
      <c r="AI89" s="63" t="s">
        <v>1029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1032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35" t="s">
        <v>322</v>
      </c>
      <c r="W90" s="536"/>
      <c r="X90" s="536"/>
      <c r="Y90" s="537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1024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733</v>
      </c>
      <c r="D92" s="84"/>
      <c r="E92" s="84"/>
      <c r="F92" s="84"/>
      <c r="G92" s="85"/>
      <c r="H92" s="538" t="s">
        <v>45</v>
      </c>
      <c r="I92" s="539"/>
      <c r="J92" s="539"/>
      <c r="K92" s="540"/>
      <c r="L92" s="539" t="s">
        <v>45</v>
      </c>
      <c r="M92" s="539"/>
      <c r="N92" s="539"/>
      <c r="O92" s="540"/>
      <c r="P92" s="538" t="s">
        <v>45</v>
      </c>
      <c r="Q92" s="539"/>
      <c r="R92" s="539"/>
      <c r="S92" s="540"/>
      <c r="T92" s="544" t="s">
        <v>302</v>
      </c>
      <c r="U92" s="545"/>
      <c r="V92" s="544" t="s">
        <v>967</v>
      </c>
      <c r="W92" s="546"/>
      <c r="X92" s="546"/>
      <c r="Y92" s="545"/>
      <c r="Z92" s="450" t="s">
        <v>979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747</v>
      </c>
      <c r="AG92" s="450" t="s">
        <v>45</v>
      </c>
      <c r="AH92" s="450" t="s">
        <v>330</v>
      </c>
      <c r="AI92" s="450" t="s">
        <v>1030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720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62">W97*1.3</f>
        <v>4.5825000000000005</v>
      </c>
      <c r="X93" s="456">
        <f t="shared" si="62"/>
        <v>4.5825000000000005</v>
      </c>
      <c r="Y93" s="456">
        <f t="shared" si="62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63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720</v>
      </c>
      <c r="F94" s="70"/>
      <c r="G94" s="103" t="s">
        <v>717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64">I94*0.7</f>
        <v>0.7</v>
      </c>
      <c r="R94" s="69">
        <f t="shared" ref="R94:R96" si="65">J94*0.7</f>
        <v>0.7</v>
      </c>
      <c r="S94" s="103">
        <f t="shared" ref="S94:S96" si="66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7">W98*1.3</f>
        <v>4.9452075289575284</v>
      </c>
      <c r="X94" s="457">
        <f t="shared" si="67"/>
        <v>4.9452075289575284</v>
      </c>
      <c r="Y94" s="457">
        <f t="shared" si="67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63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8">C94</f>
        <v>R-SW_Det_KER_N1</v>
      </c>
      <c r="AM94" s="151" t="str">
        <f t="shared" ref="AM94:AM108" si="69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722</v>
      </c>
      <c r="F95" s="76"/>
      <c r="G95" s="104" t="s">
        <v>717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64"/>
        <v>0.7</v>
      </c>
      <c r="R95" s="75">
        <f t="shared" si="65"/>
        <v>0.7</v>
      </c>
      <c r="S95" s="104">
        <f t="shared" si="66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63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8"/>
        <v>R-SW_Det_KER_N2</v>
      </c>
      <c r="AM95" s="151" t="str">
        <f t="shared" si="69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723</v>
      </c>
      <c r="F96" s="70"/>
      <c r="G96" s="103" t="s">
        <v>717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64"/>
        <v>0.71749999999999992</v>
      </c>
      <c r="R96" s="69">
        <f t="shared" si="65"/>
        <v>0.71749999999999992</v>
      </c>
      <c r="S96" s="103">
        <f t="shared" si="66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63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8"/>
        <v>R-SW_Det_KER_N3</v>
      </c>
      <c r="AM96" s="151" t="str">
        <f t="shared" si="69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725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70">3.525</f>
        <v>3.5249999999999999</v>
      </c>
      <c r="X97" s="456">
        <f t="shared" si="70"/>
        <v>3.5249999999999999</v>
      </c>
      <c r="Y97" s="456">
        <f t="shared" si="70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63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8"/>
        <v>R-SH_Det_GAS_N1</v>
      </c>
      <c r="AM97" s="151" t="str">
        <f t="shared" si="69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725</v>
      </c>
      <c r="F98" s="70"/>
      <c r="G98" s="103" t="s">
        <v>717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71">I98*0.7</f>
        <v>0.7</v>
      </c>
      <c r="R98" s="69">
        <f t="shared" ref="R98:R100" si="72">J98*0.7</f>
        <v>0.7</v>
      </c>
      <c r="S98" s="103">
        <f t="shared" ref="S98:S100" si="73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63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8"/>
        <v>R-SW_Det_GAS_N1</v>
      </c>
      <c r="AM98" s="151" t="str">
        <f t="shared" si="69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726</v>
      </c>
      <c r="F99" s="76"/>
      <c r="G99" s="104" t="s">
        <v>717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71"/>
        <v>0.7</v>
      </c>
      <c r="R99" s="75">
        <f t="shared" si="72"/>
        <v>0.7</v>
      </c>
      <c r="S99" s="104">
        <f t="shared" si="73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63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8"/>
        <v>R-SW_Det_GAS_N2</v>
      </c>
      <c r="AM99" s="151" t="str">
        <f t="shared" si="69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727</v>
      </c>
      <c r="F100" s="70"/>
      <c r="G100" s="103" t="s">
        <v>717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71"/>
        <v>0.71749999999999992</v>
      </c>
      <c r="R100" s="69">
        <f t="shared" si="72"/>
        <v>0.71749999999999992</v>
      </c>
      <c r="S100" s="103">
        <f t="shared" si="73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63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8"/>
        <v>R-SW_Det_GAS_N3</v>
      </c>
      <c r="AM100" s="151" t="str">
        <f t="shared" si="69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721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74">W97+0.25</f>
        <v>3.7749999999999999</v>
      </c>
      <c r="X101" s="456">
        <f t="shared" si="74"/>
        <v>3.7749999999999999</v>
      </c>
      <c r="Y101" s="456">
        <f t="shared" si="74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63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8"/>
        <v>R-SH_Det_LPG_N1</v>
      </c>
      <c r="AM101" s="151" t="str">
        <f t="shared" si="69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721</v>
      </c>
      <c r="F102" s="70"/>
      <c r="G102" s="103" t="s">
        <v>717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75">I102*0.7</f>
        <v>0.7</v>
      </c>
      <c r="R102" s="69">
        <f t="shared" ref="R102" si="76">J102*0.7</f>
        <v>0.7</v>
      </c>
      <c r="S102" s="103">
        <f t="shared" ref="S102" si="77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8">W98</f>
        <v>3.8040057915057912</v>
      </c>
      <c r="X102" s="457">
        <f t="shared" si="78"/>
        <v>3.8040057915057912</v>
      </c>
      <c r="Y102" s="457">
        <f t="shared" si="78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63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8"/>
        <v>R-SW_Det_LPG_N1</v>
      </c>
      <c r="AM102" s="151" t="str">
        <f t="shared" si="69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724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63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8"/>
        <v>R-SH_Det_WOO_N1</v>
      </c>
      <c r="AM103" s="151" t="str">
        <f t="shared" si="69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724</v>
      </c>
      <c r="F104" s="70"/>
      <c r="G104" s="103" t="s">
        <v>717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9">H104*0.7</f>
        <v>0.7</v>
      </c>
      <c r="Q104" s="69">
        <f t="shared" si="79"/>
        <v>0.7</v>
      </c>
      <c r="R104" s="69">
        <f t="shared" si="79"/>
        <v>0.7</v>
      </c>
      <c r="S104" s="103">
        <f t="shared" si="79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80">W103*($U$152/$U$151)</f>
        <v>22.04476084710744</v>
      </c>
      <c r="X104" s="457">
        <f t="shared" ref="X104" si="81">X103*($U$152/$U$151)</f>
        <v>20.839163429752066</v>
      </c>
      <c r="Y104" s="457">
        <f t="shared" ref="Y104" si="82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63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8"/>
        <v>R-SW_Det_WOO_N1</v>
      </c>
      <c r="AM104" s="154" t="str">
        <f t="shared" si="69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86" t="str">
        <f>"R-SH_Det"&amp;"_"&amp;"FPL"&amp;"_N1"</f>
        <v>R-SH_Det_FPL_N1</v>
      </c>
      <c r="D105" s="75" t="s">
        <v>1042</v>
      </c>
      <c r="E105" s="76" t="s">
        <v>1035</v>
      </c>
      <c r="F105" s="76"/>
      <c r="G105" s="104" t="s">
        <v>400</v>
      </c>
      <c r="H105" s="86">
        <v>1</v>
      </c>
      <c r="I105" s="75">
        <v>1</v>
      </c>
      <c r="J105" s="75">
        <v>1</v>
      </c>
      <c r="K105" s="104">
        <v>1</v>
      </c>
      <c r="L105" s="90"/>
      <c r="M105" s="78"/>
      <c r="N105" s="78"/>
      <c r="O105" s="91"/>
      <c r="P105" s="68"/>
      <c r="Q105" s="69"/>
      <c r="R105" s="69"/>
      <c r="S105" s="103"/>
      <c r="T105" s="100">
        <v>20</v>
      </c>
      <c r="U105" s="71"/>
      <c r="V105" s="457">
        <f>((JRC_Data!BB13)/1000)*$U$153</f>
        <v>2.6</v>
      </c>
      <c r="W105" s="457">
        <f>((JRC_Data!BC13)/1000)*$U$153</f>
        <v>2.6</v>
      </c>
      <c r="X105" s="457">
        <f>((JRC_Data!BD13)/1000)*$U$153</f>
        <v>3.5</v>
      </c>
      <c r="Y105" s="457">
        <f>((JRC_Data!BE13)/1000)*$U$153</f>
        <v>3.5</v>
      </c>
      <c r="Z105" s="457">
        <v>0.12</v>
      </c>
      <c r="AA105" s="112"/>
      <c r="AB105" s="90"/>
      <c r="AC105" s="119"/>
      <c r="AD105" s="119"/>
      <c r="AE105" s="119"/>
      <c r="AF105" s="109">
        <f t="shared" si="63"/>
        <v>0.94608000000000003</v>
      </c>
      <c r="AG105" s="112"/>
      <c r="AH105" s="111">
        <v>2019</v>
      </c>
      <c r="AI105" s="112">
        <v>30</v>
      </c>
      <c r="AK105" s="155"/>
      <c r="AL105" s="154" t="s">
        <v>1038</v>
      </c>
      <c r="AM105" s="154" t="str">
        <f t="shared" si="69"/>
        <v>Residential  Stove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"R-SW_Det"&amp;"_"&amp;"FPL"&amp;"_N1"</f>
        <v>R-SW_Det_FPL_N1</v>
      </c>
      <c r="D106" s="69" t="s">
        <v>1043</v>
      </c>
      <c r="E106" s="70" t="s">
        <v>1035</v>
      </c>
      <c r="F106" s="70"/>
      <c r="G106" s="103" t="s">
        <v>717</v>
      </c>
      <c r="H106" s="68">
        <v>1</v>
      </c>
      <c r="I106" s="69">
        <v>1</v>
      </c>
      <c r="J106" s="69">
        <v>1</v>
      </c>
      <c r="K106" s="103">
        <v>1</v>
      </c>
      <c r="L106" s="90"/>
      <c r="M106" s="78"/>
      <c r="N106" s="78"/>
      <c r="O106" s="91"/>
      <c r="P106" s="68">
        <f t="shared" ref="P106:P108" si="83">H106*0.7</f>
        <v>0.7</v>
      </c>
      <c r="Q106" s="69">
        <f t="shared" ref="Q106:Q108" si="84">I106*0.7</f>
        <v>0.7</v>
      </c>
      <c r="R106" s="69">
        <f t="shared" ref="R106:R108" si="85">J106*0.7</f>
        <v>0.7</v>
      </c>
      <c r="S106" s="103">
        <f t="shared" ref="S106:S108" si="86">K106*0.7</f>
        <v>0.7</v>
      </c>
      <c r="T106" s="99">
        <v>20</v>
      </c>
      <c r="U106" s="71"/>
      <c r="V106" s="457">
        <f>((JRC_Data!BB13)/1000)*$U$154</f>
        <v>2.8057915057915057</v>
      </c>
      <c r="W106" s="457">
        <f>((JRC_Data!BC13)/1000)*$U$154</f>
        <v>2.8057915057915057</v>
      </c>
      <c r="X106" s="457">
        <f>((JRC_Data!BD13)/1000)*$U$154</f>
        <v>3.7770270270270268</v>
      </c>
      <c r="Y106" s="457">
        <f>((JRC_Data!BE13)/1000)*$U$154</f>
        <v>3.7770270270270268</v>
      </c>
      <c r="Z106" s="519">
        <v>0.12</v>
      </c>
      <c r="AA106" s="112"/>
      <c r="AB106" s="90"/>
      <c r="AC106" s="119"/>
      <c r="AD106" s="119"/>
      <c r="AE106" s="119"/>
      <c r="AF106" s="109">
        <f t="shared" si="63"/>
        <v>1.1983680000000001</v>
      </c>
      <c r="AG106" s="112"/>
      <c r="AH106" s="112">
        <v>2019</v>
      </c>
      <c r="AI106" s="112">
        <v>38</v>
      </c>
      <c r="AK106" s="155"/>
      <c r="AL106" s="154" t="s">
        <v>1039</v>
      </c>
      <c r="AM106" s="154" t="str">
        <f t="shared" si="69"/>
        <v>Residential  Stove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86" t="s">
        <v>1046</v>
      </c>
      <c r="D107" s="75" t="s">
        <v>698</v>
      </c>
      <c r="E107" s="76" t="s">
        <v>728</v>
      </c>
      <c r="F107" s="76"/>
      <c r="G107" s="104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83"/>
        <v>0.7</v>
      </c>
      <c r="Q107" s="75">
        <f t="shared" si="84"/>
        <v>0.7</v>
      </c>
      <c r="R107" s="75">
        <f t="shared" si="85"/>
        <v>0.7</v>
      </c>
      <c r="S107" s="104">
        <f t="shared" si="86"/>
        <v>0.7</v>
      </c>
      <c r="T107" s="100">
        <v>20</v>
      </c>
      <c r="U107" s="87"/>
      <c r="V107" s="108">
        <f>V93</f>
        <v>4.5825000000000005</v>
      </c>
      <c r="W107" s="108">
        <f t="shared" ref="W107:Z107" si="87">W93</f>
        <v>4.5825000000000005</v>
      </c>
      <c r="X107" s="108">
        <f t="shared" si="87"/>
        <v>4.5825000000000005</v>
      </c>
      <c r="Y107" s="108">
        <f t="shared" si="87"/>
        <v>4.5825000000000005</v>
      </c>
      <c r="Z107" s="108">
        <f t="shared" si="87"/>
        <v>0.12</v>
      </c>
      <c r="AA107" s="111"/>
      <c r="AB107" s="88"/>
      <c r="AC107" s="118"/>
      <c r="AD107" s="118"/>
      <c r="AE107" s="118"/>
      <c r="AF107" s="108">
        <f t="shared" si="63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8"/>
        <v>R-SH_Det_HVO_N1</v>
      </c>
      <c r="AM107" s="154" t="str">
        <f t="shared" si="69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1047</v>
      </c>
      <c r="D108" s="69" t="s">
        <v>990</v>
      </c>
      <c r="E108" s="70" t="s">
        <v>728</v>
      </c>
      <c r="F108" s="70"/>
      <c r="G108" s="103" t="s">
        <v>717</v>
      </c>
      <c r="H108" s="68">
        <v>1</v>
      </c>
      <c r="I108" s="69">
        <v>1</v>
      </c>
      <c r="J108" s="69">
        <v>1</v>
      </c>
      <c r="K108" s="103">
        <v>1</v>
      </c>
      <c r="L108" s="95"/>
      <c r="M108" s="96"/>
      <c r="N108" s="96"/>
      <c r="O108" s="97"/>
      <c r="P108" s="329">
        <f t="shared" si="83"/>
        <v>0.7</v>
      </c>
      <c r="Q108" s="72">
        <f t="shared" si="84"/>
        <v>0.7</v>
      </c>
      <c r="R108" s="72">
        <f t="shared" si="85"/>
        <v>0.7</v>
      </c>
      <c r="S108" s="105">
        <f t="shared" si="86"/>
        <v>0.7</v>
      </c>
      <c r="T108" s="101">
        <v>20</v>
      </c>
      <c r="U108" s="74"/>
      <c r="V108" s="108">
        <f>V94</f>
        <v>4.9452075289575284</v>
      </c>
      <c r="W108" s="108">
        <f t="shared" ref="W108:Z108" si="88">W94</f>
        <v>4.9452075289575284</v>
      </c>
      <c r="X108" s="108">
        <f t="shared" si="88"/>
        <v>4.9452075289575284</v>
      </c>
      <c r="Y108" s="108">
        <f t="shared" si="88"/>
        <v>4.9452075289575284</v>
      </c>
      <c r="Z108" s="108">
        <f t="shared" si="88"/>
        <v>0.12</v>
      </c>
      <c r="AA108" s="112"/>
      <c r="AB108" s="90"/>
      <c r="AC108" s="119"/>
      <c r="AD108" s="119"/>
      <c r="AE108" s="119"/>
      <c r="AF108" s="109">
        <f t="shared" si="63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8"/>
        <v>R-SW_Det_HVO_N1</v>
      </c>
      <c r="AM108" s="154" t="str">
        <f t="shared" si="69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734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63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89">C112</f>
        <v>R-SH_Det_ELC_HPN1</v>
      </c>
      <c r="AM110" s="149" t="str">
        <f t="shared" ref="AM110:AM116" si="90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735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89"/>
        <v>R-HC_Det_ELC_HPN1</v>
      </c>
      <c r="AM111" s="151" t="str">
        <f t="shared" si="90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1033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63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89"/>
        <v>R-SH_Det_ELC_HPN2</v>
      </c>
      <c r="AM112" s="151" t="str">
        <f t="shared" si="90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1033</v>
      </c>
      <c r="G113" s="103" t="s">
        <v>718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63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89"/>
        <v>R-SW_Det_ELC_HPN1</v>
      </c>
      <c r="AM113" s="151" t="str">
        <f t="shared" si="90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1033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63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89"/>
        <v>R-SW_Det_ELC_HPN2</v>
      </c>
      <c r="AM114" s="151" t="str">
        <f t="shared" si="90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1033</v>
      </c>
      <c r="G115" s="103" t="s">
        <v>717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91">I115*0.7</f>
        <v>0.76999999999999991</v>
      </c>
      <c r="R115" s="69">
        <f t="shared" ref="R115:R116" si="92">J115*0.7</f>
        <v>0.86333333333333329</v>
      </c>
      <c r="S115" s="103">
        <f t="shared" ref="S115:S116" si="93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94">W114*($U$150/$U$149)</f>
        <v>9.0363883122362889</v>
      </c>
      <c r="X115" s="457">
        <f t="shared" ref="X115" si="95">X114*($U$150/$U$149)</f>
        <v>8.2231133641350223</v>
      </c>
      <c r="Y115" s="457">
        <f t="shared" ref="Y115" si="96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63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89"/>
        <v>R-SH_Det_ELC_HPN3</v>
      </c>
      <c r="AM115" s="151" t="str">
        <f t="shared" si="90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1023</v>
      </c>
      <c r="F116" s="76" t="s">
        <v>1033</v>
      </c>
      <c r="G116" s="104" t="s">
        <v>717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91"/>
        <v>0.77700000000000002</v>
      </c>
      <c r="R116" s="75">
        <f t="shared" si="92"/>
        <v>0.83299999999999996</v>
      </c>
      <c r="S116" s="104">
        <f t="shared" si="93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63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89"/>
        <v>R-HC_Det_ELC_HPN2</v>
      </c>
      <c r="AM116" s="154" t="str">
        <f t="shared" si="90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1033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63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1033</v>
      </c>
      <c r="G118" s="141" t="s">
        <v>718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63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736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725</v>
      </c>
      <c r="F120" s="135" t="s">
        <v>1033</v>
      </c>
      <c r="G120" s="135" t="s">
        <v>717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97">I120*0.7</f>
        <v>1.2530864197530862</v>
      </c>
      <c r="R120" s="66">
        <f t="shared" ref="R120:R121" si="98">J120*0.7</f>
        <v>1.4691358024691357</v>
      </c>
      <c r="S120" s="102">
        <f t="shared" ref="S120:S121" si="99">K120*0.7</f>
        <v>1.4691358024691357</v>
      </c>
      <c r="T120" s="135">
        <v>20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63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725</v>
      </c>
      <c r="F121" s="73" t="s">
        <v>1033</v>
      </c>
      <c r="G121" s="73" t="s">
        <v>717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97"/>
        <v>1.2055555555555555</v>
      </c>
      <c r="R121" s="72">
        <f t="shared" si="98"/>
        <v>1.2055555555555555</v>
      </c>
      <c r="S121" s="105">
        <f t="shared" si="99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63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100">C128</f>
        <v>R-WH_Det_ELC_N1</v>
      </c>
      <c r="AM122" s="149" t="str">
        <f t="shared" ref="AM122:AM123" si="101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729</v>
      </c>
      <c r="F123" s="167" t="s">
        <v>1033</v>
      </c>
      <c r="G123" s="144" t="s">
        <v>717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102">I123*0.7</f>
        <v>2.5409999999999995</v>
      </c>
      <c r="R123" s="72">
        <f t="shared" ref="R123" si="103">J123*0.7</f>
        <v>2.7299999999999995</v>
      </c>
      <c r="S123" s="105">
        <f t="shared" ref="S123" si="104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105">(W115+W98)*0.8</f>
        <v>10.272315282993665</v>
      </c>
      <c r="X123" s="125">
        <f t="shared" si="105"/>
        <v>9.6216953245126504</v>
      </c>
      <c r="Y123" s="125">
        <f t="shared" si="105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63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100"/>
        <v>R-WH_Det_SOL_N1</v>
      </c>
      <c r="AM123" s="151" t="str">
        <f t="shared" si="101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712</v>
      </c>
      <c r="F125" s="135"/>
      <c r="G125" s="135" t="s">
        <v>717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63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712</v>
      </c>
      <c r="F126" s="73"/>
      <c r="G126" s="73" t="s">
        <v>717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63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63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730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63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740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63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983</v>
      </c>
    </row>
    <row r="144" spans="3:35" x14ac:dyDescent="0.2">
      <c r="J144" s="57"/>
      <c r="T144" s="5" t="s">
        <v>626</v>
      </c>
      <c r="U144" s="5" t="s">
        <v>985</v>
      </c>
      <c r="V144" s="5" t="s">
        <v>980</v>
      </c>
    </row>
    <row r="145" spans="1:22" x14ac:dyDescent="0.2">
      <c r="J145" s="57"/>
      <c r="T145" s="453">
        <v>3</v>
      </c>
      <c r="U145" s="454">
        <f t="shared" ref="U145:U154" si="106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106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106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106"/>
        <v>0.86872586872586877</v>
      </c>
      <c r="V148" s="453">
        <f>V151-(V153-V151)</f>
        <v>2250</v>
      </c>
    </row>
    <row r="149" spans="1:22" x14ac:dyDescent="0.2">
      <c r="A149" s="4"/>
      <c r="M149" s="80" t="s">
        <v>968</v>
      </c>
      <c r="N149" s="80"/>
      <c r="O149" s="80"/>
      <c r="P149" s="80"/>
      <c r="Q149" s="80"/>
      <c r="T149" s="5">
        <v>15</v>
      </c>
      <c r="U149" s="444">
        <f t="shared" si="106"/>
        <v>0.91505791505791501</v>
      </c>
      <c r="V149" s="5">
        <v>2370</v>
      </c>
    </row>
    <row r="150" spans="1:22" x14ac:dyDescent="0.2">
      <c r="M150" s="5" t="s">
        <v>976</v>
      </c>
      <c r="N150" s="5" t="s">
        <v>977</v>
      </c>
      <c r="O150" s="8" t="s">
        <v>974</v>
      </c>
      <c r="P150" s="443" t="s">
        <v>978</v>
      </c>
      <c r="Q150" s="8" t="s">
        <v>973</v>
      </c>
      <c r="T150" s="5">
        <v>18</v>
      </c>
      <c r="U150" s="444">
        <f t="shared" si="106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106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969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106"/>
        <v>0.94594594594594594</v>
      </c>
      <c r="V152" s="5">
        <v>2450</v>
      </c>
    </row>
    <row r="153" spans="1:22" x14ac:dyDescent="0.2">
      <c r="M153" s="8">
        <v>99</v>
      </c>
      <c r="N153" s="8" t="s">
        <v>970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106"/>
        <v>1</v>
      </c>
      <c r="V153" s="5">
        <v>2590</v>
      </c>
    </row>
    <row r="154" spans="1:22" x14ac:dyDescent="0.2">
      <c r="M154" s="8">
        <v>150</v>
      </c>
      <c r="N154" s="8" t="s">
        <v>971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106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972</v>
      </c>
      <c r="N156" s="8"/>
      <c r="O156" s="8"/>
      <c r="P156" s="8"/>
      <c r="Q156" s="8"/>
    </row>
    <row r="157" spans="1:22" x14ac:dyDescent="0.2">
      <c r="M157" s="8" t="s">
        <v>975</v>
      </c>
      <c r="N157" s="8"/>
      <c r="O157" s="8"/>
      <c r="P157" s="8"/>
      <c r="Q157" s="8"/>
    </row>
    <row r="158" spans="1:22" x14ac:dyDescent="0.2">
      <c r="M158" s="281" t="s">
        <v>981</v>
      </c>
    </row>
    <row r="159" spans="1:22" x14ac:dyDescent="0.2">
      <c r="M159" s="5" t="s">
        <v>982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1025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731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35" t="s">
        <v>322</v>
      </c>
      <c r="M5" s="536"/>
      <c r="N5" s="536"/>
      <c r="O5" s="537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44" t="s">
        <v>967</v>
      </c>
      <c r="M6" s="546"/>
      <c r="N6" s="546"/>
      <c r="O6" s="545"/>
      <c r="P6" s="450" t="s">
        <v>979</v>
      </c>
      <c r="Q6" s="107" t="s">
        <v>45</v>
      </c>
      <c r="R6" s="450" t="s">
        <v>755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725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721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860</v>
      </c>
      <c r="V18" s="5" t="s">
        <v>1020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1021</v>
      </c>
    </row>
    <row r="20" spans="3:22" x14ac:dyDescent="0.2">
      <c r="C20" s="168" t="s">
        <v>38</v>
      </c>
      <c r="D20" s="169" t="s">
        <v>748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1026</v>
      </c>
      <c r="R20" s="547"/>
      <c r="S20" s="547"/>
      <c r="V20" s="5" t="s">
        <v>1022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991</v>
      </c>
      <c r="F21" s="169" t="s">
        <v>16</v>
      </c>
      <c r="G21" s="169" t="s">
        <v>362</v>
      </c>
      <c r="H21" s="169"/>
      <c r="I21" s="169"/>
      <c r="J21" s="170" t="s">
        <v>1026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992</v>
      </c>
      <c r="F22" s="169" t="s">
        <v>16</v>
      </c>
      <c r="G22" s="169" t="s">
        <v>362</v>
      </c>
      <c r="H22" s="169"/>
      <c r="I22" s="169"/>
      <c r="J22" s="170" t="s">
        <v>1026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993</v>
      </c>
      <c r="F23" s="169" t="s">
        <v>16</v>
      </c>
      <c r="G23" s="169" t="s">
        <v>362</v>
      </c>
      <c r="H23" s="169"/>
      <c r="I23" s="169"/>
      <c r="J23" s="170" t="s">
        <v>1026</v>
      </c>
    </row>
    <row r="24" spans="3:22" x14ac:dyDescent="0.2">
      <c r="C24" s="168" t="s">
        <v>38</v>
      </c>
      <c r="D24" s="169" t="s">
        <v>750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1026</v>
      </c>
    </row>
    <row r="25" spans="3:22" x14ac:dyDescent="0.2">
      <c r="C25" s="168" t="s">
        <v>38</v>
      </c>
      <c r="D25" s="169" t="s">
        <v>751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1026</v>
      </c>
    </row>
    <row r="26" spans="3:22" x14ac:dyDescent="0.2">
      <c r="C26" s="168" t="s">
        <v>38</v>
      </c>
      <c r="D26" s="169" t="s">
        <v>752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1026</v>
      </c>
      <c r="Q26" s="189"/>
    </row>
    <row r="27" spans="3:22" x14ac:dyDescent="0.2">
      <c r="C27" s="168" t="s">
        <v>38</v>
      </c>
      <c r="D27" s="169" t="s">
        <v>753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1026</v>
      </c>
    </row>
    <row r="28" spans="3:22" x14ac:dyDescent="0.2">
      <c r="C28" s="168" t="s">
        <v>38</v>
      </c>
      <c r="D28" s="171" t="s">
        <v>754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1026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35" t="s">
        <v>322</v>
      </c>
      <c r="M33" s="536"/>
      <c r="N33" s="536"/>
      <c r="O33" s="537"/>
    </row>
    <row r="34" spans="8:15" x14ac:dyDescent="0.2">
      <c r="H34" s="5" t="s">
        <v>375</v>
      </c>
      <c r="L34" s="544" t="s">
        <v>327</v>
      </c>
      <c r="M34" s="546"/>
      <c r="N34" s="546"/>
      <c r="O34" s="545"/>
    </row>
    <row r="35" spans="8:15" ht="14.25" customHeight="1" x14ac:dyDescent="0.2">
      <c r="H35" s="5" t="s">
        <v>748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749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725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721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750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751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752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753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754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1025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731</v>
      </c>
      <c r="P3" s="63" t="s">
        <v>313</v>
      </c>
      <c r="Q3" s="63" t="s">
        <v>314</v>
      </c>
      <c r="AA3" s="281" t="s">
        <v>1009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35" t="s">
        <v>322</v>
      </c>
      <c r="L4" s="536"/>
      <c r="M4" s="537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1010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8" t="s">
        <v>45</v>
      </c>
      <c r="I5" s="549"/>
      <c r="J5" s="550"/>
      <c r="K5" s="548" t="s">
        <v>756</v>
      </c>
      <c r="L5" s="549"/>
      <c r="M5" s="550"/>
      <c r="N5" s="459" t="s">
        <v>328</v>
      </c>
      <c r="O5" s="459" t="s">
        <v>45</v>
      </c>
      <c r="P5" s="460" t="s">
        <v>755</v>
      </c>
      <c r="Q5" s="459" t="s">
        <v>330</v>
      </c>
      <c r="X5" s="107" t="s">
        <v>626</v>
      </c>
      <c r="AA5" s="281"/>
      <c r="AB5" s="551" t="s">
        <v>1011</v>
      </c>
      <c r="AC5" s="551"/>
      <c r="AD5" s="461"/>
      <c r="AE5" s="552" t="s">
        <v>110</v>
      </c>
      <c r="AF5" s="552"/>
      <c r="AG5" s="552" t="s">
        <v>1012</v>
      </c>
      <c r="AH5" s="552"/>
      <c r="AI5" s="553" t="s">
        <v>1013</v>
      </c>
      <c r="AJ5" s="553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1014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1015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1016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1017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1018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1019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1013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1026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1026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1026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1026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1026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1026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35" t="s">
        <v>322</v>
      </c>
      <c r="M27" s="536"/>
      <c r="N27" s="536"/>
      <c r="O27" s="537"/>
      <c r="T27" s="283"/>
      <c r="U27" s="283"/>
    </row>
    <row r="28" spans="3:21" x14ac:dyDescent="0.2">
      <c r="J28" s="5" t="s">
        <v>375</v>
      </c>
      <c r="L28" s="538" t="s">
        <v>327</v>
      </c>
      <c r="M28" s="539"/>
      <c r="N28" s="539"/>
      <c r="O28" s="540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topLeftCell="C52" zoomScale="90" zoomScaleNormal="90" workbookViewId="0">
      <selection activeCell="C18" sqref="C18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699</v>
      </c>
      <c r="I1" s="9"/>
      <c r="J1" s="10"/>
      <c r="K1" s="10"/>
      <c r="L1" s="9" t="s">
        <v>700</v>
      </c>
      <c r="M1" s="9" t="s">
        <v>701</v>
      </c>
      <c r="N1" s="9" t="s">
        <v>702</v>
      </c>
      <c r="O1" s="9" t="s">
        <v>703</v>
      </c>
      <c r="P1" s="9" t="s">
        <v>704</v>
      </c>
      <c r="Q1" s="9" t="s">
        <v>705</v>
      </c>
      <c r="R1" s="10"/>
      <c r="S1" s="10"/>
      <c r="T1" s="10"/>
      <c r="U1" s="9" t="s">
        <v>706</v>
      </c>
      <c r="V1" s="9" t="s">
        <v>707</v>
      </c>
      <c r="W1" s="9" t="s">
        <v>708</v>
      </c>
      <c r="X1" s="9" t="s">
        <v>709</v>
      </c>
      <c r="Y1" s="9" t="s">
        <v>710</v>
      </c>
      <c r="Z1" s="9" t="s">
        <v>711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Z1" zoomScale="70" zoomScaleNormal="70" workbookViewId="0">
      <selection activeCell="A13" sqref="A13:XFD13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757</v>
      </c>
      <c r="AC1" s="347">
        <v>100</v>
      </c>
      <c r="BB1" s="348" t="s">
        <v>758</v>
      </c>
      <c r="BC1" s="349"/>
      <c r="BD1" s="349" t="s">
        <v>759</v>
      </c>
      <c r="BE1" s="349" t="s">
        <v>760</v>
      </c>
      <c r="BF1" s="349" t="s">
        <v>761</v>
      </c>
    </row>
    <row r="2" spans="1:89" x14ac:dyDescent="0.2">
      <c r="A2" s="346" t="s">
        <v>1034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762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966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763</v>
      </c>
      <c r="B4" s="355" t="s">
        <v>764</v>
      </c>
      <c r="C4" s="356" t="s">
        <v>765</v>
      </c>
      <c r="D4" s="554" t="s">
        <v>766</v>
      </c>
      <c r="E4" s="555"/>
      <c r="F4" s="555"/>
      <c r="G4" s="555"/>
      <c r="H4" s="556"/>
      <c r="I4" s="555" t="s">
        <v>767</v>
      </c>
      <c r="J4" s="555"/>
      <c r="K4" s="555"/>
      <c r="L4" s="555"/>
      <c r="M4" s="556"/>
      <c r="N4" s="555" t="s">
        <v>768</v>
      </c>
      <c r="O4" s="555"/>
      <c r="P4" s="555"/>
      <c r="Q4" s="555"/>
      <c r="R4" s="556"/>
      <c r="S4" s="555" t="s">
        <v>769</v>
      </c>
      <c r="T4" s="555"/>
      <c r="U4" s="555"/>
      <c r="V4" s="555"/>
      <c r="W4" s="556"/>
      <c r="X4" s="555" t="s">
        <v>770</v>
      </c>
      <c r="Y4" s="555"/>
      <c r="Z4" s="555"/>
      <c r="AA4" s="555"/>
      <c r="AB4" s="556"/>
      <c r="AC4" s="555" t="s">
        <v>771</v>
      </c>
      <c r="AD4" s="555"/>
      <c r="AE4" s="555"/>
      <c r="AF4" s="555"/>
      <c r="AG4" s="556"/>
      <c r="AH4" s="555" t="s">
        <v>772</v>
      </c>
      <c r="AI4" s="555"/>
      <c r="AJ4" s="555"/>
      <c r="AK4" s="555"/>
      <c r="AL4" s="556"/>
      <c r="AM4" s="555" t="s">
        <v>773</v>
      </c>
      <c r="AN4" s="555"/>
      <c r="AO4" s="555"/>
      <c r="AP4" s="555"/>
      <c r="AQ4" s="556"/>
      <c r="AR4" s="555" t="s">
        <v>774</v>
      </c>
      <c r="AS4" s="555"/>
      <c r="AT4" s="555"/>
      <c r="AU4" s="555"/>
      <c r="AV4" s="556"/>
      <c r="AW4" s="555" t="s">
        <v>775</v>
      </c>
      <c r="AX4" s="555"/>
      <c r="AY4" s="555"/>
      <c r="AZ4" s="555"/>
      <c r="BA4" s="555"/>
      <c r="BB4" s="554" t="s">
        <v>776</v>
      </c>
      <c r="BC4" s="555"/>
      <c r="BD4" s="555"/>
      <c r="BE4" s="555"/>
      <c r="BF4" s="556"/>
      <c r="BG4" s="555" t="s">
        <v>777</v>
      </c>
      <c r="BH4" s="555"/>
      <c r="BI4" s="555"/>
      <c r="BJ4" s="555"/>
      <c r="BK4" s="555"/>
      <c r="BL4" s="554" t="s">
        <v>778</v>
      </c>
      <c r="BM4" s="555"/>
      <c r="BN4" s="555"/>
      <c r="BO4" s="555"/>
      <c r="BP4" s="555"/>
      <c r="BQ4" s="554" t="s">
        <v>779</v>
      </c>
      <c r="BR4" s="555"/>
      <c r="BS4" s="555"/>
      <c r="BT4" s="555"/>
      <c r="BU4" s="556"/>
      <c r="BV4" s="357" t="s">
        <v>780</v>
      </c>
      <c r="BW4" s="557" t="s">
        <v>781</v>
      </c>
      <c r="BX4" s="558"/>
      <c r="BY4" s="558"/>
      <c r="BZ4" s="558"/>
      <c r="CA4" s="559"/>
      <c r="CB4" s="557" t="s">
        <v>782</v>
      </c>
      <c r="CC4" s="558"/>
      <c r="CD4" s="558"/>
      <c r="CE4" s="558"/>
      <c r="CF4" s="559"/>
      <c r="CG4" s="557" t="s">
        <v>783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784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785</v>
      </c>
      <c r="B7" s="378" t="s">
        <v>887</v>
      </c>
      <c r="C7" s="379" t="s">
        <v>786</v>
      </c>
      <c r="D7" s="380" t="s">
        <v>888</v>
      </c>
      <c r="E7" s="381" t="s">
        <v>888</v>
      </c>
      <c r="F7" s="381" t="s">
        <v>888</v>
      </c>
      <c r="G7" s="381" t="s">
        <v>888</v>
      </c>
      <c r="H7" s="382" t="s">
        <v>888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787</v>
      </c>
      <c r="B8" s="378" t="s">
        <v>786</v>
      </c>
      <c r="C8" s="379" t="s">
        <v>788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789</v>
      </c>
      <c r="B9" s="378" t="s">
        <v>790</v>
      </c>
      <c r="C9" s="379" t="s">
        <v>790</v>
      </c>
      <c r="D9" s="380" t="s">
        <v>889</v>
      </c>
      <c r="E9" s="381" t="s">
        <v>890</v>
      </c>
      <c r="F9" s="381" t="s">
        <v>891</v>
      </c>
      <c r="G9" s="381" t="s">
        <v>891</v>
      </c>
      <c r="H9" s="382" t="s">
        <v>892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893</v>
      </c>
      <c r="AS9" s="381" t="s">
        <v>894</v>
      </c>
      <c r="AT9" s="381" t="s">
        <v>895</v>
      </c>
      <c r="AU9" s="381" t="s">
        <v>896</v>
      </c>
      <c r="AV9" s="382" t="s">
        <v>896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791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792</v>
      </c>
      <c r="B10" s="378" t="s">
        <v>897</v>
      </c>
      <c r="C10" s="379" t="s">
        <v>793</v>
      </c>
      <c r="D10" s="380" t="s">
        <v>898</v>
      </c>
      <c r="E10" s="381" t="s">
        <v>898</v>
      </c>
      <c r="F10" s="381" t="s">
        <v>898</v>
      </c>
      <c r="G10" s="381" t="s">
        <v>898</v>
      </c>
      <c r="H10" s="382" t="s">
        <v>898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791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794</v>
      </c>
      <c r="B11" s="378" t="s">
        <v>899</v>
      </c>
      <c r="C11" s="379" t="s">
        <v>795</v>
      </c>
      <c r="D11" s="380" t="s">
        <v>900</v>
      </c>
      <c r="E11" s="381" t="s">
        <v>889</v>
      </c>
      <c r="F11" s="381" t="s">
        <v>901</v>
      </c>
      <c r="G11" s="381" t="s">
        <v>901</v>
      </c>
      <c r="H11" s="382" t="s">
        <v>901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796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797</v>
      </c>
      <c r="B12" s="378" t="s">
        <v>902</v>
      </c>
      <c r="C12" s="379" t="s">
        <v>798</v>
      </c>
      <c r="D12" s="380" t="s">
        <v>903</v>
      </c>
      <c r="E12" s="381" t="s">
        <v>903</v>
      </c>
      <c r="F12" s="381" t="s">
        <v>903</v>
      </c>
      <c r="G12" s="381" t="s">
        <v>903</v>
      </c>
      <c r="H12" s="382" t="s">
        <v>903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799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800</v>
      </c>
      <c r="B13" s="378" t="s">
        <v>904</v>
      </c>
      <c r="C13" s="379" t="s">
        <v>801</v>
      </c>
      <c r="D13" s="380" t="s">
        <v>905</v>
      </c>
      <c r="E13" s="381" t="s">
        <v>906</v>
      </c>
      <c r="F13" s="381" t="s">
        <v>907</v>
      </c>
      <c r="G13" s="381" t="s">
        <v>908</v>
      </c>
      <c r="H13" s="382" t="s">
        <v>908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802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803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804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805</v>
      </c>
      <c r="B16" s="378" t="s">
        <v>909</v>
      </c>
      <c r="C16" s="379" t="s">
        <v>806</v>
      </c>
      <c r="D16" s="380" t="s">
        <v>910</v>
      </c>
      <c r="E16" s="381" t="s">
        <v>910</v>
      </c>
      <c r="F16" s="381" t="s">
        <v>910</v>
      </c>
      <c r="G16" s="381" t="s">
        <v>910</v>
      </c>
      <c r="H16" s="382" t="s">
        <v>910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807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808</v>
      </c>
      <c r="B18" s="378" t="s">
        <v>911</v>
      </c>
      <c r="C18" s="379" t="s">
        <v>809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810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811</v>
      </c>
      <c r="B19" s="378" t="s">
        <v>912</v>
      </c>
      <c r="C19" s="379" t="s">
        <v>812</v>
      </c>
      <c r="D19" s="380" t="s">
        <v>913</v>
      </c>
      <c r="E19" s="381" t="s">
        <v>913</v>
      </c>
      <c r="F19" s="381" t="s">
        <v>913</v>
      </c>
      <c r="G19" s="381" t="s">
        <v>913</v>
      </c>
      <c r="H19" s="382" t="s">
        <v>913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914</v>
      </c>
      <c r="CC19" s="385" t="s">
        <v>914</v>
      </c>
      <c r="CD19" s="385" t="s">
        <v>914</v>
      </c>
      <c r="CE19" s="385" t="s">
        <v>914</v>
      </c>
      <c r="CF19" s="386" t="s">
        <v>914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813</v>
      </c>
      <c r="B20" s="378" t="s">
        <v>915</v>
      </c>
      <c r="C20" s="379" t="s">
        <v>814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815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816</v>
      </c>
      <c r="B21" s="378" t="s">
        <v>916</v>
      </c>
      <c r="C21" s="379" t="s">
        <v>817</v>
      </c>
      <c r="D21" s="380" t="s">
        <v>913</v>
      </c>
      <c r="E21" s="381" t="s">
        <v>913</v>
      </c>
      <c r="F21" s="381" t="s">
        <v>913</v>
      </c>
      <c r="G21" s="381" t="s">
        <v>913</v>
      </c>
      <c r="H21" s="382" t="s">
        <v>913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815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818</v>
      </c>
      <c r="B22" s="378" t="s">
        <v>917</v>
      </c>
      <c r="C22" s="379" t="s">
        <v>818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819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820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821</v>
      </c>
      <c r="B24" s="378" t="s">
        <v>918</v>
      </c>
      <c r="C24" s="379" t="s">
        <v>822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823</v>
      </c>
      <c r="B25" s="378" t="s">
        <v>919</v>
      </c>
      <c r="C25" s="379" t="s">
        <v>824</v>
      </c>
      <c r="D25" s="380" t="s">
        <v>920</v>
      </c>
      <c r="E25" s="381" t="s">
        <v>920</v>
      </c>
      <c r="F25" s="381" t="s">
        <v>920</v>
      </c>
      <c r="G25" s="381" t="s">
        <v>920</v>
      </c>
      <c r="H25" s="382" t="s">
        <v>920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914</v>
      </c>
      <c r="CC25" s="385" t="s">
        <v>914</v>
      </c>
      <c r="CD25" s="385" t="s">
        <v>914</v>
      </c>
      <c r="CE25" s="385" t="s">
        <v>914</v>
      </c>
      <c r="CF25" s="386" t="s">
        <v>914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988</v>
      </c>
      <c r="B26" s="378" t="s">
        <v>989</v>
      </c>
      <c r="C26" s="378" t="s">
        <v>822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825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826</v>
      </c>
      <c r="B28" s="378" t="s">
        <v>921</v>
      </c>
      <c r="C28" s="379" t="s">
        <v>827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828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829</v>
      </c>
      <c r="B29" s="378" t="s">
        <v>922</v>
      </c>
      <c r="C29" s="379" t="s">
        <v>830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828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831</v>
      </c>
      <c r="B30" s="378" t="s">
        <v>923</v>
      </c>
      <c r="C30" s="379" t="s">
        <v>832</v>
      </c>
      <c r="D30" s="380" t="s">
        <v>895</v>
      </c>
      <c r="E30" s="381" t="s">
        <v>895</v>
      </c>
      <c r="F30" s="381" t="s">
        <v>895</v>
      </c>
      <c r="G30" s="381" t="s">
        <v>895</v>
      </c>
      <c r="H30" s="382" t="s">
        <v>895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924</v>
      </c>
      <c r="AX30" s="381" t="s">
        <v>925</v>
      </c>
      <c r="AY30" s="381" t="s">
        <v>925</v>
      </c>
      <c r="AZ30" s="381" t="s">
        <v>925</v>
      </c>
      <c r="BA30" s="382" t="s">
        <v>925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833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834</v>
      </c>
      <c r="B31" s="378" t="s">
        <v>926</v>
      </c>
      <c r="C31" s="405" t="s">
        <v>835</v>
      </c>
      <c r="D31" s="380" t="s">
        <v>927</v>
      </c>
      <c r="E31" s="381" t="s">
        <v>927</v>
      </c>
      <c r="F31" s="381" t="s">
        <v>927</v>
      </c>
      <c r="G31" s="381" t="s">
        <v>927</v>
      </c>
      <c r="H31" s="382" t="s">
        <v>927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836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837</v>
      </c>
      <c r="B32" s="378" t="s">
        <v>917</v>
      </c>
      <c r="C32" s="379" t="s">
        <v>838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914</v>
      </c>
      <c r="BX32" s="385" t="s">
        <v>914</v>
      </c>
      <c r="BY32" s="385" t="s">
        <v>914</v>
      </c>
      <c r="BZ32" s="385" t="s">
        <v>914</v>
      </c>
      <c r="CA32" s="386" t="s">
        <v>914</v>
      </c>
      <c r="CB32" s="385" t="s">
        <v>914</v>
      </c>
      <c r="CC32" s="385" t="s">
        <v>914</v>
      </c>
      <c r="CD32" s="385" t="s">
        <v>914</v>
      </c>
      <c r="CE32" s="385" t="s">
        <v>914</v>
      </c>
      <c r="CF32" s="386" t="s">
        <v>914</v>
      </c>
      <c r="CG32" s="387" t="s">
        <v>914</v>
      </c>
      <c r="CH32" s="385" t="s">
        <v>914</v>
      </c>
      <c r="CI32" s="385" t="s">
        <v>914</v>
      </c>
      <c r="CJ32" s="385" t="s">
        <v>914</v>
      </c>
      <c r="CK32" s="386" t="s">
        <v>914</v>
      </c>
    </row>
    <row r="33" spans="1:89" s="376" customFormat="1" x14ac:dyDescent="0.2">
      <c r="A33" s="369" t="s">
        <v>839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840</v>
      </c>
      <c r="B34" s="378" t="s">
        <v>917</v>
      </c>
      <c r="C34" s="379" t="s">
        <v>841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819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842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843</v>
      </c>
      <c r="B36" s="378" t="s">
        <v>928</v>
      </c>
      <c r="C36" s="379" t="s">
        <v>844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929</v>
      </c>
      <c r="O36" s="381" t="s">
        <v>930</v>
      </c>
      <c r="P36" s="381" t="s">
        <v>930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931</v>
      </c>
      <c r="Y36" s="381" t="s">
        <v>931</v>
      </c>
      <c r="Z36" s="381" t="s">
        <v>932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933</v>
      </c>
      <c r="AY36" s="381" t="s">
        <v>933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845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914</v>
      </c>
      <c r="CF36" s="413" t="s">
        <v>914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846</v>
      </c>
      <c r="B37" s="378" t="s">
        <v>934</v>
      </c>
      <c r="C37" s="379" t="s">
        <v>847</v>
      </c>
      <c r="D37" s="380" t="s">
        <v>935</v>
      </c>
      <c r="E37" s="381" t="s">
        <v>935</v>
      </c>
      <c r="F37" s="381" t="s">
        <v>935</v>
      </c>
      <c r="G37" s="381">
        <v>0</v>
      </c>
      <c r="H37" s="382">
        <v>0</v>
      </c>
      <c r="I37" s="381" t="s">
        <v>936</v>
      </c>
      <c r="J37" s="381" t="s">
        <v>937</v>
      </c>
      <c r="K37" s="381" t="s">
        <v>938</v>
      </c>
      <c r="L37" s="381">
        <v>0</v>
      </c>
      <c r="M37" s="382">
        <v>0</v>
      </c>
      <c r="N37" s="381" t="s">
        <v>939</v>
      </c>
      <c r="O37" s="381" t="s">
        <v>939</v>
      </c>
      <c r="P37" s="381" t="s">
        <v>939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940</v>
      </c>
      <c r="Y37" s="381" t="s">
        <v>940</v>
      </c>
      <c r="Z37" s="381" t="s">
        <v>940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924</v>
      </c>
      <c r="AX37" s="381" t="s">
        <v>924</v>
      </c>
      <c r="AY37" s="381" t="s">
        <v>924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845</v>
      </c>
      <c r="BW37" s="389">
        <v>446.15384615384613</v>
      </c>
      <c r="BX37" s="389">
        <v>446.15384615384613</v>
      </c>
      <c r="BY37" s="389">
        <v>446.15384615384613</v>
      </c>
      <c r="BZ37" s="389" t="s">
        <v>914</v>
      </c>
      <c r="CA37" s="390" t="s">
        <v>914</v>
      </c>
      <c r="CB37" s="403">
        <v>1.2307692307692308</v>
      </c>
      <c r="CC37" s="414">
        <v>1.2307692307692308</v>
      </c>
      <c r="CD37" s="414">
        <v>1.2307692307692308</v>
      </c>
      <c r="CE37" s="414" t="s">
        <v>914</v>
      </c>
      <c r="CF37" s="415" t="s">
        <v>914</v>
      </c>
      <c r="CG37" s="387">
        <v>0</v>
      </c>
      <c r="CH37" s="385">
        <v>0</v>
      </c>
      <c r="CI37" s="385">
        <v>0</v>
      </c>
      <c r="CJ37" s="385" t="s">
        <v>914</v>
      </c>
      <c r="CK37" s="386" t="s">
        <v>914</v>
      </c>
    </row>
    <row r="38" spans="1:89" s="376" customFormat="1" x14ac:dyDescent="0.2">
      <c r="A38" s="377" t="s">
        <v>848</v>
      </c>
      <c r="B38" s="378" t="s">
        <v>917</v>
      </c>
      <c r="C38" s="379" t="s">
        <v>849</v>
      </c>
      <c r="D38" s="400" t="s">
        <v>850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819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851</v>
      </c>
      <c r="B39" s="378" t="s">
        <v>941</v>
      </c>
      <c r="C39" s="379" t="s">
        <v>852</v>
      </c>
      <c r="D39" s="380" t="s">
        <v>942</v>
      </c>
      <c r="E39" s="381" t="s">
        <v>943</v>
      </c>
      <c r="F39" s="381" t="s">
        <v>944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945</v>
      </c>
      <c r="O39" s="381" t="s">
        <v>945</v>
      </c>
      <c r="P39" s="381" t="s">
        <v>945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940</v>
      </c>
      <c r="Y39" s="381" t="s">
        <v>940</v>
      </c>
      <c r="Z39" s="381" t="s">
        <v>940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933</v>
      </c>
      <c r="AY39" s="381" t="s">
        <v>933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853</v>
      </c>
      <c r="BW39" s="389">
        <v>1263.1578947368421</v>
      </c>
      <c r="BX39" s="389">
        <v>875</v>
      </c>
      <c r="BY39" s="389">
        <v>909.09090909090912</v>
      </c>
      <c r="BZ39" s="389" t="s">
        <v>914</v>
      </c>
      <c r="CA39" s="390" t="s">
        <v>914</v>
      </c>
      <c r="CB39" s="389">
        <v>263.15789473684208</v>
      </c>
      <c r="CC39" s="389">
        <v>312.5</v>
      </c>
      <c r="CD39" s="389">
        <v>454.54545454545456</v>
      </c>
      <c r="CE39" s="389" t="s">
        <v>914</v>
      </c>
      <c r="CF39" s="390" t="s">
        <v>914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854</v>
      </c>
      <c r="B40" s="378" t="s">
        <v>946</v>
      </c>
      <c r="C40" s="379" t="s">
        <v>855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945</v>
      </c>
      <c r="O40" s="381" t="s">
        <v>945</v>
      </c>
      <c r="P40" s="381" t="s">
        <v>945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947</v>
      </c>
      <c r="Y40" s="381" t="s">
        <v>947</v>
      </c>
      <c r="Z40" s="381" t="s">
        <v>947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933</v>
      </c>
      <c r="AY40" s="381" t="s">
        <v>933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853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856</v>
      </c>
      <c r="B41" s="378" t="s">
        <v>948</v>
      </c>
      <c r="C41" s="379" t="s">
        <v>857</v>
      </c>
      <c r="D41" s="380" t="s">
        <v>949</v>
      </c>
      <c r="E41" s="381" t="s">
        <v>949</v>
      </c>
      <c r="F41" s="381" t="s">
        <v>949</v>
      </c>
      <c r="G41" s="381" t="s">
        <v>914</v>
      </c>
      <c r="H41" s="382" t="s">
        <v>914</v>
      </c>
      <c r="I41" s="381" t="s">
        <v>950</v>
      </c>
      <c r="J41" s="381" t="s">
        <v>950</v>
      </c>
      <c r="K41" s="381" t="s">
        <v>950</v>
      </c>
      <c r="L41" s="381">
        <v>0</v>
      </c>
      <c r="M41" s="382">
        <v>0</v>
      </c>
      <c r="N41" s="381" t="s">
        <v>951</v>
      </c>
      <c r="O41" s="381" t="s">
        <v>951</v>
      </c>
      <c r="P41" s="381" t="s">
        <v>951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952</v>
      </c>
      <c r="Y41" s="381" t="s">
        <v>952</v>
      </c>
      <c r="Z41" s="381" t="s">
        <v>952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953</v>
      </c>
      <c r="AX41" s="381" t="s">
        <v>954</v>
      </c>
      <c r="AY41" s="381" t="s">
        <v>954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853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858</v>
      </c>
      <c r="B42" s="378" t="s">
        <v>955</v>
      </c>
      <c r="C42" s="379" t="s">
        <v>859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940</v>
      </c>
      <c r="O42" s="381" t="s">
        <v>940</v>
      </c>
      <c r="P42" s="381" t="s">
        <v>940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940</v>
      </c>
      <c r="Y42" s="381" t="s">
        <v>940</v>
      </c>
      <c r="Z42" s="381" t="s">
        <v>940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933</v>
      </c>
      <c r="AY42" s="381" t="s">
        <v>933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853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860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861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862</v>
      </c>
      <c r="B45" s="378" t="s">
        <v>956</v>
      </c>
      <c r="C45" s="379" t="s">
        <v>863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864</v>
      </c>
      <c r="B46" s="378" t="s">
        <v>957</v>
      </c>
      <c r="C46" s="379" t="s">
        <v>865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866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867</v>
      </c>
      <c r="B48" s="378" t="s">
        <v>958</v>
      </c>
      <c r="C48" s="379" t="s">
        <v>868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869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870</v>
      </c>
      <c r="B49" s="378" t="s">
        <v>959</v>
      </c>
      <c r="C49" s="379" t="s">
        <v>871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869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872</v>
      </c>
      <c r="B50" s="378" t="s">
        <v>917</v>
      </c>
      <c r="C50" s="379" t="s">
        <v>872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819</v>
      </c>
      <c r="BW50" s="385" t="s">
        <v>914</v>
      </c>
      <c r="BX50" s="385" t="s">
        <v>914</v>
      </c>
      <c r="BY50" s="385" t="s">
        <v>914</v>
      </c>
      <c r="BZ50" s="385" t="s">
        <v>914</v>
      </c>
      <c r="CA50" s="386" t="s">
        <v>914</v>
      </c>
      <c r="CB50" s="385" t="s">
        <v>914</v>
      </c>
      <c r="CC50" s="385" t="s">
        <v>914</v>
      </c>
      <c r="CD50" s="385" t="s">
        <v>914</v>
      </c>
      <c r="CE50" s="385" t="s">
        <v>914</v>
      </c>
      <c r="CF50" s="386" t="s">
        <v>914</v>
      </c>
      <c r="CG50" s="387" t="s">
        <v>914</v>
      </c>
      <c r="CH50" s="385" t="s">
        <v>914</v>
      </c>
      <c r="CI50" s="385" t="s">
        <v>914</v>
      </c>
      <c r="CJ50" s="385" t="s">
        <v>914</v>
      </c>
      <c r="CK50" s="386" t="s">
        <v>914</v>
      </c>
    </row>
    <row r="51" spans="1:89" s="376" customFormat="1" x14ac:dyDescent="0.2">
      <c r="A51" s="377"/>
      <c r="B51" s="378"/>
      <c r="C51" s="379" t="s">
        <v>873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874</v>
      </c>
      <c r="B52" s="420" t="s">
        <v>917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819</v>
      </c>
      <c r="BW52" s="428" t="s">
        <v>914</v>
      </c>
      <c r="BX52" s="428" t="s">
        <v>914</v>
      </c>
      <c r="BY52" s="428" t="s">
        <v>914</v>
      </c>
      <c r="BZ52" s="428" t="s">
        <v>914</v>
      </c>
      <c r="CA52" s="429" t="s">
        <v>914</v>
      </c>
      <c r="CB52" s="428" t="s">
        <v>914</v>
      </c>
      <c r="CC52" s="428" t="s">
        <v>914</v>
      </c>
      <c r="CD52" s="428" t="s">
        <v>914</v>
      </c>
      <c r="CE52" s="428" t="s">
        <v>914</v>
      </c>
      <c r="CF52" s="429" t="s">
        <v>914</v>
      </c>
      <c r="CG52" s="428" t="s">
        <v>914</v>
      </c>
      <c r="CH52" s="428" t="s">
        <v>914</v>
      </c>
      <c r="CI52" s="428" t="s">
        <v>914</v>
      </c>
      <c r="CJ52" s="428" t="s">
        <v>914</v>
      </c>
      <c r="CK52" s="429" t="s">
        <v>914</v>
      </c>
    </row>
    <row r="53" spans="1:89" s="376" customFormat="1" x14ac:dyDescent="0.2">
      <c r="A53" s="419" t="s">
        <v>875</v>
      </c>
      <c r="B53" s="420" t="s">
        <v>917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819</v>
      </c>
      <c r="BW53" s="428" t="s">
        <v>914</v>
      </c>
      <c r="BX53" s="428" t="s">
        <v>914</v>
      </c>
      <c r="BY53" s="428" t="s">
        <v>914</v>
      </c>
      <c r="BZ53" s="428" t="s">
        <v>914</v>
      </c>
      <c r="CA53" s="429" t="s">
        <v>914</v>
      </c>
      <c r="CB53" s="428" t="s">
        <v>914</v>
      </c>
      <c r="CC53" s="428" t="s">
        <v>914</v>
      </c>
      <c r="CD53" s="428" t="s">
        <v>914</v>
      </c>
      <c r="CE53" s="428" t="s">
        <v>914</v>
      </c>
      <c r="CF53" s="429" t="s">
        <v>914</v>
      </c>
      <c r="CG53" s="428" t="s">
        <v>914</v>
      </c>
      <c r="CH53" s="428" t="s">
        <v>914</v>
      </c>
      <c r="CI53" s="428" t="s">
        <v>914</v>
      </c>
      <c r="CJ53" s="428" t="s">
        <v>914</v>
      </c>
      <c r="CK53" s="429" t="s">
        <v>914</v>
      </c>
    </row>
    <row r="54" spans="1:89" s="376" customFormat="1" x14ac:dyDescent="0.2">
      <c r="A54" s="419" t="s">
        <v>876</v>
      </c>
      <c r="B54" s="420" t="s">
        <v>917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819</v>
      </c>
      <c r="BW54" s="428" t="s">
        <v>914</v>
      </c>
      <c r="BX54" s="428" t="s">
        <v>914</v>
      </c>
      <c r="BY54" s="428" t="s">
        <v>914</v>
      </c>
      <c r="BZ54" s="428" t="s">
        <v>914</v>
      </c>
      <c r="CA54" s="429" t="s">
        <v>914</v>
      </c>
      <c r="CB54" s="428" t="s">
        <v>914</v>
      </c>
      <c r="CC54" s="428" t="s">
        <v>914</v>
      </c>
      <c r="CD54" s="428" t="s">
        <v>914</v>
      </c>
      <c r="CE54" s="428" t="s">
        <v>914</v>
      </c>
      <c r="CF54" s="429" t="s">
        <v>914</v>
      </c>
      <c r="CG54" s="428" t="s">
        <v>914</v>
      </c>
      <c r="CH54" s="428" t="s">
        <v>914</v>
      </c>
      <c r="CI54" s="428" t="s">
        <v>914</v>
      </c>
      <c r="CJ54" s="428" t="s">
        <v>914</v>
      </c>
      <c r="CK54" s="429" t="s">
        <v>914</v>
      </c>
    </row>
    <row r="55" spans="1:89" s="376" customFormat="1" x14ac:dyDescent="0.2">
      <c r="A55" s="419" t="s">
        <v>877</v>
      </c>
      <c r="B55" s="420" t="s">
        <v>917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819</v>
      </c>
      <c r="BW55" s="428" t="s">
        <v>914</v>
      </c>
      <c r="BX55" s="428" t="s">
        <v>914</v>
      </c>
      <c r="BY55" s="428" t="s">
        <v>914</v>
      </c>
      <c r="BZ55" s="428" t="s">
        <v>914</v>
      </c>
      <c r="CA55" s="429" t="s">
        <v>914</v>
      </c>
      <c r="CB55" s="428" t="s">
        <v>914</v>
      </c>
      <c r="CC55" s="428" t="s">
        <v>914</v>
      </c>
      <c r="CD55" s="428" t="s">
        <v>914</v>
      </c>
      <c r="CE55" s="428" t="s">
        <v>914</v>
      </c>
      <c r="CF55" s="429" t="s">
        <v>914</v>
      </c>
      <c r="CG55" s="428" t="s">
        <v>914</v>
      </c>
      <c r="CH55" s="428" t="s">
        <v>914</v>
      </c>
      <c r="CI55" s="428" t="s">
        <v>914</v>
      </c>
      <c r="CJ55" s="428" t="s">
        <v>914</v>
      </c>
      <c r="CK55" s="429" t="s">
        <v>914</v>
      </c>
    </row>
    <row r="56" spans="1:89" s="376" customFormat="1" x14ac:dyDescent="0.2">
      <c r="A56" s="419" t="s">
        <v>878</v>
      </c>
      <c r="B56" s="420" t="s">
        <v>917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819</v>
      </c>
      <c r="BW56" s="428" t="s">
        <v>914</v>
      </c>
      <c r="BX56" s="428" t="s">
        <v>914</v>
      </c>
      <c r="BY56" s="428" t="s">
        <v>914</v>
      </c>
      <c r="BZ56" s="428" t="s">
        <v>914</v>
      </c>
      <c r="CA56" s="429" t="s">
        <v>914</v>
      </c>
      <c r="CB56" s="428" t="s">
        <v>914</v>
      </c>
      <c r="CC56" s="428" t="s">
        <v>914</v>
      </c>
      <c r="CD56" s="428" t="s">
        <v>914</v>
      </c>
      <c r="CE56" s="428" t="s">
        <v>914</v>
      </c>
      <c r="CF56" s="429" t="s">
        <v>914</v>
      </c>
      <c r="CG56" s="428" t="s">
        <v>914</v>
      </c>
      <c r="CH56" s="428" t="s">
        <v>914</v>
      </c>
      <c r="CI56" s="428" t="s">
        <v>914</v>
      </c>
      <c r="CJ56" s="428" t="s">
        <v>914</v>
      </c>
      <c r="CK56" s="429" t="s">
        <v>914</v>
      </c>
    </row>
    <row r="57" spans="1:89" s="376" customFormat="1" x14ac:dyDescent="0.2">
      <c r="A57" s="419" t="s">
        <v>879</v>
      </c>
      <c r="B57" s="420" t="s">
        <v>917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819</v>
      </c>
      <c r="BW57" s="428" t="s">
        <v>914</v>
      </c>
      <c r="BX57" s="428" t="s">
        <v>914</v>
      </c>
      <c r="BY57" s="428" t="s">
        <v>914</v>
      </c>
      <c r="BZ57" s="428" t="s">
        <v>914</v>
      </c>
      <c r="CA57" s="429" t="s">
        <v>914</v>
      </c>
      <c r="CB57" s="428" t="s">
        <v>914</v>
      </c>
      <c r="CC57" s="428" t="s">
        <v>914</v>
      </c>
      <c r="CD57" s="428" t="s">
        <v>914</v>
      </c>
      <c r="CE57" s="428" t="s">
        <v>914</v>
      </c>
      <c r="CF57" s="429" t="s">
        <v>914</v>
      </c>
      <c r="CG57" s="428" t="s">
        <v>914</v>
      </c>
      <c r="CH57" s="428" t="s">
        <v>914</v>
      </c>
      <c r="CI57" s="428" t="s">
        <v>914</v>
      </c>
      <c r="CJ57" s="428" t="s">
        <v>914</v>
      </c>
      <c r="CK57" s="429" t="s">
        <v>914</v>
      </c>
    </row>
    <row r="58" spans="1:89" s="376" customFormat="1" x14ac:dyDescent="0.2">
      <c r="A58" s="419" t="s">
        <v>880</v>
      </c>
      <c r="B58" s="420" t="s">
        <v>917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819</v>
      </c>
      <c r="BW58" s="428" t="s">
        <v>914</v>
      </c>
      <c r="BX58" s="428" t="s">
        <v>914</v>
      </c>
      <c r="BY58" s="428" t="s">
        <v>914</v>
      </c>
      <c r="BZ58" s="428" t="s">
        <v>914</v>
      </c>
      <c r="CA58" s="429" t="s">
        <v>914</v>
      </c>
      <c r="CB58" s="428" t="s">
        <v>914</v>
      </c>
      <c r="CC58" s="428" t="s">
        <v>914</v>
      </c>
      <c r="CD58" s="428" t="s">
        <v>914</v>
      </c>
      <c r="CE58" s="428" t="s">
        <v>914</v>
      </c>
      <c r="CF58" s="429" t="s">
        <v>914</v>
      </c>
      <c r="CG58" s="428" t="s">
        <v>914</v>
      </c>
      <c r="CH58" s="428" t="s">
        <v>914</v>
      </c>
      <c r="CI58" s="428" t="s">
        <v>914</v>
      </c>
      <c r="CJ58" s="428" t="s">
        <v>914</v>
      </c>
      <c r="CK58" s="429" t="s">
        <v>914</v>
      </c>
    </row>
    <row r="59" spans="1:89" s="376" customFormat="1" x14ac:dyDescent="0.2">
      <c r="A59" s="419" t="s">
        <v>881</v>
      </c>
      <c r="B59" s="420" t="s">
        <v>917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819</v>
      </c>
      <c r="BW59" s="428" t="s">
        <v>914</v>
      </c>
      <c r="BX59" s="428" t="s">
        <v>914</v>
      </c>
      <c r="BY59" s="428" t="s">
        <v>914</v>
      </c>
      <c r="BZ59" s="428" t="s">
        <v>914</v>
      </c>
      <c r="CA59" s="429" t="s">
        <v>914</v>
      </c>
      <c r="CB59" s="428" t="s">
        <v>914</v>
      </c>
      <c r="CC59" s="428" t="s">
        <v>914</v>
      </c>
      <c r="CD59" s="428" t="s">
        <v>914</v>
      </c>
      <c r="CE59" s="428" t="s">
        <v>914</v>
      </c>
      <c r="CF59" s="429" t="s">
        <v>914</v>
      </c>
      <c r="CG59" s="428" t="s">
        <v>914</v>
      </c>
      <c r="CH59" s="428" t="s">
        <v>914</v>
      </c>
      <c r="CI59" s="428" t="s">
        <v>914</v>
      </c>
      <c r="CJ59" s="428" t="s">
        <v>914</v>
      </c>
      <c r="CK59" s="429" t="s">
        <v>914</v>
      </c>
    </row>
    <row r="60" spans="1:89" s="376" customFormat="1" x14ac:dyDescent="0.2">
      <c r="A60" s="419" t="s">
        <v>882</v>
      </c>
      <c r="B60" s="420" t="s">
        <v>960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947</v>
      </c>
      <c r="AX60" s="423" t="s">
        <v>947</v>
      </c>
      <c r="AY60" s="423" t="s">
        <v>947</v>
      </c>
      <c r="AZ60" s="423" t="s">
        <v>947</v>
      </c>
      <c r="BA60" s="424" t="s">
        <v>947</v>
      </c>
      <c r="BB60" s="422" t="s">
        <v>961</v>
      </c>
      <c r="BC60" s="423" t="s">
        <v>961</v>
      </c>
      <c r="BD60" s="423" t="s">
        <v>961</v>
      </c>
      <c r="BE60" s="423" t="s">
        <v>961</v>
      </c>
      <c r="BF60" s="424" t="s">
        <v>961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914</v>
      </c>
      <c r="BX60" s="428" t="s">
        <v>914</v>
      </c>
      <c r="BY60" s="428" t="s">
        <v>914</v>
      </c>
      <c r="BZ60" s="428" t="s">
        <v>914</v>
      </c>
      <c r="CA60" s="429" t="s">
        <v>914</v>
      </c>
      <c r="CB60" s="428" t="s">
        <v>914</v>
      </c>
      <c r="CC60" s="428" t="s">
        <v>914</v>
      </c>
      <c r="CD60" s="428" t="s">
        <v>914</v>
      </c>
      <c r="CE60" s="428" t="s">
        <v>914</v>
      </c>
      <c r="CF60" s="429" t="s">
        <v>914</v>
      </c>
      <c r="CG60" s="428" t="s">
        <v>914</v>
      </c>
      <c r="CH60" s="428" t="s">
        <v>914</v>
      </c>
      <c r="CI60" s="428" t="s">
        <v>914</v>
      </c>
      <c r="CJ60" s="428" t="s">
        <v>914</v>
      </c>
      <c r="CK60" s="429" t="s">
        <v>914</v>
      </c>
    </row>
    <row r="61" spans="1:89" s="376" customFormat="1" x14ac:dyDescent="0.2">
      <c r="A61" s="419" t="s">
        <v>883</v>
      </c>
      <c r="B61" s="420" t="s">
        <v>962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947</v>
      </c>
      <c r="AX61" s="423" t="s">
        <v>947</v>
      </c>
      <c r="AY61" s="423" t="s">
        <v>947</v>
      </c>
      <c r="AZ61" s="423" t="s">
        <v>947</v>
      </c>
      <c r="BA61" s="424" t="s">
        <v>947</v>
      </c>
      <c r="BB61" s="422" t="s">
        <v>963</v>
      </c>
      <c r="BC61" s="423" t="s">
        <v>963</v>
      </c>
      <c r="BD61" s="423" t="s">
        <v>963</v>
      </c>
      <c r="BE61" s="423" t="s">
        <v>963</v>
      </c>
      <c r="BF61" s="424" t="s">
        <v>963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964</v>
      </c>
      <c r="BM61" s="423" t="s">
        <v>964</v>
      </c>
      <c r="BN61" s="423" t="s">
        <v>964</v>
      </c>
      <c r="BO61" s="423" t="s">
        <v>964</v>
      </c>
      <c r="BP61" s="424" t="s">
        <v>964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914</v>
      </c>
      <c r="BX61" s="428" t="s">
        <v>914</v>
      </c>
      <c r="BY61" s="428" t="s">
        <v>914</v>
      </c>
      <c r="BZ61" s="428" t="s">
        <v>914</v>
      </c>
      <c r="CA61" s="429" t="s">
        <v>914</v>
      </c>
      <c r="CB61" s="428" t="s">
        <v>914</v>
      </c>
      <c r="CC61" s="428" t="s">
        <v>914</v>
      </c>
      <c r="CD61" s="428" t="s">
        <v>914</v>
      </c>
      <c r="CE61" s="428" t="s">
        <v>914</v>
      </c>
      <c r="CF61" s="429" t="s">
        <v>914</v>
      </c>
      <c r="CG61" s="428" t="s">
        <v>914</v>
      </c>
      <c r="CH61" s="428" t="s">
        <v>914</v>
      </c>
      <c r="CI61" s="428" t="s">
        <v>914</v>
      </c>
      <c r="CJ61" s="428" t="s">
        <v>914</v>
      </c>
      <c r="CK61" s="429" t="s">
        <v>914</v>
      </c>
    </row>
    <row r="62" spans="1:89" s="376" customFormat="1" x14ac:dyDescent="0.2">
      <c r="A62" s="377" t="s">
        <v>884</v>
      </c>
      <c r="B62" s="378" t="s">
        <v>965</v>
      </c>
      <c r="C62" s="379" t="s">
        <v>885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886</v>
      </c>
      <c r="B63" s="432" t="s">
        <v>917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819</v>
      </c>
      <c r="BW63" s="440" t="s">
        <v>914</v>
      </c>
      <c r="BX63" s="440" t="s">
        <v>914</v>
      </c>
      <c r="BY63" s="440" t="s">
        <v>914</v>
      </c>
      <c r="BZ63" s="440" t="s">
        <v>914</v>
      </c>
      <c r="CA63" s="441" t="s">
        <v>914</v>
      </c>
      <c r="CB63" s="440" t="s">
        <v>914</v>
      </c>
      <c r="CC63" s="440" t="s">
        <v>914</v>
      </c>
      <c r="CD63" s="440" t="s">
        <v>914</v>
      </c>
      <c r="CE63" s="440" t="s">
        <v>914</v>
      </c>
      <c r="CF63" s="441" t="s">
        <v>914</v>
      </c>
      <c r="CG63" s="440" t="s">
        <v>914</v>
      </c>
      <c r="CH63" s="440" t="s">
        <v>914</v>
      </c>
      <c r="CI63" s="440" t="s">
        <v>914</v>
      </c>
      <c r="CJ63" s="440" t="s">
        <v>914</v>
      </c>
      <c r="CK63" s="441" t="s">
        <v>914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2021-04-12T18:51:22Z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512249171733856</vt:r8>
  </property>
</Properties>
</file>