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TIMES-IE\main\SubRES_TMPL\"/>
    </mc:Choice>
  </mc:AlternateContent>
  <xr:revisionPtr revIDLastSave="0" documentId="13_ncr:1_{443F9EB5-C743-485E-8A18-87836CAB3D61}" xr6:coauthVersionLast="46" xr6:coauthVersionMax="46" xr10:uidLastSave="{00000000-0000-0000-0000-000000000000}"/>
  <bookViews>
    <workbookView xWindow="37" yWindow="14385" windowWidth="14401" windowHeight="6795" tabRatio="819" firstSheet="1" activeTab="6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61" l="1"/>
  <c r="F49" i="61"/>
  <c r="F50" i="61"/>
  <c r="G84" i="61"/>
  <c r="G92" i="61"/>
  <c r="G66" i="61"/>
  <c r="G70" i="61"/>
  <c r="G73" i="61"/>
  <c r="G74" i="61"/>
  <c r="G78" i="61"/>
  <c r="G54" i="61"/>
  <c r="G55" i="61"/>
  <c r="G62" i="61"/>
  <c r="G63" i="61"/>
  <c r="D137" i="48"/>
  <c r="D136" i="48"/>
  <c r="D126" i="48"/>
  <c r="D118" i="48"/>
  <c r="D109" i="48"/>
  <c r="D101" i="48"/>
  <c r="D100" i="48"/>
  <c r="D93" i="48"/>
  <c r="D92" i="48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G32" i="61" s="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G46" i="61"/>
  <c r="F10" i="61"/>
  <c r="B18" i="48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F91" i="61"/>
  <c r="C91" i="61"/>
  <c r="G91" i="61" s="1"/>
  <c r="F90" i="61"/>
  <c r="C90" i="61"/>
  <c r="G90" i="61" s="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8" i="61"/>
  <c r="C78" i="61"/>
  <c r="F77" i="61"/>
  <c r="C77" i="61"/>
  <c r="G77" i="61" s="1"/>
  <c r="F76" i="61"/>
  <c r="C76" i="61"/>
  <c r="G76" i="61" s="1"/>
  <c r="F75" i="61"/>
  <c r="C75" i="61"/>
  <c r="G75" i="61" s="1"/>
  <c r="F74" i="61"/>
  <c r="C74" i="61"/>
  <c r="F73" i="61"/>
  <c r="C73" i="61"/>
  <c r="F72" i="61"/>
  <c r="C72" i="61"/>
  <c r="G72" i="61" s="1"/>
  <c r="F71" i="61"/>
  <c r="C71" i="61"/>
  <c r="G71" i="61" s="1"/>
  <c r="F70" i="61"/>
  <c r="C70" i="61"/>
  <c r="F69" i="61"/>
  <c r="C69" i="61"/>
  <c r="G69" i="61" s="1"/>
  <c r="F68" i="61"/>
  <c r="C68" i="61"/>
  <c r="G68" i="61" s="1"/>
  <c r="F67" i="61"/>
  <c r="C67" i="61"/>
  <c r="G67" i="61" s="1"/>
  <c r="F66" i="61"/>
  <c r="C66" i="61"/>
  <c r="F64" i="61"/>
  <c r="C64" i="61"/>
  <c r="G64" i="61" s="1"/>
  <c r="F63" i="61"/>
  <c r="C63" i="61"/>
  <c r="F62" i="61"/>
  <c r="C62" i="6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F54" i="61"/>
  <c r="C54" i="61"/>
  <c r="F53" i="61"/>
  <c r="C53" i="61"/>
  <c r="G53" i="61" s="1"/>
  <c r="F52" i="61"/>
  <c r="C52" i="61"/>
  <c r="G52" i="61" s="1"/>
  <c r="C50" i="61"/>
  <c r="G50" i="61" s="1"/>
  <c r="C49" i="61"/>
  <c r="G49" i="61" s="1"/>
  <c r="C48" i="61"/>
  <c r="G48" i="61" s="1"/>
  <c r="H130" i="48"/>
  <c r="D130" i="48" s="1"/>
  <c r="H116" i="48"/>
  <c r="D116" i="48" s="1"/>
  <c r="H102" i="48"/>
  <c r="D102" i="48" s="1"/>
  <c r="B136" i="48"/>
  <c r="B137" i="48"/>
  <c r="B138" i="48"/>
  <c r="C138" i="48"/>
  <c r="C137" i="48"/>
  <c r="C136" i="48"/>
  <c r="B134" i="48"/>
  <c r="B133" i="48"/>
  <c r="B132" i="48"/>
  <c r="H138" i="48"/>
  <c r="D138" i="48" s="1"/>
  <c r="H137" i="48"/>
  <c r="H136" i="48"/>
  <c r="H134" i="48"/>
  <c r="D134" i="48" s="1"/>
  <c r="H133" i="48"/>
  <c r="D133" i="48" s="1"/>
  <c r="H132" i="48"/>
  <c r="D132" i="48" s="1"/>
  <c r="C130" i="48"/>
  <c r="B130" i="48"/>
  <c r="H129" i="48"/>
  <c r="D129" i="48" s="1"/>
  <c r="C129" i="48"/>
  <c r="B129" i="48"/>
  <c r="H128" i="48"/>
  <c r="D128" i="48" s="1"/>
  <c r="C128" i="48"/>
  <c r="B128" i="48"/>
  <c r="H127" i="48"/>
  <c r="D127" i="48" s="1"/>
  <c r="C127" i="48"/>
  <c r="B127" i="48"/>
  <c r="H126" i="48"/>
  <c r="C126" i="48"/>
  <c r="B126" i="48"/>
  <c r="H125" i="48"/>
  <c r="D125" i="48" s="1"/>
  <c r="C125" i="48"/>
  <c r="B125" i="48"/>
  <c r="H124" i="48"/>
  <c r="D124" i="48" s="1"/>
  <c r="C124" i="48"/>
  <c r="B124" i="48"/>
  <c r="H123" i="48"/>
  <c r="D123" i="48" s="1"/>
  <c r="C123" i="48"/>
  <c r="B123" i="48"/>
  <c r="H122" i="48"/>
  <c r="D122" i="48" s="1"/>
  <c r="C122" i="48"/>
  <c r="B122" i="48"/>
  <c r="H121" i="48"/>
  <c r="D121" i="48" s="1"/>
  <c r="C121" i="48"/>
  <c r="B121" i="48"/>
  <c r="H120" i="48"/>
  <c r="D120" i="48" s="1"/>
  <c r="C120" i="48"/>
  <c r="B120" i="48"/>
  <c r="H119" i="48"/>
  <c r="D119" i="48" s="1"/>
  <c r="C119" i="48"/>
  <c r="B119" i="48"/>
  <c r="H118" i="48"/>
  <c r="C118" i="48"/>
  <c r="B118" i="48"/>
  <c r="C116" i="48"/>
  <c r="B116" i="48"/>
  <c r="H115" i="48"/>
  <c r="D115" i="48" s="1"/>
  <c r="C115" i="48"/>
  <c r="B115" i="48"/>
  <c r="H114" i="48"/>
  <c r="D114" i="48" s="1"/>
  <c r="C114" i="48"/>
  <c r="B114" i="48"/>
  <c r="H113" i="48"/>
  <c r="D113" i="48" s="1"/>
  <c r="C113" i="48"/>
  <c r="B113" i="48"/>
  <c r="H112" i="48"/>
  <c r="D112" i="48" s="1"/>
  <c r="C112" i="48"/>
  <c r="B112" i="48"/>
  <c r="H111" i="48"/>
  <c r="D111" i="48" s="1"/>
  <c r="C111" i="48"/>
  <c r="B111" i="48"/>
  <c r="H110" i="48"/>
  <c r="D110" i="48" s="1"/>
  <c r="C110" i="48"/>
  <c r="B110" i="48"/>
  <c r="H109" i="48"/>
  <c r="C109" i="48"/>
  <c r="B109" i="48"/>
  <c r="H108" i="48"/>
  <c r="D108" i="48" s="1"/>
  <c r="C108" i="48"/>
  <c r="B108" i="48"/>
  <c r="H107" i="48"/>
  <c r="D107" i="48" s="1"/>
  <c r="C107" i="48"/>
  <c r="B107" i="48"/>
  <c r="H106" i="48"/>
  <c r="D106" i="48" s="1"/>
  <c r="C106" i="48"/>
  <c r="B106" i="48"/>
  <c r="H105" i="48"/>
  <c r="D105" i="48" s="1"/>
  <c r="C105" i="48"/>
  <c r="B105" i="48"/>
  <c r="H104" i="48"/>
  <c r="D104" i="48" s="1"/>
  <c r="C104" i="48"/>
  <c r="B104" i="48"/>
  <c r="C102" i="48"/>
  <c r="B102" i="48"/>
  <c r="H101" i="48"/>
  <c r="C101" i="48"/>
  <c r="B101" i="48"/>
  <c r="H100" i="48"/>
  <c r="C100" i="48"/>
  <c r="B100" i="48"/>
  <c r="H99" i="48"/>
  <c r="D99" i="48" s="1"/>
  <c r="C99" i="48"/>
  <c r="B99" i="48"/>
  <c r="H98" i="48"/>
  <c r="D98" i="48" s="1"/>
  <c r="C98" i="48"/>
  <c r="B98" i="48"/>
  <c r="H97" i="48"/>
  <c r="D97" i="48" s="1"/>
  <c r="C97" i="48"/>
  <c r="B97" i="48"/>
  <c r="H96" i="48"/>
  <c r="D96" i="48" s="1"/>
  <c r="C96" i="48"/>
  <c r="B96" i="48"/>
  <c r="H95" i="48"/>
  <c r="D95" i="48" s="1"/>
  <c r="C95" i="48"/>
  <c r="B95" i="48"/>
  <c r="H94" i="48"/>
  <c r="D94" i="48" s="1"/>
  <c r="C94" i="48"/>
  <c r="B94" i="48"/>
  <c r="H93" i="48"/>
  <c r="C93" i="48"/>
  <c r="B93" i="48"/>
  <c r="H92" i="48"/>
  <c r="C92" i="48"/>
  <c r="B92" i="48"/>
  <c r="H91" i="48"/>
  <c r="D91" i="48" s="1"/>
  <c r="C91" i="48"/>
  <c r="B91" i="48"/>
  <c r="H90" i="48"/>
  <c r="D90" i="48" s="1"/>
  <c r="C90" i="48"/>
  <c r="B90" i="48"/>
  <c r="H60" i="48"/>
  <c r="H74" i="48"/>
  <c r="H88" i="48"/>
  <c r="H87" i="48"/>
  <c r="H86" i="48"/>
  <c r="H85" i="48"/>
  <c r="H84" i="48"/>
  <c r="H83" i="48"/>
  <c r="H82" i="48"/>
  <c r="H81" i="48"/>
  <c r="H80" i="48"/>
  <c r="H79" i="48"/>
  <c r="H78" i="48"/>
  <c r="H77" i="48"/>
  <c r="H76" i="48"/>
  <c r="H73" i="48"/>
  <c r="H72" i="48"/>
  <c r="H71" i="48"/>
  <c r="H70" i="48"/>
  <c r="H69" i="48"/>
  <c r="H68" i="48"/>
  <c r="H67" i="48"/>
  <c r="H66" i="48"/>
  <c r="H65" i="48"/>
  <c r="H64" i="48"/>
  <c r="H63" i="48"/>
  <c r="H62" i="48"/>
  <c r="H52" i="48"/>
  <c r="B38" i="48"/>
  <c r="B46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B24" i="48"/>
  <c r="B32" i="48"/>
  <c r="B31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8" i="48"/>
  <c r="D18" i="48" s="1"/>
  <c r="H10" i="48"/>
  <c r="B10" i="48"/>
  <c r="B6" i="48"/>
  <c r="B7" i="48"/>
  <c r="B8" i="48"/>
  <c r="B9" i="48"/>
  <c r="B11" i="48"/>
  <c r="B12" i="48"/>
  <c r="B13" i="48"/>
  <c r="B14" i="48"/>
  <c r="B15" i="48"/>
  <c r="B16" i="48"/>
  <c r="B17" i="48"/>
  <c r="C34" i="48" l="1"/>
  <c r="C35" i="48"/>
  <c r="C36" i="48"/>
  <c r="C37" i="48"/>
  <c r="C38" i="48"/>
  <c r="C39" i="48"/>
  <c r="C40" i="48"/>
  <c r="C41" i="48"/>
  <c r="C42" i="48"/>
  <c r="C43" i="48"/>
  <c r="C44" i="48"/>
  <c r="C45" i="48"/>
  <c r="C46" i="48"/>
  <c r="C20" i="48"/>
  <c r="C21" i="48"/>
  <c r="C22" i="48"/>
  <c r="C23" i="48"/>
  <c r="C24" i="48"/>
  <c r="C25" i="48"/>
  <c r="C26" i="48"/>
  <c r="C27" i="48"/>
  <c r="C28" i="48"/>
  <c r="C29" i="48"/>
  <c r="C30" i="48"/>
  <c r="C31" i="48"/>
  <c r="C32" i="48"/>
  <c r="C6" i="48"/>
  <c r="C7" i="48"/>
  <c r="C8" i="48"/>
  <c r="C9" i="48"/>
  <c r="C10" i="48"/>
  <c r="C11" i="48"/>
  <c r="C12" i="48"/>
  <c r="C13" i="48"/>
  <c r="C14" i="48"/>
  <c r="C15" i="48"/>
  <c r="C16" i="48"/>
  <c r="C17" i="48"/>
  <c r="C18" i="48"/>
  <c r="D5" i="64" l="1"/>
  <c r="D88" i="48"/>
  <c r="B88" i="48"/>
  <c r="D74" i="48"/>
  <c r="B74" i="48"/>
  <c r="D60" i="48"/>
  <c r="B60" i="48"/>
  <c r="D46" i="48"/>
  <c r="D32" i="48"/>
  <c r="H17" i="48"/>
  <c r="D17" i="48" s="1"/>
  <c r="B87" i="48" l="1"/>
  <c r="B86" i="48"/>
  <c r="B85" i="48"/>
  <c r="B84" i="48"/>
  <c r="B83" i="48"/>
  <c r="B82" i="48"/>
  <c r="B81" i="48"/>
  <c r="B80" i="48"/>
  <c r="B79" i="48"/>
  <c r="B78" i="48"/>
  <c r="B77" i="48"/>
  <c r="B76" i="48"/>
  <c r="B59" i="48"/>
  <c r="B58" i="48"/>
  <c r="B57" i="48"/>
  <c r="B56" i="48"/>
  <c r="B55" i="48"/>
  <c r="B54" i="48"/>
  <c r="B53" i="48"/>
  <c r="B52" i="48"/>
  <c r="B51" i="48"/>
  <c r="B50" i="48"/>
  <c r="B48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49" i="48"/>
  <c r="H6" i="48" l="1"/>
  <c r="D6" i="48" s="1"/>
  <c r="B45" i="48" l="1"/>
  <c r="B44" i="48"/>
  <c r="B43" i="48"/>
  <c r="B42" i="48"/>
  <c r="B41" i="48"/>
  <c r="B40" i="48"/>
  <c r="B39" i="48"/>
  <c r="B37" i="48"/>
  <c r="B36" i="48"/>
  <c r="B35" i="48"/>
  <c r="B34" i="48"/>
  <c r="B30" i="48"/>
  <c r="B29" i="48"/>
  <c r="B28" i="48"/>
  <c r="B27" i="48"/>
  <c r="B26" i="48"/>
  <c r="B25" i="48"/>
  <c r="B23" i="48"/>
  <c r="B22" i="48"/>
  <c r="B21" i="48"/>
  <c r="B20" i="48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8" i="48"/>
  <c r="D37" i="48"/>
  <c r="D36" i="48"/>
  <c r="D35" i="48"/>
  <c r="D34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D9" i="48" s="1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87" i="48"/>
  <c r="D86" i="48"/>
  <c r="D85" i="48"/>
  <c r="D84" i="48"/>
  <c r="D83" i="48"/>
  <c r="D82" i="48"/>
  <c r="D81" i="48"/>
  <c r="D80" i="48"/>
  <c r="D79" i="48"/>
  <c r="D78" i="48"/>
  <c r="D77" i="48"/>
  <c r="D76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H59" i="48"/>
  <c r="D59" i="48" s="1"/>
  <c r="H58" i="48"/>
  <c r="D58" i="48" s="1"/>
  <c r="H57" i="48"/>
  <c r="D57" i="48" s="1"/>
  <c r="H56" i="48"/>
  <c r="D56" i="48" s="1"/>
  <c r="H55" i="48"/>
  <c r="D55" i="48" s="1"/>
  <c r="H54" i="48"/>
  <c r="D54" i="48" s="1"/>
  <c r="H53" i="48"/>
  <c r="D53" i="48" s="1"/>
  <c r="D52" i="48"/>
  <c r="H51" i="48"/>
  <c r="D51" i="48" s="1"/>
  <c r="H50" i="48"/>
  <c r="D50" i="48" s="1"/>
  <c r="H49" i="48"/>
  <c r="D49" i="48" s="1"/>
  <c r="H48" i="48"/>
  <c r="D48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AD3" i="46" l="1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88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2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4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8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<sst xmlns="http://schemas.openxmlformats.org/spreadsheetml/2006/main" count="2753" uniqueCount="270">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</sst>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251</v>
      </c>
      <c r="B3" s="5" t="s">
        <v>252</v>
      </c>
      <c r="C3" s="5" t="s">
        <v>253</v>
      </c>
      <c r="D3" s="5" t="s">
        <v>254</v>
      </c>
      <c r="E3" s="5" t="s">
        <v>255</v>
      </c>
    </row>
    <row r="4" spans="1:5" s="8" customFormat="1" x14ac:dyDescent="0.2">
      <c r="A4" s="37">
        <v>44237</v>
      </c>
      <c r="B4" s="36" t="s">
        <v>259</v>
      </c>
      <c r="C4" s="36" t="s">
        <v>260</v>
      </c>
      <c r="D4" s="36"/>
      <c r="E4" s="36" t="s">
        <v>261</v>
      </c>
    </row>
    <row r="5" spans="1:5" s="36" customFormat="1" x14ac:dyDescent="0.2">
      <c r="A5" s="37">
        <v>44232</v>
      </c>
      <c r="B5" s="36" t="s">
        <v>256</v>
      </c>
      <c r="C5" s="36" t="s">
        <v>257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topLeftCell="H1" workbookViewId="0">
      <selection activeCell="E26" sqref="E26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188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186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205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185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185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206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119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120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181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182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8"/>
  <sheetViews>
    <sheetView topLeftCell="A119" zoomScaleNormal="100" workbookViewId="0">
      <selection activeCell="F105" sqref="F105"/>
    </sheetView>
  </sheetViews>
  <sheetFormatPr defaultRowHeight="12.75" x14ac:dyDescent="0.2"/>
  <cols>
    <col min="1" max="1" width="12.28515625" style="22" customWidth="1"/>
    <col min="2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262</v>
      </c>
      <c r="J3" s="17" t="s">
        <v>262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112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 t="shared" ref="B6:B16" si="0">"R-S*"&amp;F6&amp;"_"&amp;G6&amp;"*"</f>
        <v>R-S*Apt_COA*</v>
      </c>
      <c r="C6" s="32" t="str">
        <f t="shared" ref="C6:C18" si="1">"RSDSH_"&amp;F6</f>
        <v>RSDSH_Apt</v>
      </c>
      <c r="D6" s="32">
        <f>SUMIFS('BY-RSD-SH_AF'!$L$2:$L$100,'BY-RSD-SH_AF'!$C$2:$C$100,H6,'BY-RSD-SH_AF'!$A$2:$A$100,"BASE")</f>
        <v>9.2214798735756998E-2</v>
      </c>
      <c r="F6" s="32" t="s">
        <v>109</v>
      </c>
      <c r="G6" s="32" t="s">
        <v>82</v>
      </c>
      <c r="H6" s="32" t="str">
        <f t="shared" ref="H6:H11" si="2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 t="shared" si="0"/>
        <v>R-S*Apt_BDL*</v>
      </c>
      <c r="C7" s="33" t="str">
        <f t="shared" si="1"/>
        <v>RSDSH_Apt</v>
      </c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199</v>
      </c>
      <c r="H7" s="33" t="str">
        <f t="shared" si="2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 t="shared" si="0"/>
        <v>R-S*Apt_ETH*</v>
      </c>
      <c r="C8" s="32" t="str">
        <f t="shared" si="1"/>
        <v>RSDSH_Apt</v>
      </c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198</v>
      </c>
      <c r="H8" s="32" t="str">
        <f t="shared" si="2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207</v>
      </c>
      <c r="B9" s="33" t="str">
        <f t="shared" si="0"/>
        <v>R-S*Apt_LPG*</v>
      </c>
      <c r="C9" s="33" t="str">
        <f t="shared" si="1"/>
        <v>RSDSH_Apt</v>
      </c>
      <c r="D9" s="33">
        <f>SUMIFS('BY-RSD-SH_AF'!$L$2:$L$100,'BY-RSD-SH_AF'!$C$2:$C$100,H9,'BY-RSD-SH_AF'!$A$2:$A$100,"BASE")</f>
        <v>1.7299140780158099E-2</v>
      </c>
      <c r="F9" s="33" t="s">
        <v>109</v>
      </c>
      <c r="G9" s="33" t="s">
        <v>200</v>
      </c>
      <c r="H9" s="33" t="str">
        <f t="shared" si="2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207</v>
      </c>
      <c r="B10" s="32" t="str">
        <f>"R-S*"&amp;F10&amp;"_"&amp;G10&amp;"_N1"&amp;",-R-SC*"</f>
        <v>R-S*Apt_ELC_N1,-R-SC*</v>
      </c>
      <c r="C10" s="32" t="str">
        <f t="shared" si="1"/>
        <v>RSDSH_Apt</v>
      </c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207</v>
      </c>
      <c r="B11" s="35" t="str">
        <f t="shared" si="0"/>
        <v>R-S*Apt_KER*</v>
      </c>
      <c r="C11" s="35" t="str">
        <f t="shared" si="1"/>
        <v>RSDSH_Apt</v>
      </c>
      <c r="D11" s="33">
        <f>SUMIFS('BY-RSD-SH_AF'!$L$2:$L$100,'BY-RSD-SH_AF'!$C$2:$C$100,H11,'BY-RSD-SH_AF'!$A$2:$A$100,"BASE")</f>
        <v>3.0831862922372499E-2</v>
      </c>
      <c r="F11" s="33" t="s">
        <v>109</v>
      </c>
      <c r="G11" s="33" t="s">
        <v>201</v>
      </c>
      <c r="H11" s="33" t="str">
        <f t="shared" si="2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207</v>
      </c>
      <c r="B12" s="32" t="str">
        <f t="shared" si="0"/>
        <v>R-S*Apt_GAS*</v>
      </c>
      <c r="C12" s="32" t="str">
        <f t="shared" si="1"/>
        <v>RSDSH_Apt</v>
      </c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202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0"/>
        <v>R-S*Apt_PEA*</v>
      </c>
      <c r="C13" s="33" t="str">
        <f t="shared" si="1"/>
        <v>RSDSH_Apt</v>
      </c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0"/>
        <v>R-S*Apt_SMF*</v>
      </c>
      <c r="C14" s="32" t="str">
        <f t="shared" si="1"/>
        <v>RSDSH_Apt</v>
      </c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207</v>
      </c>
      <c r="B15" s="33" t="str">
        <f t="shared" si="0"/>
        <v>R-S*Apt_WOO*</v>
      </c>
      <c r="C15" s="33" t="str">
        <f t="shared" si="1"/>
        <v>RSDSH_Apt</v>
      </c>
      <c r="D15" s="33">
        <f>SUMIFS('BY-RSD-SH_AF'!$L$2:$L$100,'BY-RSD-SH_AF'!$C$2:$C$100,H15,'BY-RSD-SH_AF'!$A$2:$A$100,"BASE")</f>
        <v>1.27587517908186E-2</v>
      </c>
      <c r="F15" s="33" t="s">
        <v>109</v>
      </c>
      <c r="G15" s="33" t="s">
        <v>203</v>
      </c>
      <c r="H15" s="33" t="str">
        <f>"R-S*_"&amp;F15&amp;"_"&amp;G15&amp;"*"</f>
        <v>R-S*_Apt_WOO*</v>
      </c>
      <c r="J15" s="17" t="s">
        <v>262</v>
      </c>
    </row>
    <row r="16" spans="1:12" ht="15.75" thickBot="1" x14ac:dyDescent="0.3">
      <c r="A16" s="32" t="s">
        <v>207</v>
      </c>
      <c r="B16" s="32" t="str">
        <f t="shared" si="0"/>
        <v>R-S*Apt_HET*</v>
      </c>
      <c r="C16" s="32" t="str">
        <f t="shared" si="1"/>
        <v>RSDSH_Apt</v>
      </c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ref="B17" si="3">"R-S*"&amp;F17&amp;"_"&amp;G17&amp;"*"</f>
        <v>R-S*Apt_GEO*</v>
      </c>
      <c r="C17" s="33" t="str">
        <f t="shared" si="1"/>
        <v>RSDSH_Apt</v>
      </c>
      <c r="D17" s="33">
        <f>SUMIFS('BY-RSD-SH_AF'!$L$2:$L$100,'BY-RSD-SH_AF'!$C$2:$C$100,H17,'BY-RSD-SH_AF'!$A$2:$A$100,"BASE")</f>
        <v>5.3179934471147799E-2</v>
      </c>
      <c r="F17" s="33" t="s">
        <v>109</v>
      </c>
      <c r="G17" s="33" t="s">
        <v>204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207</v>
      </c>
      <c r="B18" s="32" t="str">
        <f>"R-*"&amp;F18&amp;"*"&amp;"HPN*"&amp;",-*GAS*"</f>
        <v>R-*Apt*HPN*,-*GAS*</v>
      </c>
      <c r="C18" s="32" t="str">
        <f t="shared" si="1"/>
        <v>RSDSH_Apt</v>
      </c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192</v>
      </c>
      <c r="L18" s="32">
        <f>SUMIFS('BY-RSD-LT'!$L$2:$L$100,'BY-RSD-LT'!$C$2:$C$100,AF!K18,'BY-RSD-LT'!$A$2:$A$100,"BASE")</f>
        <v>1.6114677026113401E-3</v>
      </c>
    </row>
    <row r="19" spans="1:12" ht="15" x14ac:dyDescent="0.25">
      <c r="A19" s="29" t="s">
        <v>113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193</v>
      </c>
      <c r="L19" s="33">
        <f>SUMIFS('BY-RSD-LT'!$L$2:$L$100,'BY-RSD-LT'!$C$2:$C$100,AF!K19,'BY-RSD-LT'!$A$2:$A$100,"BASE")</f>
        <v>2.287177034804E-3</v>
      </c>
    </row>
    <row r="20" spans="1:12" ht="15" x14ac:dyDescent="0.25">
      <c r="A20" s="32" t="s">
        <v>1</v>
      </c>
      <c r="B20" s="32" t="str">
        <f t="shared" ref="B20:B31" si="4">"R-S*"&amp;F20&amp;"_"&amp;G20&amp;"*"</f>
        <v>R-S*Att_COA*</v>
      </c>
      <c r="C20" s="32" t="str">
        <f t="shared" ref="C20:C32" si="5">"RSDSH_"&amp;F20</f>
        <v>RSDSH_Att</v>
      </c>
      <c r="D20" s="32">
        <f>SUMIFS('BY-RSD-SH_AF'!$L$2:$L$100,'BY-RSD-SH_AF'!$C$2:$C$100,H20,'BY-RSD-SH_AF'!$A$2:$A$100,"BASE")</f>
        <v>0.100127983891551</v>
      </c>
      <c r="F20" s="32" t="s">
        <v>105</v>
      </c>
      <c r="G20" s="32" t="s">
        <v>82</v>
      </c>
      <c r="H20" s="32" t="str">
        <f t="shared" ref="H20:H23" si="6">"R-S*_"&amp;F20&amp;"_"&amp;G20&amp;"*"</f>
        <v>R-S*_Att_COA*</v>
      </c>
      <c r="J20" s="32" t="s">
        <v>78</v>
      </c>
      <c r="K20" s="32" t="s">
        <v>194</v>
      </c>
      <c r="L20" s="32">
        <f>SUMIFS('BY-RSD-LT'!$L$2:$L$100,'BY-RSD-LT'!$C$2:$C$100,AF!K20,'BY-RSD-LT'!$A$2:$A$100,"BASE")</f>
        <v>3.76745947904644E-3</v>
      </c>
    </row>
    <row r="21" spans="1:12" ht="15" x14ac:dyDescent="0.25">
      <c r="A21" s="33" t="s">
        <v>1</v>
      </c>
      <c r="B21" s="33" t="str">
        <f t="shared" si="4"/>
        <v>R-S*Att_BDL*</v>
      </c>
      <c r="C21" s="33" t="str">
        <f t="shared" si="5"/>
        <v>RSDSH_Att</v>
      </c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199</v>
      </c>
      <c r="H21" s="33" t="str">
        <f t="shared" si="6"/>
        <v>R-S*_Att_BDL*</v>
      </c>
      <c r="J21" s="33" t="s">
        <v>78</v>
      </c>
      <c r="K21" s="33" t="s">
        <v>195</v>
      </c>
      <c r="L21" s="33">
        <f>SUMIFS('BY-RSD-PF'!$L$2:$L$100,'BY-RSD-PF'!$C$2:$C$100,AF!K21,'BY-RSD-PF'!$A$2:$A$100,"BASE")</f>
        <v>3.3205708318124599E-4</v>
      </c>
    </row>
    <row r="22" spans="1:12" ht="15" x14ac:dyDescent="0.25">
      <c r="A22" s="32" t="s">
        <v>1</v>
      </c>
      <c r="B22" s="32" t="str">
        <f t="shared" si="4"/>
        <v>R-S*Att_ETH*</v>
      </c>
      <c r="C22" s="32" t="str">
        <f t="shared" si="5"/>
        <v>RSDSH_Att</v>
      </c>
      <c r="D22" s="32">
        <f>SUMIFS('BY-RSD-SH_AF'!$L$2:$L$100,'BY-RSD-SH_AF'!$C$2:$C$100,H22,'BY-RSD-SH_AF'!$A$2:$A$100,"BASE")</f>
        <v>0</v>
      </c>
      <c r="F22" s="32" t="s">
        <v>105</v>
      </c>
      <c r="G22" s="32" t="s">
        <v>198</v>
      </c>
      <c r="H22" s="32" t="str">
        <f t="shared" si="6"/>
        <v>R-S*_Att_ETH*</v>
      </c>
      <c r="J22" s="32" t="s">
        <v>78</v>
      </c>
      <c r="K22" s="32" t="s">
        <v>196</v>
      </c>
      <c r="L22" s="32">
        <f>SUMIFS('BY-RSD-PF'!$L$2:$L$100,'BY-RSD-PF'!$C$2:$C$100,AF!K22,'BY-RSD-PF'!$A$2:$A$100,"BASE")</f>
        <v>6.3335727594585403E-4</v>
      </c>
    </row>
    <row r="23" spans="1:12" ht="15" x14ac:dyDescent="0.25">
      <c r="A23" s="33" t="s">
        <v>207</v>
      </c>
      <c r="B23" s="33" t="str">
        <f t="shared" si="4"/>
        <v>R-S*Att_LPG*</v>
      </c>
      <c r="C23" s="33" t="str">
        <f t="shared" si="5"/>
        <v>RSDSH_Att</v>
      </c>
      <c r="D23" s="33">
        <f>SUMIFS('BY-RSD-SH_AF'!$L$2:$L$100,'BY-RSD-SH_AF'!$C$2:$C$100,H23,'BY-RSD-SH_AF'!$A$2:$A$100,"BASE")</f>
        <v>2.3818929075767398E-2</v>
      </c>
      <c r="F23" s="33" t="s">
        <v>105</v>
      </c>
      <c r="G23" s="33" t="s">
        <v>200</v>
      </c>
      <c r="H23" s="33" t="str">
        <f t="shared" si="6"/>
        <v>R-S*_Att_LPG*</v>
      </c>
      <c r="J23" s="33" t="s">
        <v>78</v>
      </c>
      <c r="K23" s="33" t="s">
        <v>197</v>
      </c>
      <c r="L23" s="33">
        <f>SUMIFS('BY-RSD-PF'!$L$2:$L$100,'BY-RSD-PF'!$C$2:$C$100,AF!K23,'BY-RSD-PF'!$A$2:$A$100,"BASE")</f>
        <v>7.8417325837286497E-4</v>
      </c>
    </row>
    <row r="24" spans="1:12" ht="15" x14ac:dyDescent="0.25">
      <c r="A24" s="32" t="s">
        <v>207</v>
      </c>
      <c r="B24" s="32" t="str">
        <f>"R-S*"&amp;F24&amp;"_"&amp;G24&amp;"_N1"&amp;",-R-SC*"</f>
        <v>R-S*Att_ELC_N1,-R-SC*</v>
      </c>
      <c r="C24" s="32" t="str">
        <f t="shared" si="5"/>
        <v>RSDSH_Att</v>
      </c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207</v>
      </c>
      <c r="B25" s="33" t="str">
        <f t="shared" si="4"/>
        <v>R-S*Att_KER*</v>
      </c>
      <c r="C25" s="33" t="str">
        <f t="shared" si="5"/>
        <v>RSDSH_Att</v>
      </c>
      <c r="D25" s="33">
        <f>SUMIFS('BY-RSD-SH_AF'!$L$2:$L$100,'BY-RSD-SH_AF'!$C$2:$C$100,H25,'BY-RSD-SH_AF'!$A$2:$A$100,"BASE")</f>
        <v>2.3904596338409499E-2</v>
      </c>
      <c r="F25" s="33" t="s">
        <v>105</v>
      </c>
      <c r="G25" s="33" t="s">
        <v>201</v>
      </c>
      <c r="H25" s="33" t="str">
        <f t="shared" ref="H25" si="7">"R-S*_"&amp;F25&amp;"_"&amp;G25&amp;"*"</f>
        <v>R-S*_Att_KER*</v>
      </c>
    </row>
    <row r="26" spans="1:12" ht="15" x14ac:dyDescent="0.25">
      <c r="A26" s="32" t="s">
        <v>207</v>
      </c>
      <c r="B26" s="32" t="str">
        <f t="shared" si="4"/>
        <v>R-S*Att_GAS*</v>
      </c>
      <c r="C26" s="32" t="str">
        <f t="shared" si="5"/>
        <v>RSDSH_Att</v>
      </c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202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4"/>
        <v>R-S*Att_PEA*</v>
      </c>
      <c r="C27" s="33" t="str">
        <f t="shared" si="5"/>
        <v>RSDSH_Att</v>
      </c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4"/>
        <v>R-S*Att_SMF*</v>
      </c>
      <c r="C28" s="32" t="str">
        <f t="shared" si="5"/>
        <v>RSDSH_Att</v>
      </c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207</v>
      </c>
      <c r="B29" s="33" t="str">
        <f t="shared" si="4"/>
        <v>R-S*Att_WOO*</v>
      </c>
      <c r="C29" s="33" t="str">
        <f t="shared" si="5"/>
        <v>RSDSH_Att</v>
      </c>
      <c r="D29" s="33">
        <f>SUMIFS('BY-RSD-SH_AF'!$L$2:$L$100,'BY-RSD-SH_AF'!$C$2:$C$100,H29,'BY-RSD-SH_AF'!$A$2:$A$100,"BASE")</f>
        <v>5.6329489829771803E-2</v>
      </c>
      <c r="F29" s="33" t="s">
        <v>105</v>
      </c>
      <c r="G29" s="33" t="s">
        <v>203</v>
      </c>
      <c r="H29" s="33" t="str">
        <f>"R-S*_"&amp;F29&amp;"_"&amp;G29&amp;"*"</f>
        <v>R-S*_Att_WOO*</v>
      </c>
    </row>
    <row r="30" spans="1:12" ht="15" x14ac:dyDescent="0.25">
      <c r="A30" s="32" t="s">
        <v>207</v>
      </c>
      <c r="B30" s="32" t="str">
        <f t="shared" si="4"/>
        <v>R-S*Att_HET*</v>
      </c>
      <c r="C30" s="32" t="str">
        <f t="shared" si="5"/>
        <v>RSDSH_Att</v>
      </c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4"/>
        <v>R-S*Att_GEO*</v>
      </c>
      <c r="C31" s="33" t="str">
        <f t="shared" si="5"/>
        <v>RSDSH_Att</v>
      </c>
      <c r="D31" s="33">
        <f>SUMIFS('BY-RSD-SH_AF'!$L$2:$L$100,'BY-RSD-SH_AF'!$C$2:$C$100,H31,'BY-RSD-SH_AF'!$A$2:$A$100,"BASE")</f>
        <v>0.249048421589953</v>
      </c>
      <c r="F31" s="33" t="s">
        <v>105</v>
      </c>
      <c r="G31" s="33" t="s">
        <v>204</v>
      </c>
      <c r="H31" s="33" t="str">
        <f>"R-S*_"&amp;F31&amp;"_"&amp;G31&amp;"*"</f>
        <v>R-S*_Att_GEO*</v>
      </c>
    </row>
    <row r="32" spans="1:12" ht="15" x14ac:dyDescent="0.25">
      <c r="A32" s="32" t="s">
        <v>207</v>
      </c>
      <c r="B32" s="32" t="str">
        <f>"R-*"&amp;F32&amp;"*"&amp;"HPN*"&amp;",-*GAS*"</f>
        <v>R-*Att*HPN*,-*GAS*</v>
      </c>
      <c r="C32" s="32" t="str">
        <f t="shared" si="5"/>
        <v>RSDSH_Att</v>
      </c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114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 t="shared" ref="B34:B45" si="8">"R-S*"&amp;F34&amp;"_"&amp;G34&amp;"*"</f>
        <v>R-S*Det_COA*</v>
      </c>
      <c r="C34" s="32" t="str">
        <f t="shared" ref="C34:C46" si="9">"RSDSH_"&amp;F34</f>
        <v>RSDSH_Det</v>
      </c>
      <c r="D34" s="32">
        <f>SUMIFS('BY-RSD-SH_AF'!$L$2:$L$100,'BY-RSD-SH_AF'!$C$2:$C$100,H34,'BY-RSD-SH_AF'!$A$2:$A$100,"BASE")</f>
        <v>0.27139198399610598</v>
      </c>
      <c r="F34" s="32" t="s">
        <v>115</v>
      </c>
      <c r="G34" s="32" t="s">
        <v>82</v>
      </c>
      <c r="H34" s="32" t="str">
        <f t="shared" ref="H34:H37" si="10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 t="shared" si="8"/>
        <v>R-S*Det_BDL*</v>
      </c>
      <c r="C35" s="33" t="str">
        <f t="shared" si="9"/>
        <v>RSDSH_Det</v>
      </c>
      <c r="D35" s="33">
        <f>SUMIFS('BY-RSD-SH_AF'!$L$2:$L$100,'BY-RSD-SH_AF'!$C$2:$C$100,H35,'BY-RSD-SH_AF'!$A$2:$A$100,"BASE")</f>
        <v>0</v>
      </c>
      <c r="F35" s="33" t="s">
        <v>115</v>
      </c>
      <c r="G35" s="33" t="s">
        <v>199</v>
      </c>
      <c r="H35" s="33" t="str">
        <f t="shared" si="10"/>
        <v>R-S*_Det_BDL*</v>
      </c>
    </row>
    <row r="36" spans="1:9" ht="15" x14ac:dyDescent="0.25">
      <c r="A36" s="32" t="s">
        <v>1</v>
      </c>
      <c r="B36" s="32" t="str">
        <f t="shared" si="8"/>
        <v>R-S*Det_ETH*</v>
      </c>
      <c r="C36" s="32" t="str">
        <f t="shared" si="9"/>
        <v>RSDSH_Det</v>
      </c>
      <c r="D36" s="32">
        <f>SUMIFS('BY-RSD-SH_AF'!$L$2:$L$100,'BY-RSD-SH_AF'!$C$2:$C$100,H36,'BY-RSD-SH_AF'!$A$2:$A$100,"BASE")</f>
        <v>0</v>
      </c>
      <c r="F36" s="32" t="s">
        <v>115</v>
      </c>
      <c r="G36" s="32" t="s">
        <v>198</v>
      </c>
      <c r="H36" s="32" t="str">
        <f t="shared" si="10"/>
        <v>R-S*_Det_ETH*</v>
      </c>
    </row>
    <row r="37" spans="1:9" ht="15" x14ac:dyDescent="0.25">
      <c r="A37" s="33" t="s">
        <v>207</v>
      </c>
      <c r="B37" s="33" t="str">
        <f t="shared" si="8"/>
        <v>R-S*Det_LPG*</v>
      </c>
      <c r="C37" s="33" t="str">
        <f t="shared" si="9"/>
        <v>RSDSH_Det</v>
      </c>
      <c r="D37" s="33">
        <f>SUMIFS('BY-RSD-SH_AF'!$L$2:$L$100,'BY-RSD-SH_AF'!$C$2:$C$100,H37,'BY-RSD-SH_AF'!$A$2:$A$100,"BASE")</f>
        <v>5.5595203690710603E-2</v>
      </c>
      <c r="F37" s="33" t="s">
        <v>115</v>
      </c>
      <c r="G37" s="33" t="s">
        <v>200</v>
      </c>
      <c r="H37" s="33" t="str">
        <f t="shared" si="10"/>
        <v>R-S*_Det_LPG*</v>
      </c>
    </row>
    <row r="38" spans="1:9" ht="15" x14ac:dyDescent="0.25">
      <c r="A38" s="32" t="s">
        <v>207</v>
      </c>
      <c r="B38" s="32" t="str">
        <f>"R-S*"&amp;F38&amp;"_"&amp;G38&amp;"_N1"&amp;",-R-SC*"</f>
        <v>R-S*Det_ELC_N1,-R-SC*</v>
      </c>
      <c r="C38" s="32" t="str">
        <f t="shared" si="9"/>
        <v>RSDSH_Det</v>
      </c>
      <c r="D38" s="32">
        <f>SUMIFS('BY-RSD-SH_AF'!$L$2:$L$100,'BY-RSD-SH_AF'!$C$2:$C$100,H38,'BY-RSD-SH_AF'!$A$2:$A$100,"BASE")</f>
        <v>5.1441804976465701E-2</v>
      </c>
      <c r="F38" s="32" t="s">
        <v>115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207</v>
      </c>
      <c r="B39" s="33" t="str">
        <f t="shared" si="8"/>
        <v>R-S*Det_KER*</v>
      </c>
      <c r="C39" s="33" t="str">
        <f t="shared" si="9"/>
        <v>RSDSH_Det</v>
      </c>
      <c r="D39" s="33">
        <f>SUMIFS('BY-RSD-SH_AF'!$L$2:$L$100,'BY-RSD-SH_AF'!$C$2:$C$100,H39,'BY-RSD-SH_AF'!$A$2:$A$100,"BASE")</f>
        <v>4.1477826816639397E-2</v>
      </c>
      <c r="F39" s="33" t="s">
        <v>115</v>
      </c>
      <c r="G39" s="33" t="s">
        <v>201</v>
      </c>
      <c r="H39" s="33" t="str">
        <f t="shared" ref="H39" si="11">"R-S*_"&amp;F39&amp;"_"&amp;G39&amp;"*"</f>
        <v>R-S*_Det_KER*</v>
      </c>
    </row>
    <row r="40" spans="1:9" ht="15" x14ac:dyDescent="0.25">
      <c r="A40" s="32" t="s">
        <v>207</v>
      </c>
      <c r="B40" s="32" t="str">
        <f t="shared" si="8"/>
        <v>R-S*Det_GAS*</v>
      </c>
      <c r="C40" s="32" t="str">
        <f t="shared" si="9"/>
        <v>RSDSH_Det</v>
      </c>
      <c r="D40" s="32">
        <f>SUMIFS('BY-RSD-SH_AF'!$L$2:$L$100,'BY-RSD-SH_AF'!$C$2:$C$100,H40,'BY-RSD-SH_AF'!$A$2:$A$100,"BASE")</f>
        <v>3.7040631160092499E-2</v>
      </c>
      <c r="F40" s="32" t="s">
        <v>115</v>
      </c>
      <c r="G40" s="32" t="s">
        <v>202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8"/>
        <v>R-S*Det_PEA*</v>
      </c>
      <c r="C41" s="33" t="str">
        <f t="shared" si="9"/>
        <v>RSDSH_Det</v>
      </c>
      <c r="D41" s="33">
        <f>SUMIFS('BY-RSD-SH_AF'!$L$2:$L$100,'BY-RSD-SH_AF'!$C$2:$C$100,H41,'BY-RSD-SH_AF'!$A$2:$A$100,"BASE")</f>
        <v>9.5005552686675293E-2</v>
      </c>
      <c r="F41" s="33" t="s">
        <v>115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8"/>
        <v>R-S*Det_SMF*</v>
      </c>
      <c r="C42" s="32" t="str">
        <f t="shared" si="9"/>
        <v>RSDSH_Det</v>
      </c>
      <c r="D42" s="32">
        <f>SUMIFS('BY-RSD-SH_AF'!$L$2:$L$100,'BY-RSD-SH_AF'!$C$2:$C$100,H42,'BY-RSD-SH_AF'!$A$2:$A$100,"BASE")</f>
        <v>0.12981046442763899</v>
      </c>
      <c r="F42" s="32" t="s">
        <v>115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207</v>
      </c>
      <c r="B43" s="33" t="str">
        <f t="shared" si="8"/>
        <v>R-S*Det_WOO*</v>
      </c>
      <c r="C43" s="33" t="str">
        <f t="shared" si="9"/>
        <v>RSDSH_Det</v>
      </c>
      <c r="D43" s="33">
        <f>SUMIFS('BY-RSD-SH_AF'!$L$2:$L$100,'BY-RSD-SH_AF'!$C$2:$C$100,H43,'BY-RSD-SH_AF'!$A$2:$A$100,"BASE")</f>
        <v>7.5672129216388107E-2</v>
      </c>
      <c r="F43" s="33" t="s">
        <v>115</v>
      </c>
      <c r="G43" s="33" t="s">
        <v>203</v>
      </c>
      <c r="H43" s="33" t="str">
        <f>"R-S*_"&amp;F43&amp;"_"&amp;G43&amp;"*"</f>
        <v>R-S*_Det_WOO*</v>
      </c>
    </row>
    <row r="44" spans="1:9" ht="15" x14ac:dyDescent="0.25">
      <c r="A44" s="32" t="s">
        <v>207</v>
      </c>
      <c r="B44" s="32" t="str">
        <f t="shared" si="8"/>
        <v>R-S*Det_HET*</v>
      </c>
      <c r="C44" s="32" t="str">
        <f t="shared" si="9"/>
        <v>RSDSH_Det</v>
      </c>
      <c r="D44" s="32">
        <f>SUMIFS('BY-RSD-SH_AF'!$L$2:$L$100,'BY-RSD-SH_AF'!$C$2:$C$100,H44,'BY-RSD-SH_AF'!$A$2:$A$100,"BASE")</f>
        <v>0.189996602787424</v>
      </c>
      <c r="F44" s="32" t="s">
        <v>115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8"/>
        <v>R-S*Det_GEO*</v>
      </c>
      <c r="C45" s="33" t="str">
        <f t="shared" si="9"/>
        <v>RSDSH_Det</v>
      </c>
      <c r="D45" s="33">
        <f>SUMIFS('BY-RSD-SH_AF'!$L$2:$L$100,'BY-RSD-SH_AF'!$C$2:$C$100,H45,'BY-RSD-SH_AF'!$A$2:$A$100,"BASE")</f>
        <v>0.22978380047467101</v>
      </c>
      <c r="F45" s="33" t="s">
        <v>115</v>
      </c>
      <c r="G45" s="33" t="s">
        <v>204</v>
      </c>
      <c r="H45" s="33" t="str">
        <f>"R-S*_"&amp;F45&amp;"_"&amp;G45&amp;"*"</f>
        <v>R-S*_Det_GEO*</v>
      </c>
    </row>
    <row r="46" spans="1:9" ht="15" x14ac:dyDescent="0.25">
      <c r="A46" s="32" t="s">
        <v>207</v>
      </c>
      <c r="B46" s="32" t="str">
        <f>"R-*"&amp;F46&amp;"*"&amp;"HPN*"&amp;",-*GAS*"</f>
        <v>R-*Det*HPN*,-*GAS*</v>
      </c>
      <c r="C46" s="32" t="str">
        <f t="shared" si="9"/>
        <v>RSDSH_Det</v>
      </c>
      <c r="D46" s="32">
        <f>SUMIFS('BY-RSD-SH_AF'!$L$2:$L$100,'BY-RSD-SH_AF'!$C$2:$C$100,H46,'BY-RSD-SH_AF'!$A$2:$A$100,"BASE")</f>
        <v>3.17870115673878E-2</v>
      </c>
      <c r="F46" s="32" t="s">
        <v>115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116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 t="shared" ref="B48:B59" si="12">"R-WH_"&amp;F48&amp;"_"&amp;G48&amp;"*"</f>
        <v>R-WH_Apt_COA*</v>
      </c>
      <c r="C48" s="32"/>
      <c r="D48" s="32">
        <f>SUMIFS('BY-RSD-WH_AF'!$L$2:$L$100,'BY-RSD-WH_AF'!$C$2:$C$100,H48,'BY-RSD-WH_AF'!$A$2:$A$100,"BASE")</f>
        <v>6.3768329096572304E-3</v>
      </c>
      <c r="F48" s="32" t="s">
        <v>109</v>
      </c>
      <c r="G48" s="32" t="s">
        <v>82</v>
      </c>
      <c r="H48" s="32" t="str">
        <f t="shared" ref="H48:H53" si="13">"R-WH_"&amp;F48&amp;"_"&amp;G48&amp;"*"</f>
        <v>R-WH_Apt_COA*</v>
      </c>
    </row>
    <row r="49" spans="1:8" ht="15" x14ac:dyDescent="0.25">
      <c r="A49" s="33" t="s">
        <v>1</v>
      </c>
      <c r="B49" s="33" t="str">
        <f t="shared" si="12"/>
        <v>R-WH_Apt_BDL*</v>
      </c>
      <c r="C49" s="33"/>
      <c r="D49" s="33">
        <f>SUMIFS('BY-RSD-WH_AF'!$L$2:$L$100,'BY-RSD-WH_AF'!$C$2:$C$100,H49,'BY-RSD-WH_AF'!$A$2:$A$100,"BASE")</f>
        <v>7.1004600000000003E-3</v>
      </c>
      <c r="F49" s="33" t="s">
        <v>109</v>
      </c>
      <c r="G49" s="33" t="s">
        <v>199</v>
      </c>
      <c r="H49" s="33" t="str">
        <f t="shared" si="13"/>
        <v>R-WH_Apt_BDL*</v>
      </c>
    </row>
    <row r="50" spans="1:8" ht="15" x14ac:dyDescent="0.25">
      <c r="A50" s="32" t="s">
        <v>1</v>
      </c>
      <c r="B50" s="32" t="str">
        <f t="shared" si="12"/>
        <v>R-WH_Apt_ETH*</v>
      </c>
      <c r="C50" s="32"/>
      <c r="D50" s="32">
        <f>SUMIFS('BY-RSD-WH_AF'!$L$2:$L$100,'BY-RSD-WH_AF'!$C$2:$C$100,H50,'BY-RSD-WH_AF'!$A$2:$A$100,"BASE")</f>
        <v>8.5546800000000003E-3</v>
      </c>
      <c r="F50" s="32" t="s">
        <v>109</v>
      </c>
      <c r="G50" s="32" t="s">
        <v>198</v>
      </c>
      <c r="H50" s="32" t="str">
        <f t="shared" si="13"/>
        <v>R-WH_Apt_ETH*</v>
      </c>
    </row>
    <row r="51" spans="1:8" ht="15" x14ac:dyDescent="0.25">
      <c r="A51" s="33" t="s">
        <v>263</v>
      </c>
      <c r="B51" s="33" t="str">
        <f t="shared" si="12"/>
        <v>R-WH_Apt_LPG*</v>
      </c>
      <c r="C51" s="33"/>
      <c r="D51" s="33">
        <f>SUMIFS('BY-RSD-WH_AF'!$L$2:$L$100,'BY-RSD-WH_AF'!$C$2:$C$100,H51,'BY-RSD-WH_AF'!$A$2:$A$100,"BASE")</f>
        <v>8.8234631689712503E-3</v>
      </c>
      <c r="F51" s="33" t="s">
        <v>109</v>
      </c>
      <c r="G51" s="33" t="s">
        <v>200</v>
      </c>
      <c r="H51" s="33" t="str">
        <f t="shared" si="13"/>
        <v>R-WH_Apt_LPG*</v>
      </c>
    </row>
    <row r="52" spans="1:8" ht="15" x14ac:dyDescent="0.25">
      <c r="A52" s="32" t="s">
        <v>263</v>
      </c>
      <c r="B52" s="32" t="str">
        <f t="shared" si="12"/>
        <v>R-WH_Apt_ELC*</v>
      </c>
      <c r="C52" s="32"/>
      <c r="D52" s="32">
        <f>SUMIFS('BY-RSD-WH_AF'!$L$2:$L$100,'BY-RSD-WH_AF'!$C$2:$C$100,H52,'BY-RSD-WH_AF'!$A$2:$A$100,"BASE")</f>
        <v>8.4736052016827299E-3</v>
      </c>
      <c r="F52" s="32" t="s">
        <v>109</v>
      </c>
      <c r="G52" s="32" t="s">
        <v>83</v>
      </c>
      <c r="H52" s="32" t="str">
        <f>"R-WH_"&amp;F52&amp;"_"&amp;G52&amp;"*X0"</f>
        <v>R-WH_Apt_ELC*X0</v>
      </c>
    </row>
    <row r="53" spans="1:8" ht="15" x14ac:dyDescent="0.25">
      <c r="A53" s="33" t="s">
        <v>1</v>
      </c>
      <c r="B53" s="33" t="str">
        <f t="shared" si="12"/>
        <v>R-WH_Apt_KER*</v>
      </c>
      <c r="C53" s="33"/>
      <c r="D53" s="33">
        <f>SUMIFS('BY-RSD-WH_AF'!$L$2:$L$100,'BY-RSD-WH_AF'!$C$2:$C$100,H53,'BY-RSD-WH_AF'!$A$2:$A$100,"BASE")</f>
        <v>8.6288756048648694E-3</v>
      </c>
      <c r="F53" s="33" t="s">
        <v>109</v>
      </c>
      <c r="G53" s="33" t="s">
        <v>201</v>
      </c>
      <c r="H53" s="33" t="str">
        <f t="shared" si="13"/>
        <v>R-WH_Apt_KER*</v>
      </c>
    </row>
    <row r="54" spans="1:8" ht="15" x14ac:dyDescent="0.25">
      <c r="A54" s="32" t="s">
        <v>263</v>
      </c>
      <c r="B54" s="32" t="str">
        <f t="shared" si="12"/>
        <v>R-WH_Apt_GAS*</v>
      </c>
      <c r="C54" s="32"/>
      <c r="D54" s="32">
        <f>SUMIFS('BY-RSD-WH_AF'!$L$2:$L$100,'BY-RSD-WH_AF'!$C$2:$C$100,H54,'BY-RSD-WH_AF'!$A$2:$A$100,"BASE")</f>
        <v>7.0999155767537403E-3</v>
      </c>
      <c r="F54" s="32" t="s">
        <v>109</v>
      </c>
      <c r="G54" s="32" t="s">
        <v>202</v>
      </c>
      <c r="H54" s="32" t="str">
        <f>"R-WH_"&amp;F53&amp;"_"&amp;G54&amp;"*"</f>
        <v>R-WH_Apt_GAS*</v>
      </c>
    </row>
    <row r="55" spans="1:8" ht="15" x14ac:dyDescent="0.25">
      <c r="A55" s="33" t="s">
        <v>1</v>
      </c>
      <c r="B55" s="33" t="str">
        <f t="shared" si="12"/>
        <v>R-WH_Apt_PEA*</v>
      </c>
      <c r="C55" s="33"/>
      <c r="D55" s="33">
        <f>SUMIFS('BY-RSD-WH_AF'!$L$2:$L$100,'BY-RSD-WH_AF'!$C$2:$C$100,H55,'BY-RSD-WH_AF'!$A$2:$A$100,"BASE")</f>
        <v>8.5740576923076899E-3</v>
      </c>
      <c r="F55" s="33" t="s">
        <v>109</v>
      </c>
      <c r="G55" s="33" t="s">
        <v>110</v>
      </c>
      <c r="H55" s="33" t="str">
        <f t="shared" ref="H55:H60" si="14">"R-WH_"&amp;F55&amp;"_"&amp;G55&amp;"*"</f>
        <v>R-WH_Apt_PEA*</v>
      </c>
    </row>
    <row r="56" spans="1:8" ht="15" x14ac:dyDescent="0.25">
      <c r="A56" s="32" t="s">
        <v>1</v>
      </c>
      <c r="B56" s="32" t="str">
        <f t="shared" si="12"/>
        <v>R-WH_Apt_SMF*</v>
      </c>
      <c r="C56" s="32"/>
      <c r="D56" s="32">
        <f>SUMIFS('BY-RSD-WH_AF'!$L$2:$L$100,'BY-RSD-WH_AF'!$C$2:$C$100,H56,'BY-RSD-WH_AF'!$A$2:$A$100,"BASE")</f>
        <v>8.5332927933924694E-3</v>
      </c>
      <c r="F56" s="32" t="s">
        <v>109</v>
      </c>
      <c r="G56" s="32" t="s">
        <v>111</v>
      </c>
      <c r="H56" s="32" t="str">
        <f t="shared" si="14"/>
        <v>R-WH_Apt_SMF*</v>
      </c>
    </row>
    <row r="57" spans="1:8" ht="15" x14ac:dyDescent="0.25">
      <c r="A57" s="33" t="s">
        <v>263</v>
      </c>
      <c r="B57" s="33" t="str">
        <f t="shared" si="12"/>
        <v>R-WH_Apt_WOO*</v>
      </c>
      <c r="C57" s="33"/>
      <c r="D57" s="33">
        <f>SUMIFS('BY-RSD-WH_AF'!$L$2:$L$100,'BY-RSD-WH_AF'!$C$2:$C$100,H57,'BY-RSD-WH_AF'!$A$2:$A$100,"BASE")</f>
        <v>7.6632802703553099E-3</v>
      </c>
      <c r="F57" s="33" t="s">
        <v>109</v>
      </c>
      <c r="G57" s="33" t="s">
        <v>203</v>
      </c>
      <c r="H57" s="33" t="str">
        <f t="shared" si="14"/>
        <v>R-WH_Apt_WOO*</v>
      </c>
    </row>
    <row r="58" spans="1:8" ht="15" x14ac:dyDescent="0.25">
      <c r="A58" s="32" t="s">
        <v>1</v>
      </c>
      <c r="B58" s="32" t="str">
        <f t="shared" si="12"/>
        <v>R-WH_Apt_HET*</v>
      </c>
      <c r="C58" s="32"/>
      <c r="D58" s="32">
        <f>SUMIFS('BY-RSD-WH_AF'!$L$2:$L$100,'BY-RSD-WH_AF'!$C$2:$C$100,H58,'BY-RSD-WH_AF'!$A$2:$A$100,"BASE")</f>
        <v>3.0627633026508998E-4</v>
      </c>
      <c r="F58" s="32" t="s">
        <v>109</v>
      </c>
      <c r="G58" s="32" t="s">
        <v>84</v>
      </c>
      <c r="H58" s="32" t="str">
        <f t="shared" si="14"/>
        <v>R-WH_Apt_HET*</v>
      </c>
    </row>
    <row r="59" spans="1:8" ht="15" x14ac:dyDescent="0.25">
      <c r="A59" s="33" t="s">
        <v>1</v>
      </c>
      <c r="B59" s="33" t="str">
        <f t="shared" si="12"/>
        <v>R-WH_Apt_GEO*</v>
      </c>
      <c r="C59" s="33"/>
      <c r="D59" s="33">
        <f>SUMIFS('BY-RSD-WH_AF'!$L$2:$L$100,'BY-RSD-WH_AF'!$C$2:$C$100,H59,'BY-RSD-WH_AF'!$A$2:$A$100,"BASE")</f>
        <v>0</v>
      </c>
      <c r="F59" s="33" t="s">
        <v>109</v>
      </c>
      <c r="G59" s="33" t="s">
        <v>204</v>
      </c>
      <c r="H59" s="33" t="str">
        <f t="shared" si="14"/>
        <v>R-WH_Apt_GEO*</v>
      </c>
    </row>
    <row r="60" spans="1:8" ht="15" x14ac:dyDescent="0.25">
      <c r="A60" s="32" t="s">
        <v>263</v>
      </c>
      <c r="B60" s="32" t="str">
        <f>"R-WH_"&amp;F60&amp;"_"&amp;G60&amp;"*"</f>
        <v>R-WH_Apt_SOL*</v>
      </c>
      <c r="C60" s="32"/>
      <c r="D60" s="32">
        <f>SUMIFS('BY-RSD-WH_AF'!$L$2:$L$100,'BY-RSD-WH_AF'!$C$2:$C$100,H60,'BY-RSD-WH_AF'!$A$2:$A$100,"BASE")</f>
        <v>8.6298729994523198E-3</v>
      </c>
      <c r="F60" s="32" t="s">
        <v>109</v>
      </c>
      <c r="G60" s="32" t="s">
        <v>250</v>
      </c>
      <c r="H60" s="32" t="str">
        <f t="shared" si="14"/>
        <v>R-WH_Apt_SOL*</v>
      </c>
    </row>
    <row r="61" spans="1:8" ht="15" x14ac:dyDescent="0.2">
      <c r="A61" s="29" t="s">
        <v>117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 t="shared" ref="B62:B73" si="15">"R-WH_"&amp;F62&amp;"_"&amp;G62&amp;"*"</f>
        <v>R-WH_Att_COA*</v>
      </c>
      <c r="C62" s="32"/>
      <c r="D62" s="32">
        <f>SUMIFS('BY-RSD-WH_AF'!$L$2:$L$100,'BY-RSD-WH_AF'!$C$2:$C$100,H62,'BY-RSD-WH_AF'!$A$2:$A$100,"BASE")</f>
        <v>9.3819421193711804E-3</v>
      </c>
      <c r="F62" s="32" t="s">
        <v>105</v>
      </c>
      <c r="G62" s="32" t="s">
        <v>82</v>
      </c>
      <c r="H62" s="32" t="str">
        <f t="shared" ref="H62:H67" si="16">"R-WH_"&amp;F62&amp;"_"&amp;G62&amp;"*"</f>
        <v>R-WH_Att_COA*</v>
      </c>
    </row>
    <row r="63" spans="1:8" ht="15" x14ac:dyDescent="0.25">
      <c r="A63" s="33" t="s">
        <v>1</v>
      </c>
      <c r="B63" s="33" t="str">
        <f t="shared" si="15"/>
        <v>R-WH_Att_BDL*</v>
      </c>
      <c r="C63" s="33"/>
      <c r="D63" s="33">
        <f>SUMIFS('BY-RSD-WH_AF'!$L$2:$L$100,'BY-RSD-WH_AF'!$C$2:$C$100,H63,'BY-RSD-WH_AF'!$A$2:$A$100,"BASE")</f>
        <v>1.40208E-2</v>
      </c>
      <c r="F63" s="33" t="s">
        <v>105</v>
      </c>
      <c r="G63" s="33" t="s">
        <v>199</v>
      </c>
      <c r="H63" s="33" t="str">
        <f t="shared" si="16"/>
        <v>R-WH_Att_BDL*</v>
      </c>
    </row>
    <row r="64" spans="1:8" ht="15" x14ac:dyDescent="0.25">
      <c r="A64" s="32" t="s">
        <v>1</v>
      </c>
      <c r="B64" s="32" t="str">
        <f t="shared" si="15"/>
        <v>R-WH_Att_ETH*</v>
      </c>
      <c r="C64" s="32"/>
      <c r="D64" s="32">
        <f>SUMIFS('BY-RSD-WH_AF'!$L$2:$L$100,'BY-RSD-WH_AF'!$C$2:$C$100,H64,'BY-RSD-WH_AF'!$A$2:$A$100,"BASE")</f>
        <v>1.059804E-2</v>
      </c>
      <c r="F64" s="32" t="s">
        <v>105</v>
      </c>
      <c r="G64" s="32" t="s">
        <v>198</v>
      </c>
      <c r="H64" s="32" t="str">
        <f t="shared" si="16"/>
        <v>R-WH_Att_ETH*</v>
      </c>
    </row>
    <row r="65" spans="1:8" ht="15" x14ac:dyDescent="0.25">
      <c r="A65" s="33" t="s">
        <v>263</v>
      </c>
      <c r="B65" s="33" t="str">
        <f t="shared" si="15"/>
        <v>R-WH_Att_LPG*</v>
      </c>
      <c r="C65" s="33"/>
      <c r="D65" s="33">
        <f>SUMIFS('BY-RSD-WH_AF'!$L$2:$L$100,'BY-RSD-WH_AF'!$C$2:$C$100,H65,'BY-RSD-WH_AF'!$A$2:$A$100,"BASE")</f>
        <v>1.1663366309857801E-2</v>
      </c>
      <c r="F65" s="33" t="s">
        <v>105</v>
      </c>
      <c r="G65" s="33" t="s">
        <v>200</v>
      </c>
      <c r="H65" s="33" t="str">
        <f t="shared" si="16"/>
        <v>R-WH_Att_LPG*</v>
      </c>
    </row>
    <row r="66" spans="1:8" ht="15" x14ac:dyDescent="0.25">
      <c r="A66" s="32" t="s">
        <v>263</v>
      </c>
      <c r="B66" s="32" t="str">
        <f t="shared" si="15"/>
        <v>R-WH_Att_ELC*</v>
      </c>
      <c r="C66" s="32"/>
      <c r="D66" s="32">
        <f>SUMIFS('BY-RSD-WH_AF'!$L$2:$L$100,'BY-RSD-WH_AF'!$C$2:$C$100,H66,'BY-RSD-WH_AF'!$A$2:$A$100,"BASE")</f>
        <v>1.29275684703049E-2</v>
      </c>
      <c r="F66" s="32" t="s">
        <v>105</v>
      </c>
      <c r="G66" s="32" t="s">
        <v>83</v>
      </c>
      <c r="H66" s="32" t="str">
        <f>"R-WH_"&amp;F66&amp;"_"&amp;G66&amp;"*X0"</f>
        <v>R-WH_Att_ELC*X0</v>
      </c>
    </row>
    <row r="67" spans="1:8" ht="15" x14ac:dyDescent="0.25">
      <c r="A67" s="33" t="s">
        <v>1</v>
      </c>
      <c r="B67" s="33" t="str">
        <f t="shared" si="15"/>
        <v>R-WH_Att_KER*</v>
      </c>
      <c r="C67" s="33"/>
      <c r="D67" s="33">
        <f>SUMIFS('BY-RSD-WH_AF'!$L$2:$L$100,'BY-RSD-WH_AF'!$C$2:$C$100,H67,'BY-RSD-WH_AF'!$A$2:$A$100,"BASE")</f>
        <v>9.4091382425110903E-3</v>
      </c>
      <c r="F67" s="33" t="s">
        <v>105</v>
      </c>
      <c r="G67" s="33" t="s">
        <v>201</v>
      </c>
      <c r="H67" s="33" t="str">
        <f t="shared" si="16"/>
        <v>R-WH_Att_KER*</v>
      </c>
    </row>
    <row r="68" spans="1:8" ht="15" x14ac:dyDescent="0.25">
      <c r="A68" s="32" t="s">
        <v>263</v>
      </c>
      <c r="B68" s="32" t="str">
        <f t="shared" si="15"/>
        <v>R-WH_Att_GAS*</v>
      </c>
      <c r="C68" s="32"/>
      <c r="D68" s="32">
        <f>SUMIFS('BY-RSD-WH_AF'!$L$2:$L$100,'BY-RSD-WH_AF'!$C$2:$C$100,H68,'BY-RSD-WH_AF'!$A$2:$A$100,"BASE")</f>
        <v>9.2067094002643308E-3</v>
      </c>
      <c r="F68" s="32" t="s">
        <v>105</v>
      </c>
      <c r="G68" s="32" t="s">
        <v>202</v>
      </c>
      <c r="H68" s="32" t="str">
        <f>"R-WH_"&amp;F67&amp;"_"&amp;G68&amp;"*"</f>
        <v>R-WH_Att_GAS*</v>
      </c>
    </row>
    <row r="69" spans="1:8" ht="15" x14ac:dyDescent="0.25">
      <c r="A69" s="33" t="s">
        <v>1</v>
      </c>
      <c r="B69" s="33" t="str">
        <f t="shared" si="15"/>
        <v>R-WH_Att_PEA*</v>
      </c>
      <c r="C69" s="33"/>
      <c r="D69" s="33">
        <f>SUMIFS('BY-RSD-WH_AF'!$L$2:$L$100,'BY-RSD-WH_AF'!$C$2:$C$100,H69,'BY-RSD-WH_AF'!$A$2:$A$100,"BASE")</f>
        <v>1.08711386313101E-2</v>
      </c>
      <c r="F69" s="33" t="s">
        <v>105</v>
      </c>
      <c r="G69" s="33" t="s">
        <v>110</v>
      </c>
      <c r="H69" s="33" t="str">
        <f t="shared" ref="H69:H74" si="17">"R-WH_"&amp;F69&amp;"_"&amp;G69&amp;"*"</f>
        <v>R-WH_Att_PEA*</v>
      </c>
    </row>
    <row r="70" spans="1:8" ht="15" x14ac:dyDescent="0.25">
      <c r="A70" s="32" t="s">
        <v>1</v>
      </c>
      <c r="B70" s="32" t="str">
        <f t="shared" si="15"/>
        <v>R-WH_Att_SMF*</v>
      </c>
      <c r="C70" s="32"/>
      <c r="D70" s="32">
        <f>SUMIFS('BY-RSD-WH_AF'!$L$2:$L$100,'BY-RSD-WH_AF'!$C$2:$C$100,H70,'BY-RSD-WH_AF'!$A$2:$A$100,"BASE")</f>
        <v>9.3095279184719493E-3</v>
      </c>
      <c r="F70" s="32" t="s">
        <v>105</v>
      </c>
      <c r="G70" s="32" t="s">
        <v>111</v>
      </c>
      <c r="H70" s="32" t="str">
        <f t="shared" si="17"/>
        <v>R-WH_Att_SMF*</v>
      </c>
    </row>
    <row r="71" spans="1:8" ht="15" x14ac:dyDescent="0.25">
      <c r="A71" s="33" t="s">
        <v>263</v>
      </c>
      <c r="B71" s="33" t="str">
        <f t="shared" si="15"/>
        <v>R-WH_Att_WOO*</v>
      </c>
      <c r="C71" s="33"/>
      <c r="D71" s="33">
        <f>SUMIFS('BY-RSD-WH_AF'!$L$2:$L$100,'BY-RSD-WH_AF'!$C$2:$C$100,H71,'BY-RSD-WH_AF'!$A$2:$A$100,"BASE")</f>
        <v>8.8655256033915893E-3</v>
      </c>
      <c r="F71" s="33" t="s">
        <v>105</v>
      </c>
      <c r="G71" s="33" t="s">
        <v>203</v>
      </c>
      <c r="H71" s="33" t="str">
        <f t="shared" si="17"/>
        <v>R-WH_Att_WOO*</v>
      </c>
    </row>
    <row r="72" spans="1:8" ht="15" x14ac:dyDescent="0.25">
      <c r="A72" s="32" t="s">
        <v>1</v>
      </c>
      <c r="B72" s="32" t="str">
        <f t="shared" si="15"/>
        <v>R-WH_Att_HET*</v>
      </c>
      <c r="C72" s="32"/>
      <c r="D72" s="32">
        <f>SUMIFS('BY-RSD-WH_AF'!$L$2:$L$100,'BY-RSD-WH_AF'!$C$2:$C$100,H72,'BY-RSD-WH_AF'!$A$2:$A$100,"BASE")</f>
        <v>7.6939300464232304E-4</v>
      </c>
      <c r="F72" s="32" t="s">
        <v>105</v>
      </c>
      <c r="G72" s="32" t="s">
        <v>84</v>
      </c>
      <c r="H72" s="32" t="str">
        <f t="shared" si="17"/>
        <v>R-WH_Att_HET*</v>
      </c>
    </row>
    <row r="73" spans="1:8" ht="15" x14ac:dyDescent="0.25">
      <c r="A73" s="33" t="s">
        <v>1</v>
      </c>
      <c r="B73" s="33" t="str">
        <f t="shared" si="15"/>
        <v>R-WH_Att_GEO*</v>
      </c>
      <c r="C73" s="33"/>
      <c r="D73" s="33">
        <f>SUMIFS('BY-RSD-WH_AF'!$L$2:$L$100,'BY-RSD-WH_AF'!$C$2:$C$100,H73,'BY-RSD-WH_AF'!$A$2:$A$100,"BASE")</f>
        <v>0</v>
      </c>
      <c r="F73" s="33" t="s">
        <v>105</v>
      </c>
      <c r="G73" s="33" t="s">
        <v>204</v>
      </c>
      <c r="H73" s="33" t="str">
        <f t="shared" si="17"/>
        <v>R-WH_Att_GEO*</v>
      </c>
    </row>
    <row r="74" spans="1:8" ht="15" x14ac:dyDescent="0.25">
      <c r="A74" s="32" t="s">
        <v>263</v>
      </c>
      <c r="B74" s="32" t="str">
        <f>"R-WH_"&amp;F74&amp;"_"&amp;G74&amp;"*"</f>
        <v>R-WH_Att_SOL*</v>
      </c>
      <c r="C74" s="32"/>
      <c r="D74" s="32">
        <f>SUMIFS('BY-RSD-WH_AF'!$L$2:$L$100,'BY-RSD-WH_AF'!$C$2:$C$100,H74,'BY-RSD-WH_AF'!$A$2:$A$100,"BASE")</f>
        <v>3.4409606285151599E-2</v>
      </c>
      <c r="F74" s="32" t="s">
        <v>105</v>
      </c>
      <c r="G74" s="32" t="s">
        <v>250</v>
      </c>
      <c r="H74" s="32" t="str">
        <f t="shared" si="17"/>
        <v>R-WH_Att_SOL*</v>
      </c>
    </row>
    <row r="75" spans="1:8" ht="15" x14ac:dyDescent="0.2">
      <c r="A75" s="29" t="s">
        <v>118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 t="shared" ref="B76:B87" si="18">"R-WH_"&amp;F76&amp;"_"&amp;G76&amp;"*"</f>
        <v>R-WH_Det_COA*</v>
      </c>
      <c r="C76" s="32"/>
      <c r="D76" s="32">
        <f>SUMIFS('BY-RSD-WH_AF'!$L$2:$L$100,'BY-RSD-WH_AF'!$C$2:$C$100,H76,'BY-RSD-WH_AF'!$A$2:$A$100,"BASE")</f>
        <v>1.13737894552843E-2</v>
      </c>
      <c r="F76" s="32" t="s">
        <v>115</v>
      </c>
      <c r="G76" s="32" t="s">
        <v>82</v>
      </c>
      <c r="H76" s="32" t="str">
        <f t="shared" ref="H76:H81" si="19">"R-WH_"&amp;F76&amp;"_"&amp;G76&amp;"*"</f>
        <v>R-WH_Det_COA*</v>
      </c>
    </row>
    <row r="77" spans="1:8" ht="15" x14ac:dyDescent="0.25">
      <c r="A77" s="33" t="s">
        <v>1</v>
      </c>
      <c r="B77" s="33" t="str">
        <f t="shared" si="18"/>
        <v>R-WH_Det_BDL*</v>
      </c>
      <c r="C77" s="33"/>
      <c r="D77" s="33">
        <f>SUMIFS('BY-RSD-WH_AF'!$L$2:$L$100,'BY-RSD-WH_AF'!$C$2:$C$100,H77,'BY-RSD-WH_AF'!$A$2:$A$100,"BASE")</f>
        <v>1.0679040000000001E-2</v>
      </c>
      <c r="F77" s="33" t="s">
        <v>115</v>
      </c>
      <c r="G77" s="33" t="s">
        <v>199</v>
      </c>
      <c r="H77" s="33" t="str">
        <f t="shared" si="19"/>
        <v>R-WH_Det_BDL*</v>
      </c>
    </row>
    <row r="78" spans="1:8" ht="15" x14ac:dyDescent="0.25">
      <c r="A78" s="32" t="s">
        <v>1</v>
      </c>
      <c r="B78" s="32" t="str">
        <f t="shared" si="18"/>
        <v>R-WH_Det_ETH*</v>
      </c>
      <c r="C78" s="32"/>
      <c r="D78" s="32">
        <f>SUMIFS('BY-RSD-WH_AF'!$L$2:$L$100,'BY-RSD-WH_AF'!$C$2:$C$100,H78,'BY-RSD-WH_AF'!$A$2:$A$100,"BASE")</f>
        <v>1.2096539999999999E-2</v>
      </c>
      <c r="F78" s="32" t="s">
        <v>115</v>
      </c>
      <c r="G78" s="32" t="s">
        <v>198</v>
      </c>
      <c r="H78" s="32" t="str">
        <f t="shared" si="19"/>
        <v>R-WH_Det_ETH*</v>
      </c>
    </row>
    <row r="79" spans="1:8" ht="15" x14ac:dyDescent="0.25">
      <c r="A79" s="33" t="s">
        <v>263</v>
      </c>
      <c r="B79" s="33" t="str">
        <f t="shared" si="18"/>
        <v>R-WH_Det_LPG*</v>
      </c>
      <c r="C79" s="33"/>
      <c r="D79" s="33">
        <f>SUMIFS('BY-RSD-WH_AF'!$L$2:$L$100,'BY-RSD-WH_AF'!$C$2:$C$100,H79,'BY-RSD-WH_AF'!$A$2:$A$100,"BASE")</f>
        <v>1.4149231710993301E-2</v>
      </c>
      <c r="F79" s="33" t="s">
        <v>115</v>
      </c>
      <c r="G79" s="33" t="s">
        <v>200</v>
      </c>
      <c r="H79" s="33" t="str">
        <f t="shared" si="19"/>
        <v>R-WH_Det_LPG*</v>
      </c>
    </row>
    <row r="80" spans="1:8" ht="15" x14ac:dyDescent="0.25">
      <c r="A80" s="32" t="s">
        <v>263</v>
      </c>
      <c r="B80" s="32" t="str">
        <f t="shared" si="18"/>
        <v>R-WH_Det_ELC*</v>
      </c>
      <c r="C80" s="32"/>
      <c r="D80" s="32">
        <f>SUMIFS('BY-RSD-WH_AF'!$L$2:$L$100,'BY-RSD-WH_AF'!$C$2:$C$100,H80,'BY-RSD-WH_AF'!$A$2:$A$100,"BASE")</f>
        <v>1.33284867630703E-2</v>
      </c>
      <c r="F80" s="32" t="s">
        <v>115</v>
      </c>
      <c r="G80" s="32" t="s">
        <v>83</v>
      </c>
      <c r="H80" s="32" t="str">
        <f>"R-WH_"&amp;F80&amp;"_"&amp;G80&amp;"*X0"</f>
        <v>R-WH_Det_ELC*X0</v>
      </c>
    </row>
    <row r="81" spans="1:8" ht="15" x14ac:dyDescent="0.25">
      <c r="A81" s="33" t="s">
        <v>1</v>
      </c>
      <c r="B81" s="33" t="str">
        <f t="shared" si="18"/>
        <v>R-WH_Det_KER*</v>
      </c>
      <c r="C81" s="33"/>
      <c r="D81" s="33">
        <f>SUMIFS('BY-RSD-WH_AF'!$L$2:$L$100,'BY-RSD-WH_AF'!$C$2:$C$100,H81,'BY-RSD-WH_AF'!$A$2:$A$100,"BASE")</f>
        <v>1.22701813726626E-2</v>
      </c>
      <c r="F81" s="33" t="s">
        <v>115</v>
      </c>
      <c r="G81" s="33" t="s">
        <v>201</v>
      </c>
      <c r="H81" s="33" t="str">
        <f t="shared" si="19"/>
        <v>R-WH_Det_KER*</v>
      </c>
    </row>
    <row r="82" spans="1:8" ht="15" x14ac:dyDescent="0.25">
      <c r="A82" s="32" t="s">
        <v>263</v>
      </c>
      <c r="B82" s="32" t="str">
        <f t="shared" si="18"/>
        <v>R-WH_Det_GAS*</v>
      </c>
      <c r="C82" s="32"/>
      <c r="D82" s="32">
        <f>SUMIFS('BY-RSD-WH_AF'!$L$2:$L$100,'BY-RSD-WH_AF'!$C$2:$C$100,H82,'BY-RSD-WH_AF'!$A$2:$A$100,"BASE")</f>
        <v>1.18538093576453E-2</v>
      </c>
      <c r="F82" s="32" t="s">
        <v>115</v>
      </c>
      <c r="G82" s="32" t="s">
        <v>202</v>
      </c>
      <c r="H82" s="32" t="str">
        <f>"R-WH_"&amp;F81&amp;"_"&amp;G82&amp;"*"</f>
        <v>R-WH_Det_GAS*</v>
      </c>
    </row>
    <row r="83" spans="1:8" ht="15" x14ac:dyDescent="0.25">
      <c r="A83" s="33" t="s">
        <v>1</v>
      </c>
      <c r="B83" s="33" t="str">
        <f t="shared" si="18"/>
        <v>R-WH_Det_PEA*</v>
      </c>
      <c r="C83" s="33"/>
      <c r="D83" s="33">
        <f>SUMIFS('BY-RSD-WH_AF'!$L$2:$L$100,'BY-RSD-WH_AF'!$C$2:$C$100,H83,'BY-RSD-WH_AF'!$A$2:$A$100,"BASE")</f>
        <v>1.24915801777354E-2</v>
      </c>
      <c r="F83" s="33" t="s">
        <v>115</v>
      </c>
      <c r="G83" s="33" t="s">
        <v>110</v>
      </c>
      <c r="H83" s="33" t="str">
        <f t="shared" ref="H83:H88" si="20">"R-WH_"&amp;F83&amp;"_"&amp;G83&amp;"*"</f>
        <v>R-WH_Det_PEA*</v>
      </c>
    </row>
    <row r="84" spans="1:8" ht="15" x14ac:dyDescent="0.25">
      <c r="A84" s="32" t="s">
        <v>1</v>
      </c>
      <c r="B84" s="32" t="str">
        <f t="shared" si="18"/>
        <v>R-WH_Det_SMF*</v>
      </c>
      <c r="C84" s="32"/>
      <c r="D84" s="32">
        <f>SUMIFS('BY-RSD-WH_AF'!$L$2:$L$100,'BY-RSD-WH_AF'!$C$2:$C$100,H84,'BY-RSD-WH_AF'!$A$2:$A$100,"BASE")</f>
        <v>1.1286753739723199E-2</v>
      </c>
      <c r="F84" s="32" t="s">
        <v>115</v>
      </c>
      <c r="G84" s="32" t="s">
        <v>111</v>
      </c>
      <c r="H84" s="32" t="str">
        <f t="shared" si="20"/>
        <v>R-WH_Det_SMF*</v>
      </c>
    </row>
    <row r="85" spans="1:8" ht="15" x14ac:dyDescent="0.25">
      <c r="A85" s="33" t="s">
        <v>263</v>
      </c>
      <c r="B85" s="33" t="str">
        <f t="shared" si="18"/>
        <v>R-WH_Det_WOO*</v>
      </c>
      <c r="C85" s="33"/>
      <c r="D85" s="33">
        <f>SUMIFS('BY-RSD-WH_AF'!$L$2:$L$100,'BY-RSD-WH_AF'!$C$2:$C$100,H85,'BY-RSD-WH_AF'!$A$2:$A$100,"BASE")</f>
        <v>1.27164544907902E-2</v>
      </c>
      <c r="F85" s="33" t="s">
        <v>115</v>
      </c>
      <c r="G85" s="33" t="s">
        <v>203</v>
      </c>
      <c r="H85" s="33" t="str">
        <f t="shared" si="20"/>
        <v>R-WH_Det_WOO*</v>
      </c>
    </row>
    <row r="86" spans="1:8" ht="15" x14ac:dyDescent="0.25">
      <c r="A86" s="32" t="s">
        <v>1</v>
      </c>
      <c r="B86" s="32" t="str">
        <f t="shared" si="18"/>
        <v>R-WH_Det_HET*</v>
      </c>
      <c r="C86" s="32"/>
      <c r="D86" s="32">
        <f>SUMIFS('BY-RSD-WH_AF'!$L$2:$L$100,'BY-RSD-WH_AF'!$C$2:$C$100,H86,'BY-RSD-WH_AF'!$A$2:$A$100,"BASE")</f>
        <v>1.2874844310725899E-3</v>
      </c>
      <c r="F86" s="32" t="s">
        <v>115</v>
      </c>
      <c r="G86" s="32" t="s">
        <v>84</v>
      </c>
      <c r="H86" s="32" t="str">
        <f t="shared" si="20"/>
        <v>R-WH_Det_HET*</v>
      </c>
    </row>
    <row r="87" spans="1:8" ht="15" x14ac:dyDescent="0.25">
      <c r="A87" s="33" t="s">
        <v>1</v>
      </c>
      <c r="B87" s="33" t="str">
        <f t="shared" si="18"/>
        <v>R-WH_Det_GEO*</v>
      </c>
      <c r="C87" s="33"/>
      <c r="D87" s="33">
        <f>SUMIFS('BY-RSD-WH_AF'!$L$2:$L$100,'BY-RSD-WH_AF'!$C$2:$C$100,H87,'BY-RSD-WH_AF'!$A$2:$A$100,"BASE")</f>
        <v>0</v>
      </c>
      <c r="F87" s="33" t="s">
        <v>115</v>
      </c>
      <c r="G87" s="33" t="s">
        <v>204</v>
      </c>
      <c r="H87" s="33" t="str">
        <f t="shared" si="20"/>
        <v>R-WH_Det_GEO*</v>
      </c>
    </row>
    <row r="88" spans="1:8" ht="15" x14ac:dyDescent="0.25">
      <c r="A88" s="32" t="s">
        <v>263</v>
      </c>
      <c r="B88" s="32" t="str">
        <f>"R-WH_"&amp;F88&amp;"_"&amp;G88&amp;"*"</f>
        <v>R-WH_Det_SOL*</v>
      </c>
      <c r="C88" s="32"/>
      <c r="D88" s="42">
        <f>SUMIFS('BY-RSD-WH_AF'!$L$2:$L$100,'BY-RSD-WH_AF'!$C$2:$C$100,H88,'BY-RSD-WH_AF'!$A$2:$A$100,"BASE")</f>
        <v>0.113051511576835</v>
      </c>
      <c r="F88" s="32" t="s">
        <v>115</v>
      </c>
      <c r="G88" s="32" t="s">
        <v>250</v>
      </c>
      <c r="H88" s="32" t="str">
        <f t="shared" si="20"/>
        <v>R-WH_Det_SOL*</v>
      </c>
    </row>
    <row r="89" spans="1:8" ht="15" x14ac:dyDescent="0.2">
      <c r="A89" s="29" t="s">
        <v>264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>"R-SW_"&amp;F90&amp;"_"&amp;G90&amp;"*"</f>
        <v>R-SW_Apt_COA*</v>
      </c>
      <c r="C90" s="32" t="str">
        <f>"RSDWH_"&amp;F90</f>
        <v>RSDWH_Apt</v>
      </c>
      <c r="D90" s="32">
        <f>AVERAGEIFS('BY-RSD-WH_AF'!$L$2:$L$100,'BY-RSD-WH_AF'!$C$2:$C$100,H90,'BY-RSD-WH_AF'!$A$2:$A$100,"BASE")</f>
        <v>6.3768329096572304E-3</v>
      </c>
      <c r="F90" s="32" t="s">
        <v>109</v>
      </c>
      <c r="G90" s="32" t="s">
        <v>82</v>
      </c>
      <c r="H90" s="32" t="str">
        <f t="shared" ref="H90:H93" si="21">"R-WH_"&amp;F90&amp;"_"&amp;G90&amp;"*"</f>
        <v>R-WH_Apt_COA*</v>
      </c>
    </row>
    <row r="91" spans="1:8" ht="15" x14ac:dyDescent="0.25">
      <c r="A91" s="33" t="s">
        <v>1</v>
      </c>
      <c r="B91" s="33" t="str">
        <f t="shared" ref="B91:B102" si="22">"R-SW_"&amp;F91&amp;"_"&amp;G91&amp;"*"</f>
        <v>R-SW_Apt_BDL*</v>
      </c>
      <c r="C91" s="33" t="str">
        <f t="shared" ref="C91:C102" si="23">"RSDWH_"&amp;F91</f>
        <v>RSDWH_Apt</v>
      </c>
      <c r="D91" s="33">
        <f>AVERAGEIFS('BY-RSD-WH_AF'!$L$2:$L$100,'BY-RSD-WH_AF'!$C$2:$C$100,H91,'BY-RSD-WH_AF'!$A$2:$A$100,"BASE")</f>
        <v>7.1004600000000003E-3</v>
      </c>
      <c r="F91" s="33" t="s">
        <v>109</v>
      </c>
      <c r="G91" s="33" t="s">
        <v>199</v>
      </c>
      <c r="H91" s="33" t="str">
        <f t="shared" si="21"/>
        <v>R-WH_Apt_BDL*</v>
      </c>
    </row>
    <row r="92" spans="1:8" ht="15" x14ac:dyDescent="0.25">
      <c r="A92" s="32" t="s">
        <v>1</v>
      </c>
      <c r="B92" s="32" t="str">
        <f t="shared" si="22"/>
        <v>R-SW_Apt_ETH*</v>
      </c>
      <c r="C92" s="32" t="str">
        <f t="shared" si="23"/>
        <v>RSDWH_Apt</v>
      </c>
      <c r="D92" s="32">
        <f>AVERAGEIFS('BY-RSD-WH_AF'!$L$2:$L$100,'BY-RSD-WH_AF'!$C$2:$C$100,H92,'BY-RSD-WH_AF'!$A$2:$A$100,"BASE")</f>
        <v>8.5546800000000003E-3</v>
      </c>
      <c r="F92" s="32" t="s">
        <v>109</v>
      </c>
      <c r="G92" s="32" t="s">
        <v>198</v>
      </c>
      <c r="H92" s="32" t="str">
        <f t="shared" si="21"/>
        <v>R-WH_Apt_ETH*</v>
      </c>
    </row>
    <row r="93" spans="1:8" ht="15" x14ac:dyDescent="0.25">
      <c r="A93" s="33" t="s">
        <v>265</v>
      </c>
      <c r="B93" s="33" t="str">
        <f t="shared" si="22"/>
        <v>R-SW_Apt_LPG*</v>
      </c>
      <c r="C93" s="33" t="str">
        <f t="shared" si="23"/>
        <v>RSDWH_Apt</v>
      </c>
      <c r="D93" s="33">
        <f>AVERAGEIFS('BY-RSD-WH_AF'!$L$2:$L$100,'BY-RSD-WH_AF'!$C$2:$C$100,H93,'BY-RSD-WH_AF'!$A$2:$A$100,"BASE")</f>
        <v>8.8234631689712503E-3</v>
      </c>
      <c r="F93" s="33" t="s">
        <v>109</v>
      </c>
      <c r="G93" s="33" t="s">
        <v>200</v>
      </c>
      <c r="H93" s="33" t="str">
        <f t="shared" si="21"/>
        <v>R-WH_Apt_LPG*</v>
      </c>
    </row>
    <row r="94" spans="1:8" ht="15" x14ac:dyDescent="0.25">
      <c r="A94" s="32" t="s">
        <v>1</v>
      </c>
      <c r="B94" s="32" t="str">
        <f>"R-SW_"&amp;F94&amp;"_"&amp;G94&amp;"_N1"</f>
        <v>R-SW_Apt_ELC_N1</v>
      </c>
      <c r="C94" s="32" t="str">
        <f t="shared" si="23"/>
        <v>RSDWH_Apt</v>
      </c>
      <c r="D94" s="32">
        <f>AVERAGEIFS('BY-RSD-WH_AF'!$L$2:$L$100,'BY-RSD-WH_AF'!$C$2:$C$100,H94,'BY-RSD-WH_AF'!$A$2:$A$100,"BASE")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2" t="s">
        <v>265</v>
      </c>
      <c r="B95" s="32" t="str">
        <f>"R-SW_"&amp;F95&amp;"_"&amp;G95&amp;"_HP*"</f>
        <v>R-SW_Apt_ELC_HP*</v>
      </c>
      <c r="C95" s="32" t="str">
        <f t="shared" si="23"/>
        <v>RSDWH_Apt</v>
      </c>
      <c r="D95" s="32">
        <f>AVERAGEIFS('BY-RSD-WH_AF'!$L$2:$L$100,'BY-RSD-WH_AF'!$C$2:$C$100,H95,'BY-RSD-WH_AF'!$A$2:$A$100,"BASE")</f>
        <v>3.6997794108646502E-2</v>
      </c>
      <c r="F95" s="32" t="s">
        <v>109</v>
      </c>
      <c r="G95" s="32" t="s">
        <v>83</v>
      </c>
      <c r="H95" s="32" t="str">
        <f>"R-WH_"&amp;F95&amp;"_"&amp;G95&amp;"*X1"</f>
        <v>R-WH_Apt_ELC*X1</v>
      </c>
    </row>
    <row r="96" spans="1:8" ht="15" x14ac:dyDescent="0.25">
      <c r="A96" s="33" t="s">
        <v>265</v>
      </c>
      <c r="B96" s="33" t="str">
        <f t="shared" si="22"/>
        <v>R-SW_Apt_KER*</v>
      </c>
      <c r="C96" s="33" t="str">
        <f t="shared" si="23"/>
        <v>RSDWH_Apt</v>
      </c>
      <c r="D96" s="33">
        <f>AVERAGEIFS('BY-RSD-WH_AF'!$L$2:$L$100,'BY-RSD-WH_AF'!$C$2:$C$100,H96,'BY-RSD-WH_AF'!$A$2:$A$100,"BASE")</f>
        <v>8.6288756048648694E-3</v>
      </c>
      <c r="F96" s="33" t="s">
        <v>109</v>
      </c>
      <c r="G96" s="33" t="s">
        <v>201</v>
      </c>
      <c r="H96" s="33" t="str">
        <f t="shared" ref="H96" si="24">"R-WH_"&amp;F96&amp;"_"&amp;G96&amp;"*"</f>
        <v>R-WH_Apt_KER*</v>
      </c>
    </row>
    <row r="97" spans="1:8" ht="15" x14ac:dyDescent="0.25">
      <c r="A97" s="32" t="s">
        <v>265</v>
      </c>
      <c r="B97" s="32" t="str">
        <f t="shared" si="22"/>
        <v>R-SW_Apt_GAS*</v>
      </c>
      <c r="C97" s="32" t="str">
        <f t="shared" si="23"/>
        <v>RSDWH_Apt</v>
      </c>
      <c r="D97" s="32">
        <f>AVERAGEIFS('BY-RSD-WH_AF'!$L$2:$L$100,'BY-RSD-WH_AF'!$C$2:$C$100,H97,'BY-RSD-WH_AF'!$A$2:$A$100,"BASE")</f>
        <v>7.0999155767537403E-3</v>
      </c>
      <c r="F97" s="32" t="s">
        <v>109</v>
      </c>
      <c r="G97" s="32" t="s">
        <v>202</v>
      </c>
      <c r="H97" s="32" t="str">
        <f>"R-WH_"&amp;F96&amp;"_"&amp;G97&amp;"*"</f>
        <v>R-WH_Apt_GAS*</v>
      </c>
    </row>
    <row r="98" spans="1:8" ht="15" x14ac:dyDescent="0.25">
      <c r="A98" s="33" t="s">
        <v>1</v>
      </c>
      <c r="B98" s="33" t="str">
        <f t="shared" si="22"/>
        <v>R-SW_Apt_PEA*</v>
      </c>
      <c r="C98" s="33" t="str">
        <f t="shared" si="23"/>
        <v>RSDWH_Apt</v>
      </c>
      <c r="D98" s="33">
        <f>AVERAGEIFS('BY-RSD-WH_AF'!$L$2:$L$100,'BY-RSD-WH_AF'!$C$2:$C$100,H98,'BY-RSD-WH_AF'!$A$2:$A$100,"BASE")</f>
        <v>8.5740576923076899E-3</v>
      </c>
      <c r="F98" s="33" t="s">
        <v>109</v>
      </c>
      <c r="G98" s="33" t="s">
        <v>110</v>
      </c>
      <c r="H98" s="33" t="str">
        <f>"R-WH_"&amp;F98&amp;"_"&amp;G98&amp;"*"</f>
        <v>R-WH_Apt_PEA*</v>
      </c>
    </row>
    <row r="99" spans="1:8" ht="15" x14ac:dyDescent="0.25">
      <c r="A99" s="32" t="s">
        <v>1</v>
      </c>
      <c r="B99" s="32" t="str">
        <f t="shared" si="22"/>
        <v>R-SW_Apt_SMF*</v>
      </c>
      <c r="C99" s="32" t="str">
        <f t="shared" si="23"/>
        <v>RSDWH_Apt</v>
      </c>
      <c r="D99" s="32">
        <f>AVERAGEIFS('BY-RSD-WH_AF'!$L$2:$L$100,'BY-RSD-WH_AF'!$C$2:$C$100,H99,'BY-RSD-WH_AF'!$A$2:$A$100,"BASE")</f>
        <v>8.5332927933924694E-3</v>
      </c>
      <c r="F99" s="32" t="s">
        <v>109</v>
      </c>
      <c r="G99" s="32" t="s">
        <v>111</v>
      </c>
      <c r="H99" s="32" t="str">
        <f>"R-WH_"&amp;F99&amp;"_"&amp;G99&amp;"*"</f>
        <v>R-WH_Apt_SMF*</v>
      </c>
    </row>
    <row r="100" spans="1:8" ht="15" x14ac:dyDescent="0.25">
      <c r="A100" s="33" t="s">
        <v>265</v>
      </c>
      <c r="B100" s="33" t="str">
        <f t="shared" si="22"/>
        <v>R-SW_Apt_WOO*</v>
      </c>
      <c r="C100" s="33" t="str">
        <f t="shared" si="23"/>
        <v>RSDWH_Apt</v>
      </c>
      <c r="D100" s="33">
        <f>AVERAGEIFS('BY-RSD-WH_AF'!$L$2:$L$100,'BY-RSD-WH_AF'!$C$2:$C$100,H100,'BY-RSD-WH_AF'!$A$2:$A$100,"BASE")</f>
        <v>7.6632802703553099E-3</v>
      </c>
      <c r="F100" s="33" t="s">
        <v>109</v>
      </c>
      <c r="G100" s="33" t="s">
        <v>203</v>
      </c>
      <c r="H100" s="33" t="str">
        <f>"R-WH_"&amp;F100&amp;"_"&amp;G100&amp;"*"</f>
        <v>R-WH_Apt_WOO*</v>
      </c>
    </row>
    <row r="101" spans="1:8" ht="15" x14ac:dyDescent="0.25">
      <c r="A101" s="32" t="s">
        <v>265</v>
      </c>
      <c r="B101" s="32" t="str">
        <f t="shared" si="22"/>
        <v>R-SW_Apt_HET*</v>
      </c>
      <c r="C101" s="32" t="str">
        <f t="shared" si="23"/>
        <v>RSDWH_Apt</v>
      </c>
      <c r="D101" s="32">
        <f>AVERAGEIFS('BY-RSD-WH_AF'!$L$2:$L$100,'BY-RSD-WH_AF'!$C$2:$C$100,H101,'BY-RSD-WH_AF'!$A$2:$A$100,"BASE")</f>
        <v>3.0627633026508998E-4</v>
      </c>
      <c r="F101" s="32" t="s">
        <v>109</v>
      </c>
      <c r="G101" s="32" t="s">
        <v>84</v>
      </c>
      <c r="H101" s="32" t="str">
        <f>"R-WH_"&amp;F101&amp;"_"&amp;G101&amp;"*"</f>
        <v>R-WH_Apt_HET*</v>
      </c>
    </row>
    <row r="102" spans="1:8" ht="15" x14ac:dyDescent="0.25">
      <c r="A102" s="33" t="s">
        <v>1</v>
      </c>
      <c r="B102" s="33" t="str">
        <f t="shared" si="22"/>
        <v>R-SW_Apt_SOL*</v>
      </c>
      <c r="C102" s="33" t="str">
        <f t="shared" si="23"/>
        <v>RSDWH_Apt</v>
      </c>
      <c r="D102" s="33">
        <f>AVERAGEIFS('BY-RSD-WH_AF'!$L$2:$L$100,'BY-RSD-WH_AF'!$C$2:$C$100,H102,'BY-RSD-WH_AF'!$A$2:$A$100,"BASE")</f>
        <v>8.6298729994523198E-3</v>
      </c>
      <c r="F102" s="33" t="s">
        <v>109</v>
      </c>
      <c r="G102" s="33" t="s">
        <v>250</v>
      </c>
      <c r="H102" s="33" t="str">
        <f>"R-WH_"&amp;F102&amp;"_"&amp;G102&amp;"*"</f>
        <v>R-WH_Apt_SOL*</v>
      </c>
    </row>
    <row r="103" spans="1:8" ht="15" x14ac:dyDescent="0.2">
      <c r="A103" s="29" t="s">
        <v>266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>"R-SW_"&amp;F104&amp;"_"&amp;G104&amp;"*"</f>
        <v>R-SW_Att_COA*</v>
      </c>
      <c r="C104" s="32" t="str">
        <f t="shared" ref="C104:C116" si="25">"RSDWH_"&amp;F104</f>
        <v>RSDWH_Att</v>
      </c>
      <c r="D104" s="32">
        <f>AVERAGEIFS('BY-RSD-WH_AF'!$L$2:$L$100,'BY-RSD-WH_AF'!$C$2:$C$100,H104,'BY-RSD-WH_AF'!$A$2:$A$100,"BASE")</f>
        <v>9.3819421193711804E-3</v>
      </c>
      <c r="F104" s="32" t="s">
        <v>105</v>
      </c>
      <c r="G104" s="32" t="s">
        <v>82</v>
      </c>
      <c r="H104" s="32" t="str">
        <f t="shared" ref="H104:H107" si="26">"R-WH_"&amp;F104&amp;"_"&amp;G104&amp;"*"</f>
        <v>R-WH_Att_COA*</v>
      </c>
    </row>
    <row r="105" spans="1:8" ht="15" x14ac:dyDescent="0.25">
      <c r="A105" s="33" t="s">
        <v>1</v>
      </c>
      <c r="B105" s="33" t="str">
        <f t="shared" ref="B105:B116" si="27">"R-SW_"&amp;F105&amp;"_"&amp;G105&amp;"*"</f>
        <v>R-SW_Att_BDL*</v>
      </c>
      <c r="C105" s="33" t="str">
        <f t="shared" si="25"/>
        <v>RSDWH_Att</v>
      </c>
      <c r="D105" s="33">
        <f>AVERAGEIFS('BY-RSD-WH_AF'!$L$2:$L$100,'BY-RSD-WH_AF'!$C$2:$C$100,H105,'BY-RSD-WH_AF'!$A$2:$A$100,"BASE")</f>
        <v>1.40208E-2</v>
      </c>
      <c r="F105" s="33" t="s">
        <v>105</v>
      </c>
      <c r="G105" s="33" t="s">
        <v>199</v>
      </c>
      <c r="H105" s="33" t="str">
        <f t="shared" si="26"/>
        <v>R-WH_Att_BDL*</v>
      </c>
    </row>
    <row r="106" spans="1:8" ht="15" x14ac:dyDescent="0.25">
      <c r="A106" s="32" t="s">
        <v>1</v>
      </c>
      <c r="B106" s="32" t="str">
        <f t="shared" si="27"/>
        <v>R-SW_Att_ETH*</v>
      </c>
      <c r="C106" s="32" t="str">
        <f t="shared" si="25"/>
        <v>RSDWH_Att</v>
      </c>
      <c r="D106" s="32">
        <f>AVERAGEIFS('BY-RSD-WH_AF'!$L$2:$L$100,'BY-RSD-WH_AF'!$C$2:$C$100,H106,'BY-RSD-WH_AF'!$A$2:$A$100,"BASE")</f>
        <v>1.059804E-2</v>
      </c>
      <c r="F106" s="32" t="s">
        <v>105</v>
      </c>
      <c r="G106" s="32" t="s">
        <v>198</v>
      </c>
      <c r="H106" s="32" t="str">
        <f t="shared" si="26"/>
        <v>R-WH_Att_ETH*</v>
      </c>
    </row>
    <row r="107" spans="1:8" ht="15" x14ac:dyDescent="0.25">
      <c r="A107" s="33" t="s">
        <v>265</v>
      </c>
      <c r="B107" s="33" t="str">
        <f t="shared" si="27"/>
        <v>R-SW_Att_LPG*</v>
      </c>
      <c r="C107" s="33" t="str">
        <f t="shared" si="25"/>
        <v>RSDWH_Att</v>
      </c>
      <c r="D107" s="33">
        <f>AVERAGEIFS('BY-RSD-WH_AF'!$L$2:$L$100,'BY-RSD-WH_AF'!$C$2:$C$100,H107,'BY-RSD-WH_AF'!$A$2:$A$100,"BASE")</f>
        <v>1.1663366309857801E-2</v>
      </c>
      <c r="F107" s="33" t="s">
        <v>105</v>
      </c>
      <c r="G107" s="33" t="s">
        <v>200</v>
      </c>
      <c r="H107" s="33" t="str">
        <f t="shared" si="26"/>
        <v>R-WH_Att_LPG*</v>
      </c>
    </row>
    <row r="108" spans="1:8" ht="15" x14ac:dyDescent="0.25">
      <c r="A108" s="32" t="s">
        <v>1</v>
      </c>
      <c r="B108" s="32" t="str">
        <f>"R-SW_"&amp;F108&amp;"_"&amp;G108&amp;"_N1"</f>
        <v>R-SW_Att_ELC_N1</v>
      </c>
      <c r="C108" s="32" t="str">
        <f t="shared" si="25"/>
        <v>RSDWH_Att</v>
      </c>
      <c r="D108" s="32">
        <f>AVERAGEIFS('BY-RSD-WH_AF'!$L$2:$L$100,'BY-RSD-WH_AF'!$C$2:$C$100,H108,'BY-RSD-WH_AF'!$A$2:$A$100,"BASE")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2" t="s">
        <v>265</v>
      </c>
      <c r="B109" s="32" t="str">
        <f>"R-SW_"&amp;F109&amp;"_"&amp;G109&amp;"_HP*"</f>
        <v>R-SW_Att_ELC_HP*</v>
      </c>
      <c r="C109" s="32" t="str">
        <f t="shared" si="25"/>
        <v>RSDWH_Att</v>
      </c>
      <c r="D109" s="32">
        <f>AVERAGEIFS('BY-RSD-WH_AF'!$L$2:$L$100,'BY-RSD-WH_AF'!$C$2:$C$100,H109,'BY-RSD-WH_AF'!$A$2:$A$100,"BASE")</f>
        <v>2.3641548707263999E-2</v>
      </c>
      <c r="F109" s="32" t="s">
        <v>105</v>
      </c>
      <c r="G109" s="32" t="s">
        <v>83</v>
      </c>
      <c r="H109" s="32" t="str">
        <f>"R-WH_"&amp;F109&amp;"_"&amp;G109&amp;"*X1"</f>
        <v>R-WH_Att_ELC*X1</v>
      </c>
    </row>
    <row r="110" spans="1:8" ht="15" x14ac:dyDescent="0.25">
      <c r="A110" s="33" t="s">
        <v>265</v>
      </c>
      <c r="B110" s="33" t="str">
        <f t="shared" si="27"/>
        <v>R-SW_Att_KER*</v>
      </c>
      <c r="C110" s="33" t="str">
        <f t="shared" si="25"/>
        <v>RSDWH_Att</v>
      </c>
      <c r="D110" s="33">
        <f>AVERAGEIFS('BY-RSD-WH_AF'!$L$2:$L$100,'BY-RSD-WH_AF'!$C$2:$C$100,H110,'BY-RSD-WH_AF'!$A$2:$A$100,"BASE")</f>
        <v>9.4091382425110903E-3</v>
      </c>
      <c r="F110" s="33" t="s">
        <v>105</v>
      </c>
      <c r="G110" s="33" t="s">
        <v>201</v>
      </c>
      <c r="H110" s="33" t="str">
        <f t="shared" ref="H110" si="28">"R-WH_"&amp;F110&amp;"_"&amp;G110&amp;"*"</f>
        <v>R-WH_Att_KER*</v>
      </c>
    </row>
    <row r="111" spans="1:8" ht="15" x14ac:dyDescent="0.25">
      <c r="A111" s="32" t="s">
        <v>265</v>
      </c>
      <c r="B111" s="32" t="str">
        <f t="shared" si="27"/>
        <v>R-SW_Att_GAS*</v>
      </c>
      <c r="C111" s="32" t="str">
        <f t="shared" si="25"/>
        <v>RSDWH_Att</v>
      </c>
      <c r="D111" s="32">
        <f>AVERAGEIFS('BY-RSD-WH_AF'!$L$2:$L$100,'BY-RSD-WH_AF'!$C$2:$C$100,H111,'BY-RSD-WH_AF'!$A$2:$A$100,"BASE")</f>
        <v>9.2067094002643308E-3</v>
      </c>
      <c r="F111" s="32" t="s">
        <v>105</v>
      </c>
      <c r="G111" s="32" t="s">
        <v>202</v>
      </c>
      <c r="H111" s="32" t="str">
        <f>"R-WH_"&amp;F110&amp;"_"&amp;G111&amp;"*"</f>
        <v>R-WH_Att_GAS*</v>
      </c>
    </row>
    <row r="112" spans="1:8" ht="15" x14ac:dyDescent="0.25">
      <c r="A112" s="33" t="s">
        <v>1</v>
      </c>
      <c r="B112" s="33" t="str">
        <f t="shared" si="27"/>
        <v>R-SW_Att_PEA*</v>
      </c>
      <c r="C112" s="33" t="str">
        <f t="shared" si="25"/>
        <v>RSDWH_Att</v>
      </c>
      <c r="D112" s="33">
        <f>AVERAGEIFS('BY-RSD-WH_AF'!$L$2:$L$100,'BY-RSD-WH_AF'!$C$2:$C$100,H112,'BY-RSD-WH_AF'!$A$2:$A$100,"BASE")</f>
        <v>1.08711386313101E-2</v>
      </c>
      <c r="F112" s="33" t="s">
        <v>105</v>
      </c>
      <c r="G112" s="33" t="s">
        <v>110</v>
      </c>
      <c r="H112" s="33" t="str">
        <f>"R-WH_"&amp;F112&amp;"_"&amp;G112&amp;"*"</f>
        <v>R-WH_Att_PEA*</v>
      </c>
    </row>
    <row r="113" spans="1:8" ht="15" x14ac:dyDescent="0.25">
      <c r="A113" s="32" t="s">
        <v>1</v>
      </c>
      <c r="B113" s="32" t="str">
        <f t="shared" si="27"/>
        <v>R-SW_Att_SMF*</v>
      </c>
      <c r="C113" s="32" t="str">
        <f t="shared" si="25"/>
        <v>RSDWH_Att</v>
      </c>
      <c r="D113" s="32">
        <f>AVERAGEIFS('BY-RSD-WH_AF'!$L$2:$L$100,'BY-RSD-WH_AF'!$C$2:$C$100,H113,'BY-RSD-WH_AF'!$A$2:$A$100,"BASE")</f>
        <v>9.3095279184719493E-3</v>
      </c>
      <c r="F113" s="32" t="s">
        <v>105</v>
      </c>
      <c r="G113" s="32" t="s">
        <v>111</v>
      </c>
      <c r="H113" s="32" t="str">
        <f>"R-WH_"&amp;F113&amp;"_"&amp;G113&amp;"*"</f>
        <v>R-WH_Att_SMF*</v>
      </c>
    </row>
    <row r="114" spans="1:8" ht="15" x14ac:dyDescent="0.25">
      <c r="A114" s="33" t="s">
        <v>265</v>
      </c>
      <c r="B114" s="33" t="str">
        <f t="shared" si="27"/>
        <v>R-SW_Att_WOO*</v>
      </c>
      <c r="C114" s="33" t="str">
        <f t="shared" si="25"/>
        <v>RSDWH_Att</v>
      </c>
      <c r="D114" s="33">
        <f>AVERAGEIFS('BY-RSD-WH_AF'!$L$2:$L$100,'BY-RSD-WH_AF'!$C$2:$C$100,H114,'BY-RSD-WH_AF'!$A$2:$A$100,"BASE")</f>
        <v>8.8655256033915893E-3</v>
      </c>
      <c r="F114" s="33" t="s">
        <v>105</v>
      </c>
      <c r="G114" s="33" t="s">
        <v>203</v>
      </c>
      <c r="H114" s="33" t="str">
        <f>"R-WH_"&amp;F114&amp;"_"&amp;G114&amp;"*"</f>
        <v>R-WH_Att_WOO*</v>
      </c>
    </row>
    <row r="115" spans="1:8" ht="15" x14ac:dyDescent="0.25">
      <c r="A115" s="32" t="s">
        <v>265</v>
      </c>
      <c r="B115" s="32" t="str">
        <f t="shared" si="27"/>
        <v>R-SW_Att_HET*</v>
      </c>
      <c r="C115" s="32" t="str">
        <f t="shared" si="25"/>
        <v>RSDWH_Att</v>
      </c>
      <c r="D115" s="32">
        <f>AVERAGEIFS('BY-RSD-WH_AF'!$L$2:$L$100,'BY-RSD-WH_AF'!$C$2:$C$100,H115,'BY-RSD-WH_AF'!$A$2:$A$100,"BASE")</f>
        <v>7.6939300464232304E-4</v>
      </c>
      <c r="F115" s="32" t="s">
        <v>105</v>
      </c>
      <c r="G115" s="32" t="s">
        <v>84</v>
      </c>
      <c r="H115" s="32" t="str">
        <f>"R-WH_"&amp;F115&amp;"_"&amp;G115&amp;"*"</f>
        <v>R-WH_Att_HET*</v>
      </c>
    </row>
    <row r="116" spans="1:8" ht="15" x14ac:dyDescent="0.25">
      <c r="A116" s="33" t="s">
        <v>1</v>
      </c>
      <c r="B116" s="33" t="str">
        <f t="shared" si="27"/>
        <v>R-SW_Att_SOL*</v>
      </c>
      <c r="C116" s="33" t="str">
        <f t="shared" si="25"/>
        <v>RSDWH_Att</v>
      </c>
      <c r="D116" s="33">
        <f>AVERAGEIFS('BY-RSD-WH_AF'!$L$2:$L$100,'BY-RSD-WH_AF'!$C$2:$C$100,H116,'BY-RSD-WH_AF'!$A$2:$A$100,"BASE")</f>
        <v>3.4409606285151599E-2</v>
      </c>
      <c r="F116" s="33" t="s">
        <v>105</v>
      </c>
      <c r="G116" s="33" t="s">
        <v>250</v>
      </c>
      <c r="H116" s="33" t="str">
        <f>"R-WH_"&amp;F116&amp;"_"&amp;G116&amp;"*"</f>
        <v>R-WH_Att_SOL*</v>
      </c>
    </row>
    <row r="117" spans="1:8" ht="15" x14ac:dyDescent="0.2">
      <c r="A117" s="29" t="s">
        <v>267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30" si="29">"R-SW_"&amp;F118&amp;"_"&amp;G118&amp;"*"</f>
        <v>R-SW_Det_COA*</v>
      </c>
      <c r="C118" s="32" t="str">
        <f t="shared" ref="C118:C130" si="30">"RSDWH_"&amp;F118</f>
        <v>RSDWH_Det</v>
      </c>
      <c r="D118" s="32">
        <f>AVERAGEIFS('BY-RSD-WH_AF'!$L$2:$L$100,'BY-RSD-WH_AF'!$C$2:$C$100,H118,'BY-RSD-WH_AF'!$A$2:$A$100,"BASE")</f>
        <v>1.13737894552843E-2</v>
      </c>
      <c r="F118" s="32" t="s">
        <v>115</v>
      </c>
      <c r="G118" s="32" t="s">
        <v>82</v>
      </c>
      <c r="H118" s="32" t="str">
        <f t="shared" ref="H118:H121" si="31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9"/>
        <v>R-SW_Det_BDL*</v>
      </c>
      <c r="C119" s="33" t="str">
        <f t="shared" si="30"/>
        <v>RSDWH_Det</v>
      </c>
      <c r="D119" s="33">
        <f>AVERAGEIFS('BY-RSD-WH_AF'!$L$2:$L$100,'BY-RSD-WH_AF'!$C$2:$C$100,H119,'BY-RSD-WH_AF'!$A$2:$A$100,"BASE")</f>
        <v>1.0679040000000001E-2</v>
      </c>
      <c r="F119" s="33" t="s">
        <v>115</v>
      </c>
      <c r="G119" s="33" t="s">
        <v>199</v>
      </c>
      <c r="H119" s="33" t="str">
        <f t="shared" si="31"/>
        <v>R-WH_Det_BDL*</v>
      </c>
    </row>
    <row r="120" spans="1:8" ht="15" x14ac:dyDescent="0.25">
      <c r="A120" s="32" t="s">
        <v>1</v>
      </c>
      <c r="B120" s="32" t="str">
        <f t="shared" si="29"/>
        <v>R-SW_Det_ETH*</v>
      </c>
      <c r="C120" s="32" t="str">
        <f t="shared" si="30"/>
        <v>RSDWH_Det</v>
      </c>
      <c r="D120" s="32">
        <f>AVERAGEIFS('BY-RSD-WH_AF'!$L$2:$L$100,'BY-RSD-WH_AF'!$C$2:$C$100,H120,'BY-RSD-WH_AF'!$A$2:$A$100,"BASE")</f>
        <v>1.2096539999999999E-2</v>
      </c>
      <c r="F120" s="32" t="s">
        <v>115</v>
      </c>
      <c r="G120" s="32" t="s">
        <v>198</v>
      </c>
      <c r="H120" s="32" t="str">
        <f t="shared" si="31"/>
        <v>R-WH_Det_ETH*</v>
      </c>
    </row>
    <row r="121" spans="1:8" ht="15" x14ac:dyDescent="0.25">
      <c r="A121" s="33" t="s">
        <v>265</v>
      </c>
      <c r="B121" s="33" t="str">
        <f t="shared" si="29"/>
        <v>R-SW_Det_LPG*</v>
      </c>
      <c r="C121" s="33" t="str">
        <f t="shared" si="30"/>
        <v>RSDWH_Det</v>
      </c>
      <c r="D121" s="33">
        <f>AVERAGEIFS('BY-RSD-WH_AF'!$L$2:$L$100,'BY-RSD-WH_AF'!$C$2:$C$100,H121,'BY-RSD-WH_AF'!$A$2:$A$100,"BASE")</f>
        <v>1.4149231710993301E-2</v>
      </c>
      <c r="F121" s="33" t="s">
        <v>115</v>
      </c>
      <c r="G121" s="33" t="s">
        <v>200</v>
      </c>
      <c r="H121" s="33" t="str">
        <f t="shared" si="31"/>
        <v>R-WH_Det_LPG*</v>
      </c>
    </row>
    <row r="122" spans="1:8" ht="15" x14ac:dyDescent="0.25">
      <c r="A122" s="32" t="s">
        <v>1</v>
      </c>
      <c r="B122" s="32" t="str">
        <f>"R-SW_"&amp;F122&amp;"_"&amp;G122&amp;"_N1"</f>
        <v>R-SW_Det_ELC_N1</v>
      </c>
      <c r="C122" s="32" t="str">
        <f t="shared" si="30"/>
        <v>RSDWH_Det</v>
      </c>
      <c r="D122" s="32">
        <f>AVERAGEIFS('BY-RSD-WH_AF'!$L$2:$L$100,'BY-RSD-WH_AF'!$C$2:$C$100,H122,'BY-RSD-WH_AF'!$A$2:$A$100,"BASE")</f>
        <v>1.33284867630703E-2</v>
      </c>
      <c r="F122" s="32" t="s">
        <v>115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2" t="s">
        <v>265</v>
      </c>
      <c r="B123" s="32" t="str">
        <f>"R-SW_"&amp;F123&amp;"_"&amp;G123&amp;"_HP*"</f>
        <v>R-SW_Det_ELC_HP*</v>
      </c>
      <c r="C123" s="32" t="str">
        <f t="shared" si="30"/>
        <v>RSDWH_Det</v>
      </c>
      <c r="D123" s="32">
        <f>AVERAGEIFS('BY-RSD-WH_AF'!$L$2:$L$100,'BY-RSD-WH_AF'!$C$2:$C$100,H123,'BY-RSD-WH_AF'!$A$2:$A$100,"BASE")</f>
        <v>2.2499180043814002E-2</v>
      </c>
      <c r="F123" s="32" t="s">
        <v>115</v>
      </c>
      <c r="G123" s="32" t="s">
        <v>83</v>
      </c>
      <c r="H123" s="32" t="str">
        <f>"R-WH_"&amp;F123&amp;"_"&amp;G123&amp;"*X1"</f>
        <v>R-WH_Det_ELC*X1</v>
      </c>
    </row>
    <row r="124" spans="1:8" ht="15" x14ac:dyDescent="0.25">
      <c r="A124" s="33" t="s">
        <v>265</v>
      </c>
      <c r="B124" s="33" t="str">
        <f t="shared" si="29"/>
        <v>R-SW_Det_KER*</v>
      </c>
      <c r="C124" s="33" t="str">
        <f t="shared" si="30"/>
        <v>RSDWH_Det</v>
      </c>
      <c r="D124" s="33">
        <f>AVERAGEIFS('BY-RSD-WH_AF'!$L$2:$L$100,'BY-RSD-WH_AF'!$C$2:$C$100,H124,'BY-RSD-WH_AF'!$A$2:$A$100,"BASE")</f>
        <v>1.22701813726626E-2</v>
      </c>
      <c r="F124" s="33" t="s">
        <v>115</v>
      </c>
      <c r="G124" s="33" t="s">
        <v>201</v>
      </c>
      <c r="H124" s="33" t="str">
        <f t="shared" ref="H124" si="32">"R-WH_"&amp;F124&amp;"_"&amp;G124&amp;"*"</f>
        <v>R-WH_Det_KER*</v>
      </c>
    </row>
    <row r="125" spans="1:8" ht="15" x14ac:dyDescent="0.25">
      <c r="A125" s="32" t="s">
        <v>265</v>
      </c>
      <c r="B125" s="32" t="str">
        <f t="shared" si="29"/>
        <v>R-SW_Det_GAS*</v>
      </c>
      <c r="C125" s="32" t="str">
        <f t="shared" si="30"/>
        <v>RSDWH_Det</v>
      </c>
      <c r="D125" s="32">
        <f>AVERAGEIFS('BY-RSD-WH_AF'!$L$2:$L$100,'BY-RSD-WH_AF'!$C$2:$C$100,H125,'BY-RSD-WH_AF'!$A$2:$A$100,"BASE")</f>
        <v>1.18538093576453E-2</v>
      </c>
      <c r="F125" s="32" t="s">
        <v>115</v>
      </c>
      <c r="G125" s="32" t="s">
        <v>202</v>
      </c>
      <c r="H125" s="32" t="str">
        <f>"R-WH_"&amp;F124&amp;"_"&amp;G125&amp;"*"</f>
        <v>R-WH_Det_GAS*</v>
      </c>
    </row>
    <row r="126" spans="1:8" ht="15" x14ac:dyDescent="0.25">
      <c r="A126" s="33" t="s">
        <v>1</v>
      </c>
      <c r="B126" s="33" t="str">
        <f t="shared" si="29"/>
        <v>R-SW_Det_PEA*</v>
      </c>
      <c r="C126" s="33" t="str">
        <f t="shared" si="30"/>
        <v>RSDWH_Det</v>
      </c>
      <c r="D126" s="33">
        <f>AVERAGEIFS('BY-RSD-WH_AF'!$L$2:$L$100,'BY-RSD-WH_AF'!$C$2:$C$100,H126,'BY-RSD-WH_AF'!$A$2:$A$100,"BASE")</f>
        <v>1.24915801777354E-2</v>
      </c>
      <c r="F126" s="33" t="s">
        <v>115</v>
      </c>
      <c r="G126" s="33" t="s">
        <v>110</v>
      </c>
      <c r="H126" s="33" t="str">
        <f>"R-WH_"&amp;F126&amp;"_"&amp;G126&amp;"*"</f>
        <v>R-WH_Det_PEA*</v>
      </c>
    </row>
    <row r="127" spans="1:8" ht="15" x14ac:dyDescent="0.25">
      <c r="A127" s="32" t="s">
        <v>1</v>
      </c>
      <c r="B127" s="32" t="str">
        <f t="shared" si="29"/>
        <v>R-SW_Det_SMF*</v>
      </c>
      <c r="C127" s="32" t="str">
        <f t="shared" si="30"/>
        <v>RSDWH_Det</v>
      </c>
      <c r="D127" s="32">
        <f>AVERAGEIFS('BY-RSD-WH_AF'!$L$2:$L$100,'BY-RSD-WH_AF'!$C$2:$C$100,H127,'BY-RSD-WH_AF'!$A$2:$A$100,"BASE")</f>
        <v>1.1286753739723199E-2</v>
      </c>
      <c r="F127" s="32" t="s">
        <v>115</v>
      </c>
      <c r="G127" s="32" t="s">
        <v>111</v>
      </c>
      <c r="H127" s="32" t="str">
        <f>"R-WH_"&amp;F127&amp;"_"&amp;G127&amp;"*"</f>
        <v>R-WH_Det_SMF*</v>
      </c>
    </row>
    <row r="128" spans="1:8" ht="15" x14ac:dyDescent="0.25">
      <c r="A128" s="33" t="s">
        <v>265</v>
      </c>
      <c r="B128" s="33" t="str">
        <f t="shared" si="29"/>
        <v>R-SW_Det_WOO*</v>
      </c>
      <c r="C128" s="33" t="str">
        <f t="shared" si="30"/>
        <v>RSDWH_Det</v>
      </c>
      <c r="D128" s="33">
        <f>AVERAGEIFS('BY-RSD-WH_AF'!$L$2:$L$100,'BY-RSD-WH_AF'!$C$2:$C$100,H128,'BY-RSD-WH_AF'!$A$2:$A$100,"BASE")</f>
        <v>1.27164544907902E-2</v>
      </c>
      <c r="F128" s="33" t="s">
        <v>115</v>
      </c>
      <c r="G128" s="33" t="s">
        <v>203</v>
      </c>
      <c r="H128" s="33" t="str">
        <f>"R-WH_"&amp;F128&amp;"_"&amp;G128&amp;"*"</f>
        <v>R-WH_Det_WOO*</v>
      </c>
    </row>
    <row r="129" spans="1:8" ht="15" x14ac:dyDescent="0.25">
      <c r="A129" s="32" t="s">
        <v>265</v>
      </c>
      <c r="B129" s="32" t="str">
        <f t="shared" si="29"/>
        <v>R-SW_Det_HET*</v>
      </c>
      <c r="C129" s="32" t="str">
        <f t="shared" si="30"/>
        <v>RSDWH_Det</v>
      </c>
      <c r="D129" s="32">
        <f>AVERAGEIFS('BY-RSD-WH_AF'!$L$2:$L$100,'BY-RSD-WH_AF'!$C$2:$C$100,H129,'BY-RSD-WH_AF'!$A$2:$A$100,"BASE")</f>
        <v>1.2874844310725899E-3</v>
      </c>
      <c r="F129" s="32" t="s">
        <v>115</v>
      </c>
      <c r="G129" s="32" t="s">
        <v>84</v>
      </c>
      <c r="H129" s="32" t="str">
        <f>"R-WH_"&amp;F129&amp;"_"&amp;G129&amp;"*"</f>
        <v>R-WH_Det_HET*</v>
      </c>
    </row>
    <row r="130" spans="1:8" ht="15" x14ac:dyDescent="0.25">
      <c r="A130" s="38" t="s">
        <v>1</v>
      </c>
      <c r="B130" s="38" t="str">
        <f t="shared" si="29"/>
        <v>R-SW_Det_SOL*</v>
      </c>
      <c r="C130" s="38" t="str">
        <f t="shared" si="30"/>
        <v>RSDWH_Det</v>
      </c>
      <c r="D130" s="38">
        <f>AVERAGEIFS('BY-RSD-WH_AF'!$L$2:$L$100,'BY-RSD-WH_AF'!$C$2:$C$100,H130,'BY-RSD-WH_AF'!$A$2:$A$100,"BASE")</f>
        <v>0.113051511576835</v>
      </c>
      <c r="F130" s="38" t="s">
        <v>115</v>
      </c>
      <c r="G130" s="38" t="s">
        <v>250</v>
      </c>
      <c r="H130" s="38" t="str">
        <f>"R-WH_"&amp;F130&amp;"_"&amp;G130&amp;"*"</f>
        <v>R-WH_Det_SOL*</v>
      </c>
    </row>
    <row r="131" spans="1:8" ht="15" x14ac:dyDescent="0.2">
      <c r="A131" s="29" t="s">
        <v>268</v>
      </c>
      <c r="B131" s="30"/>
      <c r="C131" s="31"/>
      <c r="D131" s="30"/>
      <c r="E131" s="30"/>
      <c r="F131" s="30"/>
      <c r="G131" s="30"/>
      <c r="H131" s="30"/>
    </row>
    <row r="132" spans="1:8" ht="15" x14ac:dyDescent="0.25">
      <c r="A132" s="32" t="s">
        <v>78</v>
      </c>
      <c r="B132" s="32" t="str">
        <f>"R-SC_"&amp;F132&amp;"_"&amp;G132&amp;"_N1"</f>
        <v>R-SC_Apt_ELC_N1</v>
      </c>
      <c r="C132" s="32"/>
      <c r="D132" s="32">
        <f>AVERAGEIFS('BY-RSD-SH_AF'!$L$2:$L$100,'BY-RSD-SH_AF'!$C$2:$C$100,H132,'BY-RSD-SH_AF'!$A$2:$A$100,"BASE")</f>
        <v>2.4813655183930802E-2</v>
      </c>
      <c r="F132" s="32" t="s">
        <v>109</v>
      </c>
      <c r="G132" s="32" t="s">
        <v>83</v>
      </c>
      <c r="H132" s="39" t="str">
        <f t="shared" ref="H132:H134" si="33">"R-SH_"&amp;F132&amp;"_"&amp;G132&amp;"*X1"</f>
        <v>R-SH_Apt_ELC*X1</v>
      </c>
    </row>
    <row r="133" spans="1:8" ht="15" x14ac:dyDescent="0.25">
      <c r="A133" s="32" t="s">
        <v>78</v>
      </c>
      <c r="B133" s="32" t="str">
        <f>"R-SC_"&amp;F133&amp;"_"&amp;G133&amp;"_N1"</f>
        <v>R-SC_Att_ELC_N1</v>
      </c>
      <c r="C133" s="32"/>
      <c r="D133" s="32">
        <f>AVERAGEIFS('BY-RSD-SH_AF'!$L$2:$L$100,'BY-RSD-SH_AF'!$C$2:$C$100,H133,'BY-RSD-SH_AF'!$A$2:$A$100,"BASE")</f>
        <v>1.73685782056223E-2</v>
      </c>
      <c r="F133" s="32" t="s">
        <v>105</v>
      </c>
      <c r="G133" s="32" t="s">
        <v>83</v>
      </c>
      <c r="H133" s="39" t="str">
        <f t="shared" si="33"/>
        <v>R-SH_Att_ELC*X1</v>
      </c>
    </row>
    <row r="134" spans="1:8" ht="15" x14ac:dyDescent="0.25">
      <c r="A134" s="32" t="s">
        <v>78</v>
      </c>
      <c r="B134" s="32" t="str">
        <f>"R-SC_"&amp;F134&amp;"_"&amp;G134&amp;"_N1"</f>
        <v>R-SC_Det_ELC_N1</v>
      </c>
      <c r="C134" s="32"/>
      <c r="D134" s="32">
        <f>AVERAGEIFS('BY-RSD-SH_AF'!$L$2:$L$100,'BY-RSD-SH_AF'!$C$2:$C$100,H134,'BY-RSD-SH_AF'!$A$2:$A$100,"BASE")</f>
        <v>3.17870115673878E-2</v>
      </c>
      <c r="F134" s="32" t="s">
        <v>115</v>
      </c>
      <c r="G134" s="32" t="s">
        <v>83</v>
      </c>
      <c r="H134" s="39" t="str">
        <f t="shared" si="33"/>
        <v>R-SH_Det_ELC*X1</v>
      </c>
    </row>
    <row r="135" spans="1:8" ht="15" x14ac:dyDescent="0.2">
      <c r="A135" s="29" t="s">
        <v>269</v>
      </c>
      <c r="B135" s="30"/>
      <c r="C135" s="31"/>
      <c r="D135" s="30"/>
      <c r="E135" s="30"/>
      <c r="F135" s="30"/>
      <c r="G135" s="30"/>
      <c r="H135" s="30"/>
    </row>
    <row r="136" spans="1:8" ht="15" x14ac:dyDescent="0.25">
      <c r="A136" s="32" t="s">
        <v>265</v>
      </c>
      <c r="B136" s="32" t="str">
        <f>"R-HC_"&amp;F136&amp;"_"&amp;G136&amp;"_HPN*"</f>
        <v>R-HC_Apt_ELC_HPN*</v>
      </c>
      <c r="C136" s="32" t="str">
        <f>"RSDSC_"&amp;F136</f>
        <v>RSDSC_Apt</v>
      </c>
      <c r="D136" s="32">
        <f>AVERAGEIFS('BY-RSD-SH_AF'!$L$2:$L$100,'BY-RSD-SH_AF'!$C$2:$C$100,H136,'BY-RSD-SH_AF'!$A$2:$A$100,"BASE")</f>
        <v>2.4813655183930802E-2</v>
      </c>
      <c r="F136" s="32" t="s">
        <v>109</v>
      </c>
      <c r="G136" s="32" t="s">
        <v>83</v>
      </c>
      <c r="H136" s="39" t="str">
        <f t="shared" ref="H136:H138" si="34">"R-SH_"&amp;F136&amp;"_"&amp;G136&amp;"*X1"</f>
        <v>R-SH_Apt_ELC*X1</v>
      </c>
    </row>
    <row r="137" spans="1:8" ht="15" x14ac:dyDescent="0.25">
      <c r="A137" s="32" t="s">
        <v>265</v>
      </c>
      <c r="B137" s="32" t="str">
        <f>"R-HC_"&amp;F137&amp;"_"&amp;G137&amp;"_HPN*"</f>
        <v>R-HC_Att_ELC_HPN*</v>
      </c>
      <c r="C137" s="32" t="str">
        <f>"RSDSC_"&amp;F137</f>
        <v>RSDSC_Att</v>
      </c>
      <c r="D137" s="32">
        <f>AVERAGEIFS('BY-RSD-SH_AF'!$L$2:$L$100,'BY-RSD-SH_AF'!$C$2:$C$100,H137,'BY-RSD-SH_AF'!$A$2:$A$100,"BASE")</f>
        <v>1.73685782056223E-2</v>
      </c>
      <c r="F137" s="32" t="s">
        <v>105</v>
      </c>
      <c r="G137" s="32" t="s">
        <v>83</v>
      </c>
      <c r="H137" s="39" t="str">
        <f t="shared" si="34"/>
        <v>R-SH_Att_ELC*X1</v>
      </c>
    </row>
    <row r="138" spans="1:8" ht="15" x14ac:dyDescent="0.25">
      <c r="A138" s="40" t="s">
        <v>265</v>
      </c>
      <c r="B138" s="40" t="str">
        <f>"R-HC_"&amp;F138&amp;"_"&amp;G138&amp;"_HPN*"</f>
        <v>R-HC_Det_ELC_HPN*</v>
      </c>
      <c r="C138" s="40" t="str">
        <f>"RSDSC_"&amp;F138</f>
        <v>RSDSC_Det</v>
      </c>
      <c r="D138" s="40">
        <f>AVERAGEIFS('BY-RSD-SH_AF'!$L$2:$L$100,'BY-RSD-SH_AF'!$C$2:$C$100,H138,'BY-RSD-SH_AF'!$A$2:$A$100,"BASE")</f>
        <v>3.17870115673878E-2</v>
      </c>
      <c r="F138" s="40" t="s">
        <v>115</v>
      </c>
      <c r="G138" s="40" t="s">
        <v>83</v>
      </c>
      <c r="H138" s="41" t="str">
        <f t="shared" si="34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61" zoomScaleNormal="100" workbookViewId="0">
      <selection activeCell="F97" sqref="F97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189</v>
      </c>
    </row>
    <row r="2" spans="1:7" ht="12" customHeight="1" x14ac:dyDescent="0.2">
      <c r="C2" s="23"/>
    </row>
    <row r="3" spans="1:7" ht="15" x14ac:dyDescent="0.2">
      <c r="E3" s="34" t="s">
        <v>184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191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199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198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200</v>
      </c>
      <c r="C9" s="33" t="str">
        <f t="shared" si="0"/>
        <v>R-SH_Apt_LPG*</v>
      </c>
      <c r="E9" s="33" t="s">
        <v>190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190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201</v>
      </c>
      <c r="C11" s="33" t="str">
        <f t="shared" si="0"/>
        <v>R-SH_Apt_KER*</v>
      </c>
      <c r="E11" s="33" t="s">
        <v>190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202</v>
      </c>
      <c r="C12" s="32" t="str">
        <f t="shared" si="0"/>
        <v>R-SH_Apt_GAS*</v>
      </c>
      <c r="E12" s="32" t="s">
        <v>190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203</v>
      </c>
      <c r="C15" s="33" t="str">
        <f t="shared" si="0"/>
        <v>R-SH_Apt_WOO*</v>
      </c>
      <c r="E15" s="33" t="s">
        <v>190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190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204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190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113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199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198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200</v>
      </c>
      <c r="C23" s="33" t="str">
        <f t="shared" si="1"/>
        <v>R-SH_Att_LPG*</v>
      </c>
      <c r="E23" s="33" t="s">
        <v>190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190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201</v>
      </c>
      <c r="C25" s="33" t="str">
        <f t="shared" si="1"/>
        <v>R-SH_Att_KER*</v>
      </c>
      <c r="E25" s="33" t="s">
        <v>190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202</v>
      </c>
      <c r="C26" s="32" t="str">
        <f t="shared" si="1"/>
        <v>R-SH_Att_GAS*</v>
      </c>
      <c r="E26" s="32" t="s">
        <v>190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203</v>
      </c>
      <c r="C29" s="33" t="str">
        <f t="shared" si="1"/>
        <v>R-SH_Att_WOO*</v>
      </c>
      <c r="E29" s="33" t="s">
        <v>190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190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204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190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114</v>
      </c>
      <c r="F33" s="30"/>
      <c r="G33" s="30"/>
    </row>
    <row r="34" spans="1:8" ht="15" x14ac:dyDescent="0.25">
      <c r="A34" s="32" t="s">
        <v>115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115</v>
      </c>
      <c r="B35" s="33" t="s">
        <v>199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115</v>
      </c>
      <c r="B36" s="32" t="s">
        <v>198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115</v>
      </c>
      <c r="B37" s="33" t="s">
        <v>200</v>
      </c>
      <c r="C37" s="33" t="str">
        <f t="shared" si="1"/>
        <v>R-SH_Det_LPG*</v>
      </c>
      <c r="E37" s="33" t="s">
        <v>190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115</v>
      </c>
      <c r="B38" s="32" t="s">
        <v>83</v>
      </c>
      <c r="C38" s="32" t="str">
        <f>"R-SH_"&amp;A38&amp;"_"&amp;B38&amp;"*X1"</f>
        <v>R-SH_Det_ELC*X1</v>
      </c>
      <c r="E38" s="32" t="s">
        <v>190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115</v>
      </c>
      <c r="B39" s="33" t="s">
        <v>201</v>
      </c>
      <c r="C39" s="33" t="str">
        <f t="shared" si="1"/>
        <v>R-SH_Det_KER*</v>
      </c>
      <c r="E39" s="33" t="s">
        <v>190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115</v>
      </c>
      <c r="B40" s="32" t="s">
        <v>202</v>
      </c>
      <c r="C40" s="32" t="str">
        <f t="shared" si="1"/>
        <v>R-SH_Det_GAS*</v>
      </c>
      <c r="E40" s="32" t="s">
        <v>190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115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115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115</v>
      </c>
      <c r="B43" s="33" t="s">
        <v>203</v>
      </c>
      <c r="C43" s="33" t="str">
        <f t="shared" si="1"/>
        <v>R-SH_Det_WOO*</v>
      </c>
      <c r="E43" s="33" t="s">
        <v>190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115</v>
      </c>
      <c r="B44" s="32" t="s">
        <v>84</v>
      </c>
      <c r="C44" s="32" t="str">
        <f t="shared" si="1"/>
        <v>R-SH_Det_HET*</v>
      </c>
      <c r="E44" s="32" t="s">
        <v>190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115</v>
      </c>
      <c r="B45" s="33" t="s">
        <v>204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115</v>
      </c>
      <c r="B46" s="32" t="s">
        <v>83</v>
      </c>
      <c r="C46" s="32" t="str">
        <f>"R-SH_"&amp;A46&amp;"_"&amp;B46&amp;"*X0"</f>
        <v>R-SH_Det_ELC*X0</v>
      </c>
      <c r="E46" s="32" t="s">
        <v>190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268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190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190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115</v>
      </c>
      <c r="B50" s="40" t="s">
        <v>83</v>
      </c>
      <c r="C50" s="41" t="str">
        <f>"R-SH_"&amp;A50&amp;"_"&amp;B50&amp;"*X1"</f>
        <v>R-SH_Det_ELC*X1</v>
      </c>
      <c r="E50" s="40" t="s">
        <v>190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116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199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198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200</v>
      </c>
      <c r="C55" s="33" t="str">
        <f t="shared" si="3"/>
        <v>R-WH_Apt_LPG*</v>
      </c>
      <c r="E55" s="33" t="s">
        <v>190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190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201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202</v>
      </c>
      <c r="C59" s="32" t="str">
        <f t="shared" si="3"/>
        <v>R-WH_Apt_GAS*</v>
      </c>
      <c r="E59" s="32" t="s">
        <v>190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203</v>
      </c>
      <c r="C62" s="33" t="str">
        <f t="shared" si="3"/>
        <v>R-WH_Apt_WOO*</v>
      </c>
      <c r="E62" s="33" t="s">
        <v>190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250</v>
      </c>
      <c r="C64" s="33" t="str">
        <f t="shared" si="3"/>
        <v>R-WH_Apt_SOL*</v>
      </c>
      <c r="E64" s="33" t="s">
        <v>190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117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199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198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200</v>
      </c>
      <c r="C69" s="33" t="str">
        <f t="shared" si="5"/>
        <v>R-WH_Att_LPG*</v>
      </c>
      <c r="E69" s="33" t="s">
        <v>190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190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201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202</v>
      </c>
      <c r="C73" s="32" t="str">
        <f t="shared" si="7"/>
        <v>R-WH_Att_GAS*</v>
      </c>
      <c r="E73" s="32" t="s">
        <v>190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203</v>
      </c>
      <c r="C76" s="33" t="str">
        <f t="shared" si="7"/>
        <v>R-WH_Att_WOO*</v>
      </c>
      <c r="E76" s="33" t="s">
        <v>190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250</v>
      </c>
      <c r="C78" s="33" t="str">
        <f t="shared" si="7"/>
        <v>R-WH_Att_SOL*</v>
      </c>
      <c r="E78" s="33" t="s">
        <v>190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118</v>
      </c>
      <c r="F79" s="30"/>
      <c r="G79" s="31"/>
    </row>
    <row r="80" spans="1:7" ht="15" x14ac:dyDescent="0.25">
      <c r="A80" s="32" t="s">
        <v>115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115</v>
      </c>
      <c r="B81" s="33" t="s">
        <v>199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115</v>
      </c>
      <c r="B82" s="32" t="s">
        <v>198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115</v>
      </c>
      <c r="B83" s="33" t="s">
        <v>200</v>
      </c>
      <c r="C83" s="33" t="str">
        <f t="shared" si="8"/>
        <v>R-WH_Det_LPG*</v>
      </c>
      <c r="E83" s="33" t="s">
        <v>190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115</v>
      </c>
      <c r="B84" s="32" t="s">
        <v>83</v>
      </c>
      <c r="C84" s="32" t="str">
        <f>"R-WH_"&amp;A84&amp;"_"&amp;B84&amp;"*X0"</f>
        <v>R-WH_Det_ELC*X0</v>
      </c>
      <c r="E84" s="32" t="s">
        <v>190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115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115</v>
      </c>
      <c r="B86" s="33" t="s">
        <v>201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115</v>
      </c>
      <c r="B87" s="32" t="s">
        <v>202</v>
      </c>
      <c r="C87" s="32" t="str">
        <f t="shared" si="10"/>
        <v>R-WH_Det_GAS*</v>
      </c>
      <c r="E87" s="32" t="s">
        <v>190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115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115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115</v>
      </c>
      <c r="B90" s="33" t="s">
        <v>203</v>
      </c>
      <c r="C90" s="33" t="str">
        <f t="shared" si="10"/>
        <v>R-WH_Det_WOO*</v>
      </c>
      <c r="E90" s="33" t="s">
        <v>190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115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115</v>
      </c>
      <c r="B92" s="33" t="s">
        <v>250</v>
      </c>
      <c r="C92" s="33" t="str">
        <f t="shared" si="10"/>
        <v>R-WH_Det_SOL*</v>
      </c>
      <c r="E92" s="33" t="s">
        <v>190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tabSelected="1" workbookViewId="0">
      <selection activeCell="F34" sqref="F34"/>
    </sheetView>
  </sheetViews>
  <sheetFormatPr defaultRowHeight="12.75" x14ac:dyDescent="0.2"/>
  <cols>
    <col min="3" max="3" width="23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229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153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6.3768329096572304E-3</v>
      </c>
      <c r="M3">
        <v>6.3768329096572304E-3</v>
      </c>
    </row>
    <row r="4" spans="1:13" x14ac:dyDescent="0.2">
      <c r="A4" t="s">
        <v>77</v>
      </c>
      <c r="B4" t="s">
        <v>78</v>
      </c>
      <c r="C4" t="s">
        <v>154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155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230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231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156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232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8.6288756048648694E-3</v>
      </c>
      <c r="M9">
        <v>8.6288756048648694E-3</v>
      </c>
    </row>
    <row r="10" spans="1:13" x14ac:dyDescent="0.2">
      <c r="A10" t="s">
        <v>77</v>
      </c>
      <c r="B10" t="s">
        <v>78</v>
      </c>
      <c r="C10" t="s">
        <v>233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8.8234631689712503E-3</v>
      </c>
      <c r="M10">
        <v>8.8234631689712503E-3</v>
      </c>
    </row>
    <row r="11" spans="1:13" x14ac:dyDescent="0.2">
      <c r="A11" t="s">
        <v>77</v>
      </c>
      <c r="B11" t="s">
        <v>78</v>
      </c>
      <c r="C11" t="s">
        <v>157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234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235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7.6632802703553099E-3</v>
      </c>
      <c r="M14">
        <v>7.6632802703553099E-3</v>
      </c>
    </row>
    <row r="15" spans="1:13" x14ac:dyDescent="0.2">
      <c r="A15" t="s">
        <v>77</v>
      </c>
      <c r="B15" t="s">
        <v>78</v>
      </c>
      <c r="C15" t="s">
        <v>236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159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9.3819421193711804E-3</v>
      </c>
      <c r="M16">
        <v>9.3819421193711804E-3</v>
      </c>
    </row>
    <row r="17" spans="1:13" x14ac:dyDescent="0.2">
      <c r="A17" t="s">
        <v>77</v>
      </c>
      <c r="B17" t="s">
        <v>78</v>
      </c>
      <c r="C17" t="s">
        <v>160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161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237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238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162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239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9.4091382425110903E-3</v>
      </c>
      <c r="M22">
        <v>9.4091382425110903E-3</v>
      </c>
    </row>
    <row r="23" spans="1:13" x14ac:dyDescent="0.2">
      <c r="A23" t="s">
        <v>77</v>
      </c>
      <c r="B23" t="s">
        <v>78</v>
      </c>
      <c r="C23" t="s">
        <v>240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1.1663366309857801E-2</v>
      </c>
      <c r="M23">
        <v>1.1663366309857801E-2</v>
      </c>
    </row>
    <row r="24" spans="1:13" x14ac:dyDescent="0.2">
      <c r="A24" t="s">
        <v>77</v>
      </c>
      <c r="B24" t="s">
        <v>78</v>
      </c>
      <c r="C24" t="s">
        <v>163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241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242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8.8655256033915893E-3</v>
      </c>
      <c r="M27">
        <v>8.8655256033915893E-3</v>
      </c>
    </row>
    <row r="28" spans="1:13" x14ac:dyDescent="0.2">
      <c r="A28" t="s">
        <v>77</v>
      </c>
      <c r="B28" t="s">
        <v>78</v>
      </c>
      <c r="C28" t="s">
        <v>243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165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1.13737894552843E-2</v>
      </c>
      <c r="M29">
        <v>1.13737894552843E-2</v>
      </c>
    </row>
    <row r="30" spans="1:13" x14ac:dyDescent="0.2">
      <c r="A30" t="s">
        <v>77</v>
      </c>
      <c r="B30" t="s">
        <v>78</v>
      </c>
      <c r="C30" t="s">
        <v>166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167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244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245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168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246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1.22701813726626E-2</v>
      </c>
      <c r="M35">
        <v>1.22701813726626E-2</v>
      </c>
    </row>
    <row r="36" spans="1:13" x14ac:dyDescent="0.2">
      <c r="A36" t="s">
        <v>77</v>
      </c>
      <c r="B36" t="s">
        <v>78</v>
      </c>
      <c r="C36" t="s">
        <v>247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1.4149231710993301E-2</v>
      </c>
      <c r="M36">
        <v>1.4149231710993301E-2</v>
      </c>
    </row>
    <row r="37" spans="1:13" x14ac:dyDescent="0.2">
      <c r="A37" t="s">
        <v>77</v>
      </c>
      <c r="B37" t="s">
        <v>78</v>
      </c>
      <c r="C37" t="s">
        <v>169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170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248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249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1.27164544907902E-2</v>
      </c>
      <c r="M40">
        <v>1.27164544907902E-2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208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9.2214798735756998E-2</v>
      </c>
      <c r="M3">
        <v>9.2214798735756998E-2</v>
      </c>
    </row>
    <row r="4" spans="1:13" x14ac:dyDescent="0.2">
      <c r="A4" t="s">
        <v>77</v>
      </c>
      <c r="B4" t="s">
        <v>78</v>
      </c>
      <c r="C4" t="s">
        <v>135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136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209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210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211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5.3179934471147799E-2</v>
      </c>
      <c r="M8">
        <v>5.3179934471147799E-2</v>
      </c>
    </row>
    <row r="9" spans="1:13" x14ac:dyDescent="0.2">
      <c r="A9" t="s">
        <v>77</v>
      </c>
      <c r="B9" t="s">
        <v>78</v>
      </c>
      <c r="C9" t="s">
        <v>137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212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213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138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139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214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1.27587517908186E-2</v>
      </c>
      <c r="M14">
        <v>1.27587517908186E-2</v>
      </c>
    </row>
    <row r="15" spans="1:13" x14ac:dyDescent="0.2">
      <c r="A15" t="s">
        <v>77</v>
      </c>
      <c r="B15" t="s">
        <v>78</v>
      </c>
      <c r="C15" t="s">
        <v>215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140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0.100127983891551</v>
      </c>
      <c r="M16">
        <v>0.100127983891551</v>
      </c>
    </row>
    <row r="17" spans="1:13" x14ac:dyDescent="0.2">
      <c r="A17" t="s">
        <v>77</v>
      </c>
      <c r="B17" t="s">
        <v>78</v>
      </c>
      <c r="C17" t="s">
        <v>141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142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216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217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218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0.249048421589953</v>
      </c>
      <c r="M21">
        <v>0.249048421589953</v>
      </c>
    </row>
    <row r="22" spans="1:13" x14ac:dyDescent="0.2">
      <c r="A22" t="s">
        <v>77</v>
      </c>
      <c r="B22" t="s">
        <v>78</v>
      </c>
      <c r="C22" t="s">
        <v>143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219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220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144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145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221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5.6329489829771803E-2</v>
      </c>
      <c r="M27">
        <v>5.6329489829771803E-2</v>
      </c>
    </row>
    <row r="28" spans="1:13" x14ac:dyDescent="0.2">
      <c r="A28" t="s">
        <v>77</v>
      </c>
      <c r="B28" t="s">
        <v>78</v>
      </c>
      <c r="C28" t="s">
        <v>222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146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0.27139198399610598</v>
      </c>
      <c r="M29">
        <v>0.27139198399610598</v>
      </c>
    </row>
    <row r="30" spans="1:13" x14ac:dyDescent="0.2">
      <c r="A30" t="s">
        <v>77</v>
      </c>
      <c r="B30" t="s">
        <v>78</v>
      </c>
      <c r="C30" t="s">
        <v>147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148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223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224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225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0.22978380047467101</v>
      </c>
      <c r="M34">
        <v>0.22978380047467101</v>
      </c>
    </row>
    <row r="35" spans="1:13" x14ac:dyDescent="0.2">
      <c r="A35" t="s">
        <v>77</v>
      </c>
      <c r="B35" t="s">
        <v>78</v>
      </c>
      <c r="C35" t="s">
        <v>149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226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227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150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151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228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7.5672129216388107E-2</v>
      </c>
      <c r="M40">
        <v>7.5672129216388107E-2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185</v>
      </c>
      <c r="C2" t="s">
        <v>208</v>
      </c>
      <c r="D2" t="s">
        <v>132</v>
      </c>
      <c r="E2" t="s">
        <v>132</v>
      </c>
      <c r="F2" t="s">
        <v>187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0.9</v>
      </c>
      <c r="M2">
        <v>0.9</v>
      </c>
    </row>
    <row r="3" spans="1:13" x14ac:dyDescent="0.2">
      <c r="A3" t="s">
        <v>77</v>
      </c>
      <c r="B3" t="s">
        <v>185</v>
      </c>
      <c r="C3" t="s">
        <v>134</v>
      </c>
      <c r="D3" t="s">
        <v>132</v>
      </c>
      <c r="E3" t="s">
        <v>132</v>
      </c>
      <c r="F3" t="s">
        <v>187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185</v>
      </c>
      <c r="C4" t="s">
        <v>135</v>
      </c>
      <c r="D4" t="s">
        <v>132</v>
      </c>
      <c r="E4" t="s">
        <v>132</v>
      </c>
      <c r="F4" t="s">
        <v>187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</v>
      </c>
      <c r="M4">
        <v>1</v>
      </c>
    </row>
    <row r="5" spans="1:13" x14ac:dyDescent="0.2">
      <c r="A5" t="s">
        <v>77</v>
      </c>
      <c r="B5" t="s">
        <v>185</v>
      </c>
      <c r="C5" t="s">
        <v>136</v>
      </c>
      <c r="D5" t="s">
        <v>132</v>
      </c>
      <c r="E5" t="s">
        <v>132</v>
      </c>
      <c r="F5" t="s">
        <v>187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185</v>
      </c>
      <c r="C6" t="s">
        <v>209</v>
      </c>
      <c r="D6" t="s">
        <v>132</v>
      </c>
      <c r="E6" t="s">
        <v>132</v>
      </c>
      <c r="F6" t="s">
        <v>187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0.9</v>
      </c>
      <c r="M6">
        <v>0.9</v>
      </c>
    </row>
    <row r="7" spans="1:13" x14ac:dyDescent="0.2">
      <c r="A7" t="s">
        <v>77</v>
      </c>
      <c r="B7" t="s">
        <v>185</v>
      </c>
      <c r="C7" t="s">
        <v>210</v>
      </c>
      <c r="D7" t="s">
        <v>132</v>
      </c>
      <c r="E7" t="s">
        <v>132</v>
      </c>
      <c r="F7" t="s">
        <v>187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185</v>
      </c>
      <c r="C8" t="s">
        <v>211</v>
      </c>
      <c r="D8" t="s">
        <v>132</v>
      </c>
      <c r="E8" t="s">
        <v>132</v>
      </c>
      <c r="F8" t="s">
        <v>187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185</v>
      </c>
      <c r="C9" t="s">
        <v>137</v>
      </c>
      <c r="D9" t="s">
        <v>132</v>
      </c>
      <c r="E9" t="s">
        <v>132</v>
      </c>
      <c r="F9" t="s">
        <v>187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185</v>
      </c>
      <c r="C10" t="s">
        <v>212</v>
      </c>
      <c r="D10" t="s">
        <v>132</v>
      </c>
      <c r="E10" t="s">
        <v>132</v>
      </c>
      <c r="F10" t="s">
        <v>187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185</v>
      </c>
      <c r="C11" t="s">
        <v>213</v>
      </c>
      <c r="D11" t="s">
        <v>132</v>
      </c>
      <c r="E11" t="s">
        <v>132</v>
      </c>
      <c r="F11" t="s">
        <v>187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185</v>
      </c>
      <c r="C12" t="s">
        <v>138</v>
      </c>
      <c r="D12" t="s">
        <v>132</v>
      </c>
      <c r="E12" t="s">
        <v>132</v>
      </c>
      <c r="F12" t="s">
        <v>187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185</v>
      </c>
      <c r="C13" t="s">
        <v>139</v>
      </c>
      <c r="D13" t="s">
        <v>132</v>
      </c>
      <c r="E13" t="s">
        <v>132</v>
      </c>
      <c r="F13" t="s">
        <v>187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185</v>
      </c>
      <c r="C14" t="s">
        <v>214</v>
      </c>
      <c r="D14" t="s">
        <v>132</v>
      </c>
      <c r="E14" t="s">
        <v>132</v>
      </c>
      <c r="F14" t="s">
        <v>187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185</v>
      </c>
      <c r="C15" t="s">
        <v>215</v>
      </c>
      <c r="D15" t="s">
        <v>132</v>
      </c>
      <c r="E15" t="s">
        <v>132</v>
      </c>
      <c r="F15" t="s">
        <v>187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</v>
      </c>
      <c r="M15">
        <v>1</v>
      </c>
    </row>
    <row r="16" spans="1:13" x14ac:dyDescent="0.2">
      <c r="A16" t="s">
        <v>77</v>
      </c>
      <c r="B16" t="s">
        <v>185</v>
      </c>
      <c r="C16" t="s">
        <v>140</v>
      </c>
      <c r="D16" t="s">
        <v>132</v>
      </c>
      <c r="E16" t="s">
        <v>132</v>
      </c>
      <c r="F16" t="s">
        <v>187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185</v>
      </c>
      <c r="C17" t="s">
        <v>141</v>
      </c>
      <c r="D17" t="s">
        <v>132</v>
      </c>
      <c r="E17" t="s">
        <v>132</v>
      </c>
      <c r="F17" t="s">
        <v>187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</v>
      </c>
      <c r="M17">
        <v>1</v>
      </c>
    </row>
    <row r="18" spans="1:13" x14ac:dyDescent="0.2">
      <c r="A18" t="s">
        <v>77</v>
      </c>
      <c r="B18" t="s">
        <v>185</v>
      </c>
      <c r="C18" t="s">
        <v>142</v>
      </c>
      <c r="D18" t="s">
        <v>132</v>
      </c>
      <c r="E18" t="s">
        <v>132</v>
      </c>
      <c r="F18" t="s">
        <v>187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185</v>
      </c>
      <c r="C19" t="s">
        <v>216</v>
      </c>
      <c r="D19" t="s">
        <v>132</v>
      </c>
      <c r="E19" t="s">
        <v>132</v>
      </c>
      <c r="F19" t="s">
        <v>187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0.9</v>
      </c>
      <c r="M19">
        <v>0.9</v>
      </c>
    </row>
    <row r="20" spans="1:13" x14ac:dyDescent="0.2">
      <c r="A20" t="s">
        <v>77</v>
      </c>
      <c r="B20" t="s">
        <v>185</v>
      </c>
      <c r="C20" t="s">
        <v>217</v>
      </c>
      <c r="D20" t="s">
        <v>132</v>
      </c>
      <c r="E20" t="s">
        <v>132</v>
      </c>
      <c r="F20" t="s">
        <v>187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185</v>
      </c>
      <c r="C21" t="s">
        <v>218</v>
      </c>
      <c r="D21" t="s">
        <v>132</v>
      </c>
      <c r="E21" t="s">
        <v>132</v>
      </c>
      <c r="F21" t="s">
        <v>187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185</v>
      </c>
      <c r="C22" t="s">
        <v>143</v>
      </c>
      <c r="D22" t="s">
        <v>132</v>
      </c>
      <c r="E22" t="s">
        <v>132</v>
      </c>
      <c r="F22" t="s">
        <v>187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185</v>
      </c>
      <c r="C23" t="s">
        <v>219</v>
      </c>
      <c r="D23" t="s">
        <v>132</v>
      </c>
      <c r="E23" t="s">
        <v>132</v>
      </c>
      <c r="F23" t="s">
        <v>187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185</v>
      </c>
      <c r="C24" t="s">
        <v>220</v>
      </c>
      <c r="D24" t="s">
        <v>132</v>
      </c>
      <c r="E24" t="s">
        <v>132</v>
      </c>
      <c r="F24" t="s">
        <v>187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185</v>
      </c>
      <c r="C25" t="s">
        <v>144</v>
      </c>
      <c r="D25" t="s">
        <v>132</v>
      </c>
      <c r="E25" t="s">
        <v>132</v>
      </c>
      <c r="F25" t="s">
        <v>187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185</v>
      </c>
      <c r="C26" t="s">
        <v>145</v>
      </c>
      <c r="D26" t="s">
        <v>132</v>
      </c>
      <c r="E26" t="s">
        <v>132</v>
      </c>
      <c r="F26" t="s">
        <v>187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185</v>
      </c>
      <c r="C27" t="s">
        <v>221</v>
      </c>
      <c r="D27" t="s">
        <v>132</v>
      </c>
      <c r="E27" t="s">
        <v>132</v>
      </c>
      <c r="F27" t="s">
        <v>187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185</v>
      </c>
      <c r="C28" t="s">
        <v>222</v>
      </c>
      <c r="D28" t="s">
        <v>132</v>
      </c>
      <c r="E28" t="s">
        <v>132</v>
      </c>
      <c r="F28" t="s">
        <v>187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0.9</v>
      </c>
      <c r="M28">
        <v>0.9</v>
      </c>
    </row>
    <row r="29" spans="1:13" x14ac:dyDescent="0.2">
      <c r="A29" t="s">
        <v>77</v>
      </c>
      <c r="B29" t="s">
        <v>185</v>
      </c>
      <c r="C29" t="s">
        <v>146</v>
      </c>
      <c r="D29" t="s">
        <v>132</v>
      </c>
      <c r="E29" t="s">
        <v>132</v>
      </c>
      <c r="F29" t="s">
        <v>187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185</v>
      </c>
      <c r="C30" t="s">
        <v>147</v>
      </c>
      <c r="D30" t="s">
        <v>132</v>
      </c>
      <c r="E30" t="s">
        <v>132</v>
      </c>
      <c r="F30" t="s">
        <v>187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185</v>
      </c>
      <c r="C31" t="s">
        <v>148</v>
      </c>
      <c r="D31" t="s">
        <v>132</v>
      </c>
      <c r="E31" t="s">
        <v>132</v>
      </c>
      <c r="F31" t="s">
        <v>187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185</v>
      </c>
      <c r="C32" t="s">
        <v>223</v>
      </c>
      <c r="D32" t="s">
        <v>132</v>
      </c>
      <c r="E32" t="s">
        <v>132</v>
      </c>
      <c r="F32" t="s">
        <v>187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0.9</v>
      </c>
      <c r="M32">
        <v>0.9</v>
      </c>
    </row>
    <row r="33" spans="1:13" x14ac:dyDescent="0.2">
      <c r="A33" t="s">
        <v>77</v>
      </c>
      <c r="B33" t="s">
        <v>185</v>
      </c>
      <c r="C33" t="s">
        <v>224</v>
      </c>
      <c r="D33" t="s">
        <v>132</v>
      </c>
      <c r="E33" t="s">
        <v>132</v>
      </c>
      <c r="F33" t="s">
        <v>187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185</v>
      </c>
      <c r="C34" t="s">
        <v>225</v>
      </c>
      <c r="D34" t="s">
        <v>132</v>
      </c>
      <c r="E34" t="s">
        <v>132</v>
      </c>
      <c r="F34" t="s">
        <v>187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185</v>
      </c>
      <c r="C35" t="s">
        <v>149</v>
      </c>
      <c r="D35" t="s">
        <v>132</v>
      </c>
      <c r="E35" t="s">
        <v>132</v>
      </c>
      <c r="F35" t="s">
        <v>187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185</v>
      </c>
      <c r="C36" t="s">
        <v>226</v>
      </c>
      <c r="D36" t="s">
        <v>132</v>
      </c>
      <c r="E36" t="s">
        <v>132</v>
      </c>
      <c r="F36" t="s">
        <v>187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185</v>
      </c>
      <c r="C37" t="s">
        <v>227</v>
      </c>
      <c r="D37" t="s">
        <v>132</v>
      </c>
      <c r="E37" t="s">
        <v>132</v>
      </c>
      <c r="F37" t="s">
        <v>187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185</v>
      </c>
      <c r="C38" t="s">
        <v>150</v>
      </c>
      <c r="D38" t="s">
        <v>132</v>
      </c>
      <c r="E38" t="s">
        <v>132</v>
      </c>
      <c r="F38" t="s">
        <v>187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185</v>
      </c>
      <c r="C39" t="s">
        <v>151</v>
      </c>
      <c r="D39" t="s">
        <v>132</v>
      </c>
      <c r="E39" t="s">
        <v>132</v>
      </c>
      <c r="F39" t="s">
        <v>187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185</v>
      </c>
      <c r="C40" t="s">
        <v>228</v>
      </c>
      <c r="D40" t="s">
        <v>132</v>
      </c>
      <c r="E40" t="s">
        <v>132</v>
      </c>
      <c r="F40" t="s">
        <v>187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185</v>
      </c>
      <c r="C41" t="s">
        <v>229</v>
      </c>
      <c r="D41" t="s">
        <v>132</v>
      </c>
      <c r="E41" t="s">
        <v>132</v>
      </c>
      <c r="F41" t="s">
        <v>187</v>
      </c>
      <c r="G41">
        <v>2018</v>
      </c>
      <c r="H41" t="s">
        <v>132</v>
      </c>
      <c r="I41" t="s">
        <v>132</v>
      </c>
      <c r="J41" t="s">
        <v>132</v>
      </c>
      <c r="K41" t="s">
        <v>132</v>
      </c>
      <c r="L41">
        <v>0.9</v>
      </c>
      <c r="M41">
        <v>0.9</v>
      </c>
    </row>
    <row r="42" spans="1:13" x14ac:dyDescent="0.2">
      <c r="A42" t="s">
        <v>77</v>
      </c>
      <c r="B42" t="s">
        <v>185</v>
      </c>
      <c r="C42" t="s">
        <v>153</v>
      </c>
      <c r="D42" t="s">
        <v>132</v>
      </c>
      <c r="E42" t="s">
        <v>132</v>
      </c>
      <c r="F42" t="s">
        <v>187</v>
      </c>
      <c r="G42">
        <v>2018</v>
      </c>
      <c r="H42" t="s">
        <v>132</v>
      </c>
      <c r="I42" t="s">
        <v>132</v>
      </c>
      <c r="J42" t="s">
        <v>132</v>
      </c>
      <c r="K42" t="s">
        <v>132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185</v>
      </c>
      <c r="C43" t="s">
        <v>154</v>
      </c>
      <c r="D43" t="s">
        <v>132</v>
      </c>
      <c r="E43" t="s">
        <v>132</v>
      </c>
      <c r="F43" t="s">
        <v>187</v>
      </c>
      <c r="G43">
        <v>2018</v>
      </c>
      <c r="H43" t="s">
        <v>132</v>
      </c>
      <c r="I43" t="s">
        <v>132</v>
      </c>
      <c r="J43" t="s">
        <v>132</v>
      </c>
      <c r="K43" t="s">
        <v>132</v>
      </c>
      <c r="L43">
        <v>1</v>
      </c>
      <c r="M43">
        <v>1</v>
      </c>
    </row>
    <row r="44" spans="1:13" x14ac:dyDescent="0.2">
      <c r="A44" t="s">
        <v>77</v>
      </c>
      <c r="B44" t="s">
        <v>185</v>
      </c>
      <c r="C44" t="s">
        <v>155</v>
      </c>
      <c r="D44" t="s">
        <v>132</v>
      </c>
      <c r="E44" t="s">
        <v>132</v>
      </c>
      <c r="F44" t="s">
        <v>187</v>
      </c>
      <c r="G44">
        <v>2018</v>
      </c>
      <c r="H44" t="s">
        <v>132</v>
      </c>
      <c r="I44" t="s">
        <v>132</v>
      </c>
      <c r="J44" t="s">
        <v>132</v>
      </c>
      <c r="K44" t="s">
        <v>132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185</v>
      </c>
      <c r="C45" t="s">
        <v>230</v>
      </c>
      <c r="D45" t="s">
        <v>132</v>
      </c>
      <c r="E45" t="s">
        <v>132</v>
      </c>
      <c r="F45" t="s">
        <v>187</v>
      </c>
      <c r="G45">
        <v>2018</v>
      </c>
      <c r="H45" t="s">
        <v>132</v>
      </c>
      <c r="I45" t="s">
        <v>132</v>
      </c>
      <c r="J45" t="s">
        <v>132</v>
      </c>
      <c r="K45" t="s">
        <v>132</v>
      </c>
      <c r="L45">
        <v>0.9</v>
      </c>
      <c r="M45">
        <v>0.9</v>
      </c>
    </row>
    <row r="46" spans="1:13" x14ac:dyDescent="0.2">
      <c r="A46" t="s">
        <v>77</v>
      </c>
      <c r="B46" t="s">
        <v>185</v>
      </c>
      <c r="C46" t="s">
        <v>231</v>
      </c>
      <c r="D46" t="s">
        <v>132</v>
      </c>
      <c r="E46" t="s">
        <v>132</v>
      </c>
      <c r="F46" t="s">
        <v>187</v>
      </c>
      <c r="G46">
        <v>2018</v>
      </c>
      <c r="H46" t="s">
        <v>132</v>
      </c>
      <c r="I46" t="s">
        <v>132</v>
      </c>
      <c r="J46" t="s">
        <v>132</v>
      </c>
      <c r="K46" t="s">
        <v>132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185</v>
      </c>
      <c r="C47" t="s">
        <v>156</v>
      </c>
      <c r="D47" t="s">
        <v>132</v>
      </c>
      <c r="E47" t="s">
        <v>132</v>
      </c>
      <c r="F47" t="s">
        <v>187</v>
      </c>
      <c r="G47">
        <v>2018</v>
      </c>
      <c r="H47" t="s">
        <v>132</v>
      </c>
      <c r="I47" t="s">
        <v>132</v>
      </c>
      <c r="J47" t="s">
        <v>132</v>
      </c>
      <c r="K47" t="s">
        <v>132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185</v>
      </c>
      <c r="C48" t="s">
        <v>232</v>
      </c>
      <c r="D48" t="s">
        <v>132</v>
      </c>
      <c r="E48" t="s">
        <v>132</v>
      </c>
      <c r="F48" t="s">
        <v>187</v>
      </c>
      <c r="G48">
        <v>2018</v>
      </c>
      <c r="H48" t="s">
        <v>132</v>
      </c>
      <c r="I48" t="s">
        <v>132</v>
      </c>
      <c r="J48" t="s">
        <v>132</v>
      </c>
      <c r="K48" t="s">
        <v>132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185</v>
      </c>
      <c r="C49" t="s">
        <v>233</v>
      </c>
      <c r="D49" t="s">
        <v>132</v>
      </c>
      <c r="E49" t="s">
        <v>132</v>
      </c>
      <c r="F49" t="s">
        <v>187</v>
      </c>
      <c r="G49">
        <v>2018</v>
      </c>
      <c r="H49" t="s">
        <v>132</v>
      </c>
      <c r="I49" t="s">
        <v>132</v>
      </c>
      <c r="J49" t="s">
        <v>132</v>
      </c>
      <c r="K49" t="s">
        <v>132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185</v>
      </c>
      <c r="C50" t="s">
        <v>157</v>
      </c>
      <c r="D50" t="s">
        <v>132</v>
      </c>
      <c r="E50" t="s">
        <v>132</v>
      </c>
      <c r="F50" t="s">
        <v>187</v>
      </c>
      <c r="G50">
        <v>2018</v>
      </c>
      <c r="H50" t="s">
        <v>132</v>
      </c>
      <c r="I50" t="s">
        <v>132</v>
      </c>
      <c r="J50" t="s">
        <v>132</v>
      </c>
      <c r="K50" t="s">
        <v>132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185</v>
      </c>
      <c r="C51" t="s">
        <v>158</v>
      </c>
      <c r="D51" t="s">
        <v>132</v>
      </c>
      <c r="E51" t="s">
        <v>132</v>
      </c>
      <c r="F51" t="s">
        <v>187</v>
      </c>
      <c r="G51">
        <v>2018</v>
      </c>
      <c r="H51" t="s">
        <v>132</v>
      </c>
      <c r="I51" t="s">
        <v>132</v>
      </c>
      <c r="J51" t="s">
        <v>132</v>
      </c>
      <c r="K51" t="s">
        <v>132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185</v>
      </c>
      <c r="C52" t="s">
        <v>234</v>
      </c>
      <c r="D52" t="s">
        <v>132</v>
      </c>
      <c r="E52" t="s">
        <v>132</v>
      </c>
      <c r="F52" t="s">
        <v>187</v>
      </c>
      <c r="G52">
        <v>2018</v>
      </c>
      <c r="H52" t="s">
        <v>132</v>
      </c>
      <c r="I52" t="s">
        <v>132</v>
      </c>
      <c r="J52" t="s">
        <v>132</v>
      </c>
      <c r="K52" t="s">
        <v>132</v>
      </c>
      <c r="L52">
        <v>1</v>
      </c>
      <c r="M52">
        <v>1</v>
      </c>
    </row>
    <row r="53" spans="1:13" x14ac:dyDescent="0.2">
      <c r="A53" t="s">
        <v>77</v>
      </c>
      <c r="B53" t="s">
        <v>185</v>
      </c>
      <c r="C53" t="s">
        <v>235</v>
      </c>
      <c r="D53" t="s">
        <v>132</v>
      </c>
      <c r="E53" t="s">
        <v>132</v>
      </c>
      <c r="F53" t="s">
        <v>187</v>
      </c>
      <c r="G53">
        <v>2018</v>
      </c>
      <c r="H53" t="s">
        <v>132</v>
      </c>
      <c r="I53" t="s">
        <v>132</v>
      </c>
      <c r="J53" t="s">
        <v>132</v>
      </c>
      <c r="K53" t="s">
        <v>132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185</v>
      </c>
      <c r="C54" t="s">
        <v>236</v>
      </c>
      <c r="D54" t="s">
        <v>132</v>
      </c>
      <c r="E54" t="s">
        <v>132</v>
      </c>
      <c r="F54" t="s">
        <v>187</v>
      </c>
      <c r="G54">
        <v>2018</v>
      </c>
      <c r="H54" t="s">
        <v>132</v>
      </c>
      <c r="I54" t="s">
        <v>132</v>
      </c>
      <c r="J54" t="s">
        <v>132</v>
      </c>
      <c r="K54" t="s">
        <v>132</v>
      </c>
      <c r="L54">
        <v>1</v>
      </c>
      <c r="M54">
        <v>1</v>
      </c>
    </row>
    <row r="55" spans="1:13" x14ac:dyDescent="0.2">
      <c r="A55" t="s">
        <v>77</v>
      </c>
      <c r="B55" t="s">
        <v>185</v>
      </c>
      <c r="C55" t="s">
        <v>159</v>
      </c>
      <c r="D55" t="s">
        <v>132</v>
      </c>
      <c r="E55" t="s">
        <v>132</v>
      </c>
      <c r="F55" t="s">
        <v>187</v>
      </c>
      <c r="G55">
        <v>2018</v>
      </c>
      <c r="H55" t="s">
        <v>132</v>
      </c>
      <c r="I55" t="s">
        <v>132</v>
      </c>
      <c r="J55" t="s">
        <v>132</v>
      </c>
      <c r="K55" t="s">
        <v>132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185</v>
      </c>
      <c r="C56" t="s">
        <v>160</v>
      </c>
      <c r="D56" t="s">
        <v>132</v>
      </c>
      <c r="E56" t="s">
        <v>132</v>
      </c>
      <c r="F56" t="s">
        <v>187</v>
      </c>
      <c r="G56">
        <v>2018</v>
      </c>
      <c r="H56" t="s">
        <v>132</v>
      </c>
      <c r="I56" t="s">
        <v>132</v>
      </c>
      <c r="J56" t="s">
        <v>132</v>
      </c>
      <c r="K56" t="s">
        <v>132</v>
      </c>
      <c r="L56">
        <v>1</v>
      </c>
      <c r="M56">
        <v>1</v>
      </c>
    </row>
    <row r="57" spans="1:13" x14ac:dyDescent="0.2">
      <c r="A57" t="s">
        <v>77</v>
      </c>
      <c r="B57" t="s">
        <v>185</v>
      </c>
      <c r="C57" t="s">
        <v>161</v>
      </c>
      <c r="D57" t="s">
        <v>132</v>
      </c>
      <c r="E57" t="s">
        <v>132</v>
      </c>
      <c r="F57" t="s">
        <v>187</v>
      </c>
      <c r="G57">
        <v>2018</v>
      </c>
      <c r="H57" t="s">
        <v>132</v>
      </c>
      <c r="I57" t="s">
        <v>132</v>
      </c>
      <c r="J57" t="s">
        <v>132</v>
      </c>
      <c r="K57" t="s">
        <v>132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185</v>
      </c>
      <c r="C58" t="s">
        <v>237</v>
      </c>
      <c r="D58" t="s">
        <v>132</v>
      </c>
      <c r="E58" t="s">
        <v>132</v>
      </c>
      <c r="F58" t="s">
        <v>187</v>
      </c>
      <c r="G58">
        <v>2018</v>
      </c>
      <c r="H58" t="s">
        <v>132</v>
      </c>
      <c r="I58" t="s">
        <v>132</v>
      </c>
      <c r="J58" t="s">
        <v>132</v>
      </c>
      <c r="K58" t="s">
        <v>132</v>
      </c>
      <c r="L58">
        <v>0.9</v>
      </c>
      <c r="M58">
        <v>0.9</v>
      </c>
    </row>
    <row r="59" spans="1:13" x14ac:dyDescent="0.2">
      <c r="A59" t="s">
        <v>77</v>
      </c>
      <c r="B59" t="s">
        <v>185</v>
      </c>
      <c r="C59" t="s">
        <v>238</v>
      </c>
      <c r="D59" t="s">
        <v>132</v>
      </c>
      <c r="E59" t="s">
        <v>132</v>
      </c>
      <c r="F59" t="s">
        <v>187</v>
      </c>
      <c r="G59">
        <v>2018</v>
      </c>
      <c r="H59" t="s">
        <v>132</v>
      </c>
      <c r="I59" t="s">
        <v>132</v>
      </c>
      <c r="J59" t="s">
        <v>132</v>
      </c>
      <c r="K59" t="s">
        <v>132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185</v>
      </c>
      <c r="C60" t="s">
        <v>162</v>
      </c>
      <c r="D60" t="s">
        <v>132</v>
      </c>
      <c r="E60" t="s">
        <v>132</v>
      </c>
      <c r="F60" t="s">
        <v>187</v>
      </c>
      <c r="G60">
        <v>2018</v>
      </c>
      <c r="H60" t="s">
        <v>132</v>
      </c>
      <c r="I60" t="s">
        <v>132</v>
      </c>
      <c r="J60" t="s">
        <v>132</v>
      </c>
      <c r="K60" t="s">
        <v>132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185</v>
      </c>
      <c r="C61" t="s">
        <v>239</v>
      </c>
      <c r="D61" t="s">
        <v>132</v>
      </c>
      <c r="E61" t="s">
        <v>132</v>
      </c>
      <c r="F61" t="s">
        <v>187</v>
      </c>
      <c r="G61">
        <v>2018</v>
      </c>
      <c r="H61" t="s">
        <v>132</v>
      </c>
      <c r="I61" t="s">
        <v>132</v>
      </c>
      <c r="J61" t="s">
        <v>132</v>
      </c>
      <c r="K61" t="s">
        <v>132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185</v>
      </c>
      <c r="C62" t="s">
        <v>240</v>
      </c>
      <c r="D62" t="s">
        <v>132</v>
      </c>
      <c r="E62" t="s">
        <v>132</v>
      </c>
      <c r="F62" t="s">
        <v>187</v>
      </c>
      <c r="G62">
        <v>2018</v>
      </c>
      <c r="H62" t="s">
        <v>132</v>
      </c>
      <c r="I62" t="s">
        <v>132</v>
      </c>
      <c r="J62" t="s">
        <v>132</v>
      </c>
      <c r="K62" t="s">
        <v>132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185</v>
      </c>
      <c r="C63" t="s">
        <v>163</v>
      </c>
      <c r="D63" t="s">
        <v>132</v>
      </c>
      <c r="E63" t="s">
        <v>132</v>
      </c>
      <c r="F63" t="s">
        <v>187</v>
      </c>
      <c r="G63">
        <v>2018</v>
      </c>
      <c r="H63" t="s">
        <v>132</v>
      </c>
      <c r="I63" t="s">
        <v>132</v>
      </c>
      <c r="J63" t="s">
        <v>132</v>
      </c>
      <c r="K63" t="s">
        <v>132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185</v>
      </c>
      <c r="C64" t="s">
        <v>164</v>
      </c>
      <c r="D64" t="s">
        <v>132</v>
      </c>
      <c r="E64" t="s">
        <v>132</v>
      </c>
      <c r="F64" t="s">
        <v>187</v>
      </c>
      <c r="G64">
        <v>2018</v>
      </c>
      <c r="H64" t="s">
        <v>132</v>
      </c>
      <c r="I64" t="s">
        <v>132</v>
      </c>
      <c r="J64" t="s">
        <v>132</v>
      </c>
      <c r="K64" t="s">
        <v>132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185</v>
      </c>
      <c r="C65" t="s">
        <v>241</v>
      </c>
      <c r="D65" t="s">
        <v>132</v>
      </c>
      <c r="E65" t="s">
        <v>132</v>
      </c>
      <c r="F65" t="s">
        <v>187</v>
      </c>
      <c r="G65">
        <v>2018</v>
      </c>
      <c r="H65" t="s">
        <v>132</v>
      </c>
      <c r="I65" t="s">
        <v>132</v>
      </c>
      <c r="J65" t="s">
        <v>132</v>
      </c>
      <c r="K65" t="s">
        <v>132</v>
      </c>
      <c r="L65">
        <v>1</v>
      </c>
      <c r="M65">
        <v>1</v>
      </c>
    </row>
    <row r="66" spans="1:13" x14ac:dyDescent="0.2">
      <c r="A66" t="s">
        <v>77</v>
      </c>
      <c r="B66" t="s">
        <v>185</v>
      </c>
      <c r="C66" t="s">
        <v>242</v>
      </c>
      <c r="D66" t="s">
        <v>132</v>
      </c>
      <c r="E66" t="s">
        <v>132</v>
      </c>
      <c r="F66" t="s">
        <v>187</v>
      </c>
      <c r="G66">
        <v>2018</v>
      </c>
      <c r="H66" t="s">
        <v>132</v>
      </c>
      <c r="I66" t="s">
        <v>132</v>
      </c>
      <c r="J66" t="s">
        <v>132</v>
      </c>
      <c r="K66" t="s">
        <v>132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185</v>
      </c>
      <c r="C67" t="s">
        <v>243</v>
      </c>
      <c r="D67" t="s">
        <v>132</v>
      </c>
      <c r="E67" t="s">
        <v>132</v>
      </c>
      <c r="F67" t="s">
        <v>187</v>
      </c>
      <c r="G67">
        <v>2018</v>
      </c>
      <c r="H67" t="s">
        <v>132</v>
      </c>
      <c r="I67" t="s">
        <v>132</v>
      </c>
      <c r="J67" t="s">
        <v>132</v>
      </c>
      <c r="K67" t="s">
        <v>132</v>
      </c>
      <c r="L67">
        <v>0.9</v>
      </c>
      <c r="M67">
        <v>0.9</v>
      </c>
    </row>
    <row r="68" spans="1:13" x14ac:dyDescent="0.2">
      <c r="A68" t="s">
        <v>77</v>
      </c>
      <c r="B68" t="s">
        <v>185</v>
      </c>
      <c r="C68" t="s">
        <v>165</v>
      </c>
      <c r="D68" t="s">
        <v>132</v>
      </c>
      <c r="E68" t="s">
        <v>132</v>
      </c>
      <c r="F68" t="s">
        <v>187</v>
      </c>
      <c r="G68">
        <v>2018</v>
      </c>
      <c r="H68" t="s">
        <v>132</v>
      </c>
      <c r="I68" t="s">
        <v>132</v>
      </c>
      <c r="J68" t="s">
        <v>132</v>
      </c>
      <c r="K68" t="s">
        <v>132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185</v>
      </c>
      <c r="C69" t="s">
        <v>166</v>
      </c>
      <c r="D69" t="s">
        <v>132</v>
      </c>
      <c r="E69" t="s">
        <v>132</v>
      </c>
      <c r="F69" t="s">
        <v>187</v>
      </c>
      <c r="G69">
        <v>2018</v>
      </c>
      <c r="H69" t="s">
        <v>132</v>
      </c>
      <c r="I69" t="s">
        <v>132</v>
      </c>
      <c r="J69" t="s">
        <v>132</v>
      </c>
      <c r="K69" t="s">
        <v>132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185</v>
      </c>
      <c r="C70" t="s">
        <v>167</v>
      </c>
      <c r="D70" t="s">
        <v>132</v>
      </c>
      <c r="E70" t="s">
        <v>132</v>
      </c>
      <c r="F70" t="s">
        <v>187</v>
      </c>
      <c r="G70">
        <v>2018</v>
      </c>
      <c r="H70" t="s">
        <v>132</v>
      </c>
      <c r="I70" t="s">
        <v>132</v>
      </c>
      <c r="J70" t="s">
        <v>132</v>
      </c>
      <c r="K70" t="s">
        <v>132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185</v>
      </c>
      <c r="C71" t="s">
        <v>244</v>
      </c>
      <c r="D71" t="s">
        <v>132</v>
      </c>
      <c r="E71" t="s">
        <v>132</v>
      </c>
      <c r="F71" t="s">
        <v>187</v>
      </c>
      <c r="G71">
        <v>2018</v>
      </c>
      <c r="H71" t="s">
        <v>132</v>
      </c>
      <c r="I71" t="s">
        <v>132</v>
      </c>
      <c r="J71" t="s">
        <v>132</v>
      </c>
      <c r="K71" t="s">
        <v>132</v>
      </c>
      <c r="L71">
        <v>0.9</v>
      </c>
      <c r="M71">
        <v>0.9</v>
      </c>
    </row>
    <row r="72" spans="1:13" x14ac:dyDescent="0.2">
      <c r="A72" t="s">
        <v>77</v>
      </c>
      <c r="B72" t="s">
        <v>185</v>
      </c>
      <c r="C72" t="s">
        <v>245</v>
      </c>
      <c r="D72" t="s">
        <v>132</v>
      </c>
      <c r="E72" t="s">
        <v>132</v>
      </c>
      <c r="F72" t="s">
        <v>187</v>
      </c>
      <c r="G72">
        <v>2018</v>
      </c>
      <c r="H72" t="s">
        <v>132</v>
      </c>
      <c r="I72" t="s">
        <v>132</v>
      </c>
      <c r="J72" t="s">
        <v>132</v>
      </c>
      <c r="K72" t="s">
        <v>132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185</v>
      </c>
      <c r="C73" t="s">
        <v>168</v>
      </c>
      <c r="D73" t="s">
        <v>132</v>
      </c>
      <c r="E73" t="s">
        <v>132</v>
      </c>
      <c r="F73" t="s">
        <v>187</v>
      </c>
      <c r="G73">
        <v>2018</v>
      </c>
      <c r="H73" t="s">
        <v>132</v>
      </c>
      <c r="I73" t="s">
        <v>132</v>
      </c>
      <c r="J73" t="s">
        <v>132</v>
      </c>
      <c r="K73" t="s">
        <v>132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185</v>
      </c>
      <c r="C74" t="s">
        <v>246</v>
      </c>
      <c r="D74" t="s">
        <v>132</v>
      </c>
      <c r="E74" t="s">
        <v>132</v>
      </c>
      <c r="F74" t="s">
        <v>187</v>
      </c>
      <c r="G74">
        <v>2018</v>
      </c>
      <c r="H74" t="s">
        <v>132</v>
      </c>
      <c r="I74" t="s">
        <v>132</v>
      </c>
      <c r="J74" t="s">
        <v>132</v>
      </c>
      <c r="K74" t="s">
        <v>132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185</v>
      </c>
      <c r="C75" t="s">
        <v>247</v>
      </c>
      <c r="D75" t="s">
        <v>132</v>
      </c>
      <c r="E75" t="s">
        <v>132</v>
      </c>
      <c r="F75" t="s">
        <v>187</v>
      </c>
      <c r="G75">
        <v>2018</v>
      </c>
      <c r="H75" t="s">
        <v>132</v>
      </c>
      <c r="I75" t="s">
        <v>132</v>
      </c>
      <c r="J75" t="s">
        <v>132</v>
      </c>
      <c r="K75" t="s">
        <v>132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185</v>
      </c>
      <c r="C76" t="s">
        <v>169</v>
      </c>
      <c r="D76" t="s">
        <v>132</v>
      </c>
      <c r="E76" t="s">
        <v>132</v>
      </c>
      <c r="F76" t="s">
        <v>187</v>
      </c>
      <c r="G76">
        <v>2018</v>
      </c>
      <c r="H76" t="s">
        <v>132</v>
      </c>
      <c r="I76" t="s">
        <v>132</v>
      </c>
      <c r="J76" t="s">
        <v>132</v>
      </c>
      <c r="K76" t="s">
        <v>132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185</v>
      </c>
      <c r="C77" t="s">
        <v>170</v>
      </c>
      <c r="D77" t="s">
        <v>132</v>
      </c>
      <c r="E77" t="s">
        <v>132</v>
      </c>
      <c r="F77" t="s">
        <v>187</v>
      </c>
      <c r="G77">
        <v>2018</v>
      </c>
      <c r="H77" t="s">
        <v>132</v>
      </c>
      <c r="I77" t="s">
        <v>132</v>
      </c>
      <c r="J77" t="s">
        <v>132</v>
      </c>
      <c r="K77" t="s">
        <v>132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185</v>
      </c>
      <c r="C78" t="s">
        <v>248</v>
      </c>
      <c r="D78" t="s">
        <v>132</v>
      </c>
      <c r="E78" t="s">
        <v>132</v>
      </c>
      <c r="F78" t="s">
        <v>187</v>
      </c>
      <c r="G78">
        <v>2018</v>
      </c>
      <c r="H78" t="s">
        <v>132</v>
      </c>
      <c r="I78" t="s">
        <v>132</v>
      </c>
      <c r="J78" t="s">
        <v>132</v>
      </c>
      <c r="K78" t="s">
        <v>132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185</v>
      </c>
      <c r="C79" t="s">
        <v>249</v>
      </c>
      <c r="D79" t="s">
        <v>132</v>
      </c>
      <c r="E79" t="s">
        <v>132</v>
      </c>
      <c r="F79" t="s">
        <v>187</v>
      </c>
      <c r="G79">
        <v>2018</v>
      </c>
      <c r="H79" t="s">
        <v>132</v>
      </c>
      <c r="I79" t="s">
        <v>132</v>
      </c>
      <c r="J79" t="s">
        <v>132</v>
      </c>
      <c r="K79" t="s">
        <v>132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180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177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178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179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174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175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2021-02-15T17:12:49Z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515774011611938</vt:r8>
  </property>
</Properties>
</file>