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Irish-TIMES-model\tra-updates\SuppXLS\"/>
    </mc:Choice>
  </mc:AlternateContent>
  <xr:revisionPtr revIDLastSave="0" documentId="13_ncr:1_{BD5D95C2-5475-496F-9A17-A0E06E0B20C7}" xr6:coauthVersionLast="46" xr6:coauthVersionMax="46" xr10:uidLastSave="{00000000-0000-0000-0000-000000000000}"/>
  <bookViews>
    <workbookView xWindow="2196" yWindow="2196" windowWidth="17280" windowHeight="8964" activeTab="3" xr2:uid="{00000000-000D-0000-FFFF-FFFF00000000}"/>
  </bookViews>
  <sheets>
    <sheet name="Regions" sheetId="15" r:id="rId1"/>
    <sheet name="Filldata" sheetId="17" r:id="rId2"/>
    <sheet name="INVCOST" sheetId="18" r:id="rId3"/>
    <sheet name="INS" sheetId="2" r:id="rId4"/>
    <sheet name="UPD" sheetId="11" r:id="rId5"/>
    <sheet name="Tax Rate" sheetId="16" r:id="rId6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9" i="16" l="1"/>
  <c r="C94" i="16" s="1"/>
  <c r="D78" i="16"/>
  <c r="C93" i="16" s="1"/>
  <c r="D77" i="16"/>
  <c r="C92" i="16" s="1"/>
  <c r="D76" i="16"/>
  <c r="C91" i="16" s="1"/>
  <c r="D75" i="16"/>
  <c r="C90" i="16" s="1"/>
  <c r="D74" i="16"/>
  <c r="C89" i="16" s="1"/>
  <c r="D73" i="16"/>
  <c r="C88" i="16" s="1"/>
  <c r="C87" i="16" s="1"/>
  <c r="F6" i="11" s="1"/>
  <c r="D72" i="16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F13" i="11"/>
  <c r="F12" i="11"/>
  <c r="F11" i="11"/>
  <c r="F10" i="11"/>
  <c r="F9" i="11"/>
  <c r="F8" i="11"/>
  <c r="C72" i="2"/>
  <c r="L72" i="2" s="1"/>
  <c r="I72" i="2"/>
  <c r="C73" i="2"/>
  <c r="L73" i="2" s="1"/>
  <c r="I73" i="2"/>
  <c r="C74" i="2"/>
  <c r="L74" i="2" s="1"/>
  <c r="I74" i="2"/>
  <c r="C19" i="2"/>
  <c r="L19" i="2" s="1"/>
  <c r="I19" i="2"/>
  <c r="C20" i="2"/>
  <c r="L20" i="2" s="1"/>
  <c r="I20" i="2"/>
  <c r="C21" i="2"/>
  <c r="L21" i="2" s="1"/>
  <c r="I21" i="2"/>
  <c r="C22" i="2"/>
  <c r="L22" i="2" s="1"/>
  <c r="I22" i="2"/>
  <c r="C23" i="2"/>
  <c r="L23" i="2" s="1"/>
  <c r="I23" i="2"/>
  <c r="C24" i="2"/>
  <c r="L24" i="2" s="1"/>
  <c r="I24" i="2"/>
  <c r="C25" i="2"/>
  <c r="L25" i="2" s="1"/>
  <c r="I25" i="2"/>
  <c r="C26" i="2"/>
  <c r="L26" i="2" s="1"/>
  <c r="I26" i="2"/>
  <c r="C27" i="2"/>
  <c r="L27" i="2" s="1"/>
  <c r="I27" i="2"/>
  <c r="C28" i="2"/>
  <c r="L28" i="2" s="1"/>
  <c r="I28" i="2"/>
  <c r="C29" i="2"/>
  <c r="L29" i="2" s="1"/>
  <c r="I29" i="2"/>
  <c r="C30" i="2"/>
  <c r="L30" i="2" s="1"/>
  <c r="I30" i="2"/>
  <c r="C31" i="2"/>
  <c r="L31" i="2" s="1"/>
  <c r="I31" i="2"/>
  <c r="C32" i="2"/>
  <c r="L32" i="2" s="1"/>
  <c r="I32" i="2"/>
  <c r="C33" i="2"/>
  <c r="L33" i="2" s="1"/>
  <c r="I33" i="2"/>
  <c r="C34" i="2"/>
  <c r="L34" i="2" s="1"/>
  <c r="I34" i="2"/>
  <c r="C35" i="2"/>
  <c r="L35" i="2" s="1"/>
  <c r="I35" i="2"/>
  <c r="C36" i="2"/>
  <c r="L36" i="2" s="1"/>
  <c r="I36" i="2"/>
  <c r="C37" i="2"/>
  <c r="L37" i="2" s="1"/>
  <c r="I37" i="2"/>
  <c r="C38" i="2"/>
  <c r="L38" i="2" s="1"/>
  <c r="I38" i="2"/>
  <c r="C39" i="2"/>
  <c r="L39" i="2" s="1"/>
  <c r="I39" i="2"/>
  <c r="C40" i="2"/>
  <c r="L40" i="2" s="1"/>
  <c r="I40" i="2"/>
  <c r="C41" i="2"/>
  <c r="L41" i="2" s="1"/>
  <c r="I41" i="2"/>
  <c r="C42" i="2"/>
  <c r="L42" i="2" s="1"/>
  <c r="I42" i="2"/>
  <c r="C43" i="2"/>
  <c r="L43" i="2" s="1"/>
  <c r="I43" i="2"/>
  <c r="C44" i="2"/>
  <c r="L44" i="2" s="1"/>
  <c r="I44" i="2"/>
  <c r="C45" i="2"/>
  <c r="L45" i="2" s="1"/>
  <c r="I45" i="2"/>
  <c r="C46" i="2"/>
  <c r="L46" i="2" s="1"/>
  <c r="I46" i="2"/>
  <c r="C47" i="2"/>
  <c r="L47" i="2" s="1"/>
  <c r="I47" i="2"/>
  <c r="C48" i="2"/>
  <c r="L48" i="2" s="1"/>
  <c r="I48" i="2"/>
  <c r="C49" i="2"/>
  <c r="L49" i="2" s="1"/>
  <c r="I49" i="2"/>
  <c r="C50" i="2"/>
  <c r="L50" i="2" s="1"/>
  <c r="I50" i="2"/>
  <c r="C51" i="2"/>
  <c r="L51" i="2" s="1"/>
  <c r="I51" i="2"/>
  <c r="C52" i="2"/>
  <c r="L52" i="2" s="1"/>
  <c r="I52" i="2"/>
  <c r="C53" i="2"/>
  <c r="L53" i="2" s="1"/>
  <c r="I53" i="2"/>
  <c r="C54" i="2"/>
  <c r="L54" i="2" s="1"/>
  <c r="I54" i="2"/>
  <c r="C55" i="2"/>
  <c r="L55" i="2" s="1"/>
  <c r="I55" i="2"/>
  <c r="C56" i="2"/>
  <c r="L56" i="2" s="1"/>
  <c r="I56" i="2"/>
  <c r="C57" i="2"/>
  <c r="L57" i="2" s="1"/>
  <c r="I57" i="2"/>
  <c r="C58" i="2"/>
  <c r="L58" i="2" s="1"/>
  <c r="I58" i="2"/>
  <c r="C59" i="2"/>
  <c r="L59" i="2" s="1"/>
  <c r="I59" i="2"/>
  <c r="C60" i="2"/>
  <c r="L60" i="2" s="1"/>
  <c r="I60" i="2"/>
  <c r="C61" i="2"/>
  <c r="L61" i="2" s="1"/>
  <c r="I61" i="2"/>
  <c r="C62" i="2"/>
  <c r="L62" i="2" s="1"/>
  <c r="I62" i="2"/>
  <c r="C63" i="2"/>
  <c r="L63" i="2" s="1"/>
  <c r="I63" i="2"/>
  <c r="C64" i="2"/>
  <c r="L64" i="2" s="1"/>
  <c r="I64" i="2"/>
  <c r="C65" i="2"/>
  <c r="L65" i="2" s="1"/>
  <c r="I65" i="2"/>
  <c r="C66" i="2"/>
  <c r="L66" i="2" s="1"/>
  <c r="I66" i="2"/>
  <c r="C67" i="2"/>
  <c r="L67" i="2" s="1"/>
  <c r="I67" i="2"/>
  <c r="C68" i="2"/>
  <c r="L68" i="2" s="1"/>
  <c r="I68" i="2"/>
  <c r="C69" i="2"/>
  <c r="L69" i="2" s="1"/>
  <c r="I69" i="2"/>
  <c r="C70" i="2"/>
  <c r="L70" i="2" s="1"/>
  <c r="I70" i="2"/>
  <c r="C71" i="2"/>
  <c r="L71" i="2" s="1"/>
  <c r="I71" i="2"/>
  <c r="K17" i="2"/>
  <c r="I18" i="2"/>
  <c r="C18" i="2"/>
  <c r="L18" i="2" s="1"/>
  <c r="C17" i="2"/>
  <c r="D17" i="2"/>
  <c r="E17" i="2"/>
  <c r="F17" i="2"/>
  <c r="G17" i="2"/>
  <c r="H17" i="2"/>
  <c r="I17" i="2"/>
  <c r="J17" i="2"/>
  <c r="B17" i="2"/>
  <c r="D7" i="15"/>
  <c r="C7" i="15"/>
  <c r="D6" i="15"/>
  <c r="C6" i="15"/>
  <c r="AD5" i="15"/>
  <c r="AD3" i="15" s="1" a="1"/>
  <c r="AD3" i="15" s="1"/>
  <c r="AC5" i="15"/>
  <c r="AC7" i="15" s="1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W3" i="15" s="1" a="1"/>
  <c r="W3" i="15" s="1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U3" i="15" a="1"/>
  <c r="U3" i="15" s="1"/>
  <c r="K3" i="15" a="1"/>
  <c r="K3" i="15" s="1"/>
  <c r="D3" i="15" a="1"/>
  <c r="D3" i="15" s="1"/>
  <c r="C3" i="15" a="1"/>
  <c r="C3" i="15" s="1"/>
  <c r="AA3" i="15" l="1" a="1"/>
  <c r="AA3" i="15" s="1"/>
  <c r="AC3" i="15" a="1"/>
  <c r="AC3" i="15" s="1"/>
  <c r="X6" i="15"/>
  <c r="O3" i="15" a="1"/>
  <c r="O3" i="15" s="1"/>
  <c r="P3" i="15" a="1"/>
  <c r="P3" i="15" s="1"/>
  <c r="Y7" i="15"/>
  <c r="Z7" i="15"/>
  <c r="H3" i="15" a="1"/>
  <c r="H3" i="15" s="1"/>
  <c r="AD7" i="15"/>
  <c r="F6" i="15"/>
  <c r="E6" i="15"/>
  <c r="E3" i="15" a="1"/>
  <c r="E3" i="15" s="1"/>
  <c r="X3" i="15" a="1"/>
  <c r="X3" i="15" s="1"/>
  <c r="G3" i="15" a="1"/>
  <c r="G3" i="15" s="1"/>
  <c r="G6" i="15"/>
  <c r="W7" i="15"/>
  <c r="H6" i="15"/>
  <c r="U6" i="15"/>
  <c r="M3" i="15" a="1"/>
  <c r="M3" i="15" s="1"/>
  <c r="V6" i="15"/>
  <c r="AB7" i="15"/>
  <c r="W6" i="15"/>
  <c r="S3" i="15" a="1"/>
  <c r="S3" i="15" s="1"/>
  <c r="N6" i="15"/>
  <c r="AD6" i="15"/>
  <c r="O6" i="15"/>
  <c r="I3" i="15" a="1"/>
  <c r="I3" i="15" s="1"/>
  <c r="P6" i="15"/>
  <c r="Y3" i="15" a="1"/>
  <c r="Y3" i="15" s="1"/>
  <c r="Q3" i="15" a="1"/>
  <c r="Q3" i="15" s="1"/>
  <c r="M6" i="15"/>
  <c r="AC6" i="15"/>
  <c r="L7" i="15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<sst xmlns="http://schemas.openxmlformats.org/spreadsheetml/2006/main" count="870" uniqueCount="210">
  <si>
    <t>Year</t>
  </si>
  <si>
    <t>Pset_PN</t>
  </si>
  <si>
    <t>Pset_Set</t>
  </si>
  <si>
    <t>Attribute</t>
  </si>
  <si>
    <t>LimType</t>
  </si>
  <si>
    <t>TimeSlice</t>
  </si>
  <si>
    <t>AllRegions</t>
  </si>
  <si>
    <t>Pset_PD</t>
  </si>
  <si>
    <t>~TFM_UPD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</si>
  <si>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</si>
  <si>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</si>
  <si>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</si>
  <si>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</si>
  <si>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</si>
  <si>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</si>
  <si>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</si>
  <si>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</si>
  <si>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</si>
  <si>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</si>
  <si>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</si>
  <si>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</si>
  <si>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</si>
  <si>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</si>
  <si>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</si>
  <si>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</si>
  <si>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</si>
  <si>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</si>
  <si>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</si>
  <si>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</si>
  <si>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</si>
  <si>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</si>
  <si>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</si>
  <si>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</si>
  <si>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</si>
  <si>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</si>
  <si>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</si>
  <si>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</si>
  <si>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</si>
  <si>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</si>
  <si>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</si>
  <si>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</si>
  <si>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</si>
  <si>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</si>
  <si>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</si>
  <si>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</si>
  <si>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</si>
  <si>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</si>
  <si>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</si>
  <si>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</si>
  <si>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</si>
  <si>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</si>
  <si>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</si>
  <si>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</si>
  <si>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</si>
  <si>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</si>
  <si>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</si>
  <si>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</si>
  <si>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</si>
  <si>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</si>
  <si>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</si>
  <si>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</si>
  <si>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</si>
  <si>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</si>
  <si>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</si>
  <si>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</si>
  <si>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</si>
  <si>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</si>
  <si>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</si>
  <si>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</si>
  <si>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INVCOST</t>
  </si>
  <si>
    <t>T-CAR-ICE*</t>
  </si>
  <si>
    <t>T-CAR-PHEV*</t>
  </si>
  <si>
    <t>https://www.seai.ie/business-and-public-sector/ev-for-business/grants-and-supports/</t>
  </si>
  <si>
    <t>https://www.revenue.ie/en/importing-vehicles-duty-free-allowances/guide-to-vrt/calculating-vrt/electric-and-hybrid-vehicles.aspx</t>
  </si>
  <si>
    <t>FIXOM</t>
  </si>
  <si>
    <t>Band</t>
  </si>
  <si>
    <t>CO2 emissions g/km</t>
  </si>
  <si>
    <t>Annual payment (€)</t>
  </si>
  <si>
    <t>A0</t>
  </si>
  <si>
    <t>A1</t>
  </si>
  <si>
    <t>1-80g</t>
  </si>
  <si>
    <t>A2</t>
  </si>
  <si>
    <t>81-100g</t>
  </si>
  <si>
    <t>A3</t>
  </si>
  <si>
    <t>101-110g</t>
  </si>
  <si>
    <t>A4</t>
  </si>
  <si>
    <t>111-120g</t>
  </si>
  <si>
    <t>B1</t>
  </si>
  <si>
    <t>121-130g</t>
  </si>
  <si>
    <t>B2</t>
  </si>
  <si>
    <t>131- 140g</t>
  </si>
  <si>
    <t>C</t>
  </si>
  <si>
    <t>141-155g</t>
  </si>
  <si>
    <t>D</t>
  </si>
  <si>
    <t>156-170g</t>
  </si>
  <si>
    <t>E</t>
  </si>
  <si>
    <t>171-190g</t>
  </si>
  <si>
    <t>F</t>
  </si>
  <si>
    <t>191- 225g</t>
  </si>
  <si>
    <t>G</t>
  </si>
  <si>
    <t>more than 225g</t>
  </si>
  <si>
    <t>Motor Tax rate</t>
  </si>
  <si>
    <t>https://www.gov.ie/en/publication/41c9cc-motor-tax-rates/</t>
  </si>
  <si>
    <t>Engine Capacity (cc)</t>
  </si>
  <si>
    <t>Electric vehicles</t>
  </si>
  <si>
    <t>Not over 1,000</t>
  </si>
  <si>
    <t>1,001-1,100</t>
  </si>
  <si>
    <t>1,101-1,200</t>
  </si>
  <si>
    <t>1,201-1,300</t>
  </si>
  <si>
    <t>1,301-1,400</t>
  </si>
  <si>
    <t>1,401-1,500</t>
  </si>
  <si>
    <t>1,501-1,600</t>
  </si>
  <si>
    <t>1,601-1,700</t>
  </si>
  <si>
    <t>1,701-1,800</t>
  </si>
  <si>
    <t>1,801-1,900</t>
  </si>
  <si>
    <t>1,901-2,000</t>
  </si>
  <si>
    <t>2,001-2,100</t>
  </si>
  <si>
    <t>2,101-2,200</t>
  </si>
  <si>
    <t>2,201-2,300</t>
  </si>
  <si>
    <t>2,301-2,400</t>
  </si>
  <si>
    <t>2,401-2,500</t>
  </si>
  <si>
    <t>2,501-2,600</t>
  </si>
  <si>
    <t>2,601-2,700</t>
  </si>
  <si>
    <t>2,701-2,800</t>
  </si>
  <si>
    <t>2,801-2,900</t>
  </si>
  <si>
    <t>2,901-3,000</t>
  </si>
  <si>
    <t>3,001 or more</t>
  </si>
  <si>
    <t>Unladen Weight (kg)</t>
  </si>
  <si>
    <t>Annual payment(€)</t>
  </si>
  <si>
    <t>Not over 3,000</t>
  </si>
  <si>
    <t>3,001 to 4,000</t>
  </si>
  <si>
    <t>4,001 to 12,000</t>
  </si>
  <si>
    <t>12,001 or more</t>
  </si>
  <si>
    <t>Goods vehicles</t>
  </si>
  <si>
    <t>Type of Vehicle</t>
  </si>
  <si>
    <t>Electrical</t>
  </si>
  <si>
    <t>Not over 75cc</t>
  </si>
  <si>
    <t>76cc to 200cc</t>
  </si>
  <si>
    <t>201cc or over</t>
  </si>
  <si>
    <t>Motor</t>
  </si>
  <si>
    <t>Cars</t>
  </si>
  <si>
    <t>Engine Capacity cc</t>
  </si>
  <si>
    <t>All engine capacities</t>
  </si>
  <si>
    <t>Up to 1000 cc</t>
  </si>
  <si>
    <t>1001 - 1200 cc</t>
  </si>
  <si>
    <t>1201 - 1400 cc</t>
  </si>
  <si>
    <t>1401 - 1600 cc</t>
  </si>
  <si>
    <t>1601 - 1800 cc</t>
  </si>
  <si>
    <t>1801 - 2000 cc</t>
  </si>
  <si>
    <t>Over 2000 cc</t>
  </si>
  <si>
    <t>VALUE</t>
  </si>
  <si>
    <t>Source: CSO, Table THA18</t>
  </si>
  <si>
    <t>Number of private cars</t>
  </si>
  <si>
    <t>Share</t>
  </si>
  <si>
    <t>Average</t>
  </si>
  <si>
    <t>Average motar tax rate for cars (Euro/year)</t>
  </si>
  <si>
    <t>T-MOT-ICE*</t>
  </si>
  <si>
    <t>T-MOT-EV*</t>
  </si>
  <si>
    <t>T-LGT*</t>
  </si>
  <si>
    <t>T-MGT*</t>
  </si>
  <si>
    <t>T-HGT*</t>
  </si>
  <si>
    <t>Road Tax Rates</t>
  </si>
  <si>
    <t>T-CAR-BEV*</t>
  </si>
  <si>
    <t>Vehicle Registration Tax (VRT)</t>
  </si>
  <si>
    <t>T-CAR*</t>
  </si>
  <si>
    <t>scenario</t>
  </si>
  <si>
    <t>attribute</t>
  </si>
  <si>
    <t>process</t>
  </si>
  <si>
    <t>commodity</t>
  </si>
  <si>
    <t>lim_type</t>
  </si>
  <si>
    <t>time_slice</t>
  </si>
  <si>
    <t>commodity_group</t>
  </si>
  <si>
    <t>currency</t>
  </si>
  <si>
    <t>stage</t>
  </si>
  <si>
    <t>sow</t>
  </si>
  <si>
    <t>TRA_NewVehicles</t>
  </si>
  <si>
    <t>Scenario</t>
  </si>
  <si>
    <t>NCAP_ITAX</t>
  </si>
  <si>
    <t>AllRegion</t>
  </si>
  <si>
    <t>~TFM_Fill-R: w=INVCOST; Hcol=region</t>
  </si>
  <si>
    <t>year</t>
  </si>
  <si>
    <t>T-CAR-BEV100_ELC21</t>
  </si>
  <si>
    <t>-</t>
  </si>
  <si>
    <t>EUR18</t>
  </si>
  <si>
    <t>T-CAR-BEV150_ELC21</t>
  </si>
  <si>
    <t>T-CAR-BEV250_ELC21</t>
  </si>
  <si>
    <t>T-CAR-FCV_HYD21</t>
  </si>
  <si>
    <t>T-CAR-HEV_DST21</t>
  </si>
  <si>
    <t>T-CAR-HEV_GSL21</t>
  </si>
  <si>
    <t>T-CAR-ICE_B10021</t>
  </si>
  <si>
    <t>T-CAR-ICE_DF21</t>
  </si>
  <si>
    <t>T-CAR-ICE_DST21</t>
  </si>
  <si>
    <t>T-CAR-ICE_E8521</t>
  </si>
  <si>
    <t>T-CAR-ICE_GSL21</t>
  </si>
  <si>
    <t>T-CAR-ICE_HYD21</t>
  </si>
  <si>
    <t>T-CAR-ICE_NGB21</t>
  </si>
  <si>
    <t>T-CAR-PHEV10_DST21</t>
  </si>
  <si>
    <t>T-CAR-PHEV10_GSL21</t>
  </si>
  <si>
    <t>T-CAR-PHEV20_DST21</t>
  </si>
  <si>
    <t>T-CAR-PHEV20_GSL21</t>
  </si>
  <si>
    <t>T-CAR-PHEV40_DST21</t>
  </si>
  <si>
    <t>T-CAR-PHEV40_GSL21</t>
  </si>
  <si>
    <t>T-CAR-PHEV</t>
  </si>
  <si>
    <t>T-CAR-BEV</t>
  </si>
  <si>
    <t>+0.17</t>
  </si>
  <si>
    <t>~TFM_INS</t>
  </si>
  <si>
    <t>VRT is calculated as a percentage of the open market selling price (OMSP) of the vehicle. The average value is 14%.</t>
  </si>
  <si>
    <t>Tax Rebate (kEuro)</t>
  </si>
  <si>
    <t>Technology</t>
  </si>
  <si>
    <t xml:space="preserve">Sources: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</si>
</sst>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"/>
    <numFmt numFmtId="166" formatCode="0.0%"/>
    <numFmt numFmtId="167" formatCode="_-* #,##0.00_-;\-* #,##0.00_-;_-* &quot;-&quot;??_-;_-@_-"/>
    <numFmt numFmtId="168" formatCode="???,???.00"/>
    <numFmt numFmtId="169" formatCode="#,##0.0000"/>
  </numFmts>
  <fonts count="2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rgb="FF333333"/>
      <name val="Arial"/>
      <family val="2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darkTrellis"/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4">
    <xf numFmtId="0" fontId="0" fillId="0" borderId="0"/>
    <xf numFmtId="9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16" fillId="0" borderId="0"/>
    <xf numFmtId="49" fontId="18" fillId="0" borderId="10" applyNumberFormat="0" applyFont="0" applyFill="0" applyBorder="0" applyProtection="0">
      <alignment horizontal="left" vertical="center" indent="5"/>
    </xf>
    <xf numFmtId="4" fontId="19" fillId="0" borderId="3" applyFill="0" applyBorder="0" applyProtection="0">
      <alignment horizontal="right" vertical="center"/>
    </xf>
    <xf numFmtId="167" fontId="16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16" fillId="0" borderId="0"/>
    <xf numFmtId="0" fontId="16" fillId="0" borderId="0"/>
    <xf numFmtId="0" fontId="5" fillId="0" borderId="0"/>
    <xf numFmtId="168" fontId="21" fillId="0" borderId="0" applyNumberFormat="0" applyProtection="0">
      <alignment horizontal="center" vertical="center"/>
    </xf>
    <xf numFmtId="0" fontId="17" fillId="0" borderId="0"/>
    <xf numFmtId="0" fontId="24" fillId="0" borderId="0"/>
    <xf numFmtId="4" fontId="18" fillId="0" borderId="4" applyFill="0" applyBorder="0" applyProtection="0">
      <alignment horizontal="right" vertical="center"/>
    </xf>
    <xf numFmtId="0" fontId="18" fillId="0" borderId="4" applyNumberFormat="0" applyFill="0" applyAlignment="0" applyProtection="0"/>
    <xf numFmtId="0" fontId="22" fillId="10" borderId="0" applyNumberFormat="0" applyFont="0" applyBorder="0" applyAlignment="0" applyProtection="0"/>
    <xf numFmtId="169" fontId="18" fillId="11" borderId="4" applyNumberFormat="0" applyFont="0" applyBorder="0" applyAlignment="0" applyProtection="0">
      <alignment horizontal="right" vertical="center"/>
    </xf>
    <xf numFmtId="9" fontId="16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8" fillId="0" borderId="0"/>
    <xf numFmtId="0" fontId="23" fillId="0" borderId="11">
      <alignment horizontal="center"/>
      <protection hidden="1"/>
    </xf>
    <xf numFmtId="0" fontId="26" fillId="0" borderId="0" applyNumberFormat="0" applyFill="0" applyBorder="0" applyAlignment="0" applyProtection="0"/>
  </cellStyleXfs>
  <cellXfs count="52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0" fillId="0" borderId="0" xfId="0"/>
    <xf numFmtId="0" fontId="4" fillId="4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 applyProtection="1">
      <alignment horizontal="left" vertical="center"/>
      <protection locked="0"/>
    </xf>
    <xf numFmtId="0" fontId="4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Border="1"/>
    <xf numFmtId="164" fontId="0" fillId="0" borderId="0" xfId="0" applyNumberFormat="1" applyBorder="1" applyAlignment="1">
      <alignment horizontal="left"/>
    </xf>
    <xf numFmtId="0" fontId="6" fillId="0" borderId="0" xfId="0" applyFont="1" applyAlignment="1">
      <alignment horizontal="left" vertical="center" wrapText="1"/>
    </xf>
    <xf numFmtId="0" fontId="7" fillId="0" borderId="0" xfId="0" applyFont="1"/>
    <xf numFmtId="0" fontId="9" fillId="0" borderId="6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10" fillId="6" borderId="7" xfId="0" applyFont="1" applyFill="1" applyBorder="1" applyAlignment="1">
      <alignment vertical="top" wrapText="1"/>
    </xf>
    <xf numFmtId="0" fontId="11" fillId="0" borderId="0" xfId="0" applyFont="1"/>
    <xf numFmtId="0" fontId="12" fillId="7" borderId="6" xfId="0" applyFont="1" applyFill="1" applyBorder="1" applyAlignment="1">
      <alignment vertical="top" wrapText="1"/>
    </xf>
    <xf numFmtId="0" fontId="8" fillId="7" borderId="6" xfId="0" applyFont="1" applyFill="1" applyBorder="1" applyAlignment="1">
      <alignment vertical="top" wrapText="1"/>
    </xf>
    <xf numFmtId="0" fontId="8" fillId="7" borderId="0" xfId="0" applyFont="1" applyFill="1" applyBorder="1" applyAlignment="1">
      <alignment vertical="top" wrapText="1"/>
    </xf>
    <xf numFmtId="0" fontId="8" fillId="7" borderId="7" xfId="0" applyFont="1" applyFill="1" applyBorder="1" applyAlignment="1">
      <alignment vertical="top" wrapText="1"/>
    </xf>
    <xf numFmtId="0" fontId="13" fillId="8" borderId="8" xfId="0" applyFont="1" applyFill="1" applyBorder="1"/>
    <xf numFmtId="0" fontId="13" fillId="8" borderId="9" xfId="0" applyFont="1" applyFill="1" applyBorder="1"/>
    <xf numFmtId="0" fontId="15" fillId="9" borderId="8" xfId="0" applyFont="1" applyFill="1" applyBorder="1"/>
    <xf numFmtId="0" fontId="14" fillId="0" borderId="8" xfId="0" applyFont="1" applyFill="1" applyBorder="1"/>
    <xf numFmtId="1" fontId="14" fillId="0" borderId="9" xfId="0" applyNumberFormat="1" applyFont="1" applyFill="1" applyBorder="1"/>
    <xf numFmtId="0" fontId="14" fillId="0" borderId="9" xfId="0" applyFont="1" applyFill="1" applyBorder="1"/>
    <xf numFmtId="166" fontId="0" fillId="0" borderId="0" xfId="1" applyNumberFormat="1" applyFont="1" applyFill="1"/>
    <xf numFmtId="166" fontId="14" fillId="0" borderId="9" xfId="1" applyNumberFormat="1" applyFont="1" applyFill="1" applyBorder="1"/>
    <xf numFmtId="1" fontId="15" fillId="9" borderId="9" xfId="0" applyNumberFormat="1" applyFont="1" applyFill="1" applyBorder="1"/>
    <xf numFmtId="165" fontId="0" fillId="0" borderId="0" xfId="0" applyNumberFormat="1" applyAlignment="1">
      <alignment horizontal="left"/>
    </xf>
    <xf numFmtId="165" fontId="0" fillId="0" borderId="2" xfId="0" applyNumberFormat="1" applyBorder="1" applyAlignment="1">
      <alignment horizontal="left"/>
    </xf>
    <xf numFmtId="0" fontId="0" fillId="0" borderId="2" xfId="0" applyBorder="1"/>
    <xf numFmtId="0" fontId="26" fillId="0" borderId="0" xfId="23"/>
    <xf numFmtId="0" fontId="2" fillId="0" borderId="0" xfId="0" applyFont="1"/>
    <xf numFmtId="2" fontId="0" fillId="0" borderId="0" xfId="0" applyNumberFormat="1"/>
    <xf numFmtId="165" fontId="0" fillId="0" borderId="0" xfId="0" quotePrefix="1" applyNumberFormat="1" applyAlignment="1">
      <alignment horizontal="left"/>
    </xf>
    <xf numFmtId="0" fontId="4" fillId="6" borderId="2" xfId="0" applyFont="1" applyFill="1" applyBorder="1"/>
    <xf numFmtId="0" fontId="0" fillId="0" borderId="0" xfId="0" applyAlignment="1">
      <alignment horizontal="right"/>
    </xf>
    <xf numFmtId="164" fontId="0" fillId="0" borderId="2" xfId="0" applyNumberFormat="1" applyBorder="1" applyAlignment="1">
      <alignment horizontal="right"/>
    </xf>
    <xf numFmtId="0" fontId="0" fillId="0" borderId="12" xfId="0" applyBorder="1"/>
    <xf numFmtId="0" fontId="4" fillId="0" borderId="0" xfId="0" applyFont="1" applyFill="1" applyBorder="1"/>
    <xf numFmtId="0" fontId="4" fillId="6" borderId="2" xfId="0" applyFont="1" applyFill="1" applyBorder="1" applyAlignment="1">
      <alignment horizontal="right"/>
    </xf>
  </cellXfs>
  <cellStyles count="24">
    <cellStyle name="5x indented GHG Textfiels" xfId="4" xr:uid="{5F614CE9-C529-4323-B893-6D57470EC2CB}"/>
    <cellStyle name="Bold GHG Numbers (0.00)" xfId="5" xr:uid="{68EF4BBB-3F5E-4C7B-A333-BF2B223F0AF2}"/>
    <cellStyle name="Comma 2" xfId="7" xr:uid="{45EC7F75-5971-4A67-99AE-46A786A4824E}"/>
    <cellStyle name="Comma 3" xfId="6" xr:uid="{0331CDB1-DECC-41EC-B3B5-481D8EACFB12}"/>
    <cellStyle name="Comma 4" xfId="2" xr:uid="{4112398A-E0AE-44FA-840D-DDB0ECD5CBA7}"/>
    <cellStyle name="Headline" xfId="8" xr:uid="{F2DBD301-D93A-447C-B722-3FCEB410498B}"/>
    <cellStyle name="Hyperlink" xfId="23" builtinId="8"/>
    <cellStyle name="Normal" xfId="0" builtinId="0"/>
    <cellStyle name="Normal 2" xfId="9" xr:uid="{6BB3809B-0473-4301-9DED-844B16EBF49C}"/>
    <cellStyle name="Normal 3" xfId="10" xr:uid="{D7E8D459-B7E0-46E9-A91C-56BEF2B349C4}"/>
    <cellStyle name="Normal 4" xfId="11" xr:uid="{705C4985-72DF-4B7B-B10A-44F5C39E93A4}"/>
    <cellStyle name="Normal 5" xfId="12" xr:uid="{9BF633D5-75DD-479D-8E44-A798DD7761EB}"/>
    <cellStyle name="Normal 6" xfId="13" xr:uid="{D9D2F9CA-BE05-4718-A5D3-63A1935E4B13}"/>
    <cellStyle name="Normal 7" xfId="14" xr:uid="{4A3BD780-B7E2-4620-A3B8-6D7B9E1827CF}"/>
    <cellStyle name="Normal 8" xfId="3" xr:uid="{9CC4C1C2-B822-43DD-AB50-FD4B95F81E3C}"/>
    <cellStyle name="Normal GHG Numbers (0.00)" xfId="15" xr:uid="{4315B456-6133-4E7F-BC4E-BBFBBC638BBD}"/>
    <cellStyle name="Normal GHG whole table" xfId="16" xr:uid="{DF8CE107-6695-4608-ABF3-0494C7C964D1}"/>
    <cellStyle name="Normal GHG-Shade" xfId="17" xr:uid="{BD5DD806-3F9F-4E18-99B5-069CE81720E5}"/>
    <cellStyle name="Pattern" xfId="18" xr:uid="{AC0EDCCE-B1F9-45AB-869D-CA5D006518BB}"/>
    <cellStyle name="Percent" xfId="1" builtinId="5"/>
    <cellStyle name="Percent 2" xfId="20" xr:uid="{547E6AB8-D3E5-4C0F-805D-1937ED9F3A63}"/>
    <cellStyle name="Percent 3" xfId="19" xr:uid="{23D222AE-343A-457F-A1FD-B43B57A84710}"/>
    <cellStyle name="Standard_FI00EU01" xfId="21" xr:uid="{903D7139-E6CF-4740-91F4-72E0B651DE19}"/>
    <cellStyle name="Year" xfId="22" xr:uid="{CD1A0EA4-F055-4F94-BF93-2BA7A88873D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seai.ie/business-and-public-sector/ev-for-business/grants-and-supports/" TargetMode="External"/><Relationship Id="rId1" Type="http://schemas.openxmlformats.org/officeDocument/2006/relationships/hyperlink" Target="https://www.revenue.ie/en/importing-vehicles-duty-free-allowances/guide-to-vrt/calculating-vrt/electric-and-hybrid-vehicles.asp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7" customWidth="1"/>
    <col min="2" max="2" width="11.6640625" style="7" customWidth="1"/>
    <col min="3" max="3" width="3.109375" style="7" bestFit="1" customWidth="1"/>
    <col min="4" max="4" width="8.5546875" style="7" bestFit="1" customWidth="1"/>
    <col min="5" max="5" width="6.44140625" style="7" bestFit="1" customWidth="1"/>
    <col min="6" max="6" width="4.88671875" style="7" bestFit="1" customWidth="1"/>
    <col min="7" max="7" width="5.6640625" style="7" bestFit="1" customWidth="1"/>
    <col min="8" max="8" width="5.88671875" style="7" bestFit="1" customWidth="1"/>
    <col min="9" max="9" width="5.44140625" style="7" bestFit="1" customWidth="1"/>
    <col min="10" max="11" width="5.6640625" style="7" bestFit="1" customWidth="1"/>
    <col min="12" max="12" width="6.5546875" style="7" bestFit="1" customWidth="1"/>
    <col min="13" max="13" width="6.109375" style="7" bestFit="1" customWidth="1"/>
    <col min="14" max="14" width="6.6640625" style="7" bestFit="1" customWidth="1"/>
    <col min="15" max="15" width="6.5546875" style="7" bestFit="1" customWidth="1"/>
    <col min="16" max="16" width="7.33203125" style="7" bestFit="1" customWidth="1"/>
    <col min="17" max="17" width="5.6640625" style="7" bestFit="1" customWidth="1"/>
    <col min="18" max="18" width="6.109375" style="7" bestFit="1" customWidth="1"/>
    <col min="19" max="19" width="5.6640625" style="7" bestFit="1" customWidth="1"/>
    <col min="20" max="20" width="5.5546875" style="7" bestFit="1" customWidth="1"/>
    <col min="21" max="21" width="5.88671875" style="7" bestFit="1" customWidth="1"/>
    <col min="22" max="22" width="6.6640625" style="7" bestFit="1" customWidth="1"/>
    <col min="23" max="23" width="4.88671875" style="7" bestFit="1" customWidth="1"/>
    <col min="24" max="24" width="7.5546875" style="7" customWidth="1"/>
    <col min="25" max="25" width="6.6640625" style="7" bestFit="1" customWidth="1"/>
    <col min="26" max="26" width="6.109375" style="7" bestFit="1" customWidth="1"/>
    <col min="27" max="28" width="6" style="7" bestFit="1" customWidth="1"/>
    <col min="29" max="29" width="5.6640625" style="7" bestFit="1" customWidth="1"/>
    <col min="30" max="30" width="6.6640625" style="7" bestFit="1" customWidth="1"/>
    <col min="31" max="16384" width="9.109375" style="7"/>
  </cols>
  <sheetData>
    <row r="3" spans="1:30" x14ac:dyDescent="0.3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3">
      <c r="A4" s="7">
        <v>1</v>
      </c>
    </row>
    <row r="5" spans="1:30" x14ac:dyDescent="0.3">
      <c r="A5" s="7" t="s">
        <v>35</v>
      </c>
      <c r="C5" s="9" t="s">
        <v>36</v>
      </c>
      <c r="D5" s="9" t="s">
        <v>37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x14ac:dyDescent="0.3">
      <c r="A6" s="7" t="s">
        <v>38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x14ac:dyDescent="0.3">
      <c r="A7" s="7" t="s">
        <v>39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" thickBot="1" x14ac:dyDescent="0.35">
      <c r="A10" s="10" t="s">
        <v>40</v>
      </c>
      <c r="B10" s="10" t="s">
        <v>41</v>
      </c>
    </row>
    <row r="11" spans="1:30" x14ac:dyDescent="0.3">
      <c r="A11" s="11" t="s">
        <v>42</v>
      </c>
      <c r="B11" s="11" t="s">
        <v>34</v>
      </c>
    </row>
    <row r="12" spans="1:30" x14ac:dyDescent="0.3">
      <c r="A12" s="12" t="s">
        <v>43</v>
      </c>
      <c r="B12" s="12" t="s">
        <v>33</v>
      </c>
    </row>
    <row r="13" spans="1:30" x14ac:dyDescent="0.3">
      <c r="A13" s="12" t="s">
        <v>44</v>
      </c>
      <c r="B13" s="12" t="s">
        <v>32</v>
      </c>
    </row>
    <row r="14" spans="1:30" x14ac:dyDescent="0.3">
      <c r="A14" s="12" t="s">
        <v>45</v>
      </c>
      <c r="B14" s="12" t="s">
        <v>31</v>
      </c>
    </row>
    <row r="15" spans="1:30" x14ac:dyDescent="0.3">
      <c r="A15" s="12" t="s">
        <v>46</v>
      </c>
      <c r="B15" s="12" t="s">
        <v>30</v>
      </c>
    </row>
    <row r="16" spans="1:30" x14ac:dyDescent="0.3">
      <c r="A16" s="12" t="s">
        <v>47</v>
      </c>
      <c r="B16" s="12" t="s">
        <v>29</v>
      </c>
    </row>
    <row r="17" spans="1:2" x14ac:dyDescent="0.3">
      <c r="A17" s="12" t="s">
        <v>48</v>
      </c>
      <c r="B17" s="12" t="s">
        <v>28</v>
      </c>
    </row>
    <row r="18" spans="1:2" x14ac:dyDescent="0.3">
      <c r="A18" s="12" t="s">
        <v>49</v>
      </c>
      <c r="B18" s="12" t="s">
        <v>27</v>
      </c>
    </row>
    <row r="19" spans="1:2" x14ac:dyDescent="0.3">
      <c r="A19" s="12" t="s">
        <v>50</v>
      </c>
      <c r="B19" s="12" t="s">
        <v>26</v>
      </c>
    </row>
    <row r="20" spans="1:2" x14ac:dyDescent="0.3">
      <c r="A20" s="12" t="s">
        <v>51</v>
      </c>
      <c r="B20" s="12" t="s">
        <v>25</v>
      </c>
    </row>
    <row r="21" spans="1:2" x14ac:dyDescent="0.3">
      <c r="A21" s="12" t="s">
        <v>52</v>
      </c>
      <c r="B21" s="12" t="s">
        <v>24</v>
      </c>
    </row>
    <row r="22" spans="1:2" x14ac:dyDescent="0.3">
      <c r="A22" s="12" t="s">
        <v>53</v>
      </c>
      <c r="B22" s="12" t="s">
        <v>23</v>
      </c>
    </row>
    <row r="23" spans="1:2" x14ac:dyDescent="0.3">
      <c r="A23" s="12" t="s">
        <v>54</v>
      </c>
      <c r="B23" s="12" t="s">
        <v>22</v>
      </c>
    </row>
    <row r="24" spans="1:2" x14ac:dyDescent="0.3">
      <c r="A24" s="12" t="s">
        <v>55</v>
      </c>
      <c r="B24" s="12" t="s">
        <v>21</v>
      </c>
    </row>
    <row r="25" spans="1:2" x14ac:dyDescent="0.3">
      <c r="A25" s="12" t="s">
        <v>56</v>
      </c>
      <c r="B25" s="12" t="s">
        <v>20</v>
      </c>
    </row>
    <row r="26" spans="1:2" x14ac:dyDescent="0.3">
      <c r="A26" s="12" t="s">
        <v>57</v>
      </c>
      <c r="B26" s="12" t="s">
        <v>19</v>
      </c>
    </row>
    <row r="27" spans="1:2" x14ac:dyDescent="0.3">
      <c r="A27" s="12" t="s">
        <v>58</v>
      </c>
      <c r="B27" s="12" t="s">
        <v>18</v>
      </c>
    </row>
    <row r="28" spans="1:2" x14ac:dyDescent="0.3">
      <c r="A28" s="12" t="s">
        <v>59</v>
      </c>
      <c r="B28" s="12" t="s">
        <v>17</v>
      </c>
    </row>
    <row r="29" spans="1:2" x14ac:dyDescent="0.3">
      <c r="A29" s="12" t="s">
        <v>60</v>
      </c>
      <c r="B29" s="12" t="s">
        <v>16</v>
      </c>
    </row>
    <row r="30" spans="1:2" x14ac:dyDescent="0.3">
      <c r="A30" s="12" t="s">
        <v>61</v>
      </c>
      <c r="B30" s="12" t="s">
        <v>15</v>
      </c>
    </row>
    <row r="31" spans="1:2" x14ac:dyDescent="0.3">
      <c r="A31" s="12" t="s">
        <v>62</v>
      </c>
      <c r="B31" s="12" t="s">
        <v>14</v>
      </c>
    </row>
    <row r="32" spans="1:2" x14ac:dyDescent="0.3">
      <c r="A32" s="12" t="s">
        <v>63</v>
      </c>
      <c r="B32" s="12" t="s">
        <v>13</v>
      </c>
    </row>
    <row r="33" spans="1:2" x14ac:dyDescent="0.3">
      <c r="A33" s="12" t="s">
        <v>64</v>
      </c>
      <c r="B33" s="12" t="s">
        <v>12</v>
      </c>
    </row>
    <row r="34" spans="1:2" x14ac:dyDescent="0.3">
      <c r="A34" s="12" t="s">
        <v>65</v>
      </c>
      <c r="B34" s="12" t="s">
        <v>11</v>
      </c>
    </row>
    <row r="35" spans="1:2" x14ac:dyDescent="0.3">
      <c r="A35" s="12" t="s">
        <v>66</v>
      </c>
      <c r="B35" s="12" t="s">
        <v>10</v>
      </c>
    </row>
    <row r="36" spans="1:2" x14ac:dyDescent="0.3">
      <c r="A36" s="12" t="s">
        <v>67</v>
      </c>
      <c r="B36" s="12" t="s">
        <v>9</v>
      </c>
    </row>
    <row r="37" spans="1:2" x14ac:dyDescent="0.3">
      <c r="A37" s="13" t="s">
        <v>68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AAC25-244F-41FD-BA97-CC0472A16D4A}">
  <dimension ref="A1:L12"/>
  <sheetViews>
    <sheetView workbookViewId="0">
      <selection activeCell="C13" sqref="C13"/>
    </sheetView>
  </sheetViews>
  <sheetFormatPr defaultRowHeight="14.4" x14ac:dyDescent="0.3"/>
  <cols>
    <col min="1" max="1" width="4.21875" customWidth="1"/>
    <col min="3" max="3" width="15.77734375" style="14" bestFit="1" customWidth="1"/>
    <col min="7" max="7" width="9.88671875" customWidth="1"/>
    <col min="8" max="8" width="11.21875" customWidth="1"/>
  </cols>
  <sheetData>
    <row r="1" spans="1:12" x14ac:dyDescent="0.3">
      <c r="A1" s="14"/>
      <c r="B1" s="14"/>
      <c r="D1" s="14"/>
      <c r="E1" s="14"/>
      <c r="F1" s="14"/>
      <c r="G1" s="14"/>
      <c r="H1" s="14"/>
      <c r="I1" s="14"/>
      <c r="J1" s="14"/>
      <c r="K1" s="14"/>
      <c r="L1" s="14"/>
    </row>
    <row r="2" spans="1:12" x14ac:dyDescent="0.3">
      <c r="A2" s="14"/>
      <c r="B2" s="1" t="s">
        <v>179</v>
      </c>
      <c r="C2" s="43"/>
      <c r="D2" s="14"/>
      <c r="E2" s="14"/>
      <c r="F2" s="14"/>
      <c r="G2" s="14"/>
      <c r="H2" s="14"/>
      <c r="I2" s="14"/>
      <c r="J2" s="14"/>
      <c r="K2" s="14"/>
      <c r="L2" s="14"/>
    </row>
    <row r="3" spans="1:12" ht="15" thickBot="1" x14ac:dyDescent="0.35">
      <c r="A3" s="14"/>
      <c r="B3" s="4" t="s">
        <v>5</v>
      </c>
      <c r="C3" s="4" t="s">
        <v>176</v>
      </c>
      <c r="D3" s="4" t="s">
        <v>4</v>
      </c>
      <c r="E3" s="4" t="s">
        <v>3</v>
      </c>
      <c r="F3" s="4" t="s">
        <v>0</v>
      </c>
      <c r="G3" s="4" t="s">
        <v>6</v>
      </c>
      <c r="H3" s="4" t="s">
        <v>1</v>
      </c>
      <c r="I3" s="14"/>
      <c r="J3" s="14"/>
      <c r="K3" s="14"/>
      <c r="L3" s="14"/>
    </row>
    <row r="4" spans="1:12" x14ac:dyDescent="0.3">
      <c r="A4" s="14"/>
      <c r="B4" s="49"/>
      <c r="C4" s="49" t="s">
        <v>175</v>
      </c>
      <c r="D4" s="49"/>
      <c r="E4" s="49" t="s">
        <v>69</v>
      </c>
      <c r="F4" s="49"/>
      <c r="G4" s="49">
        <v>1</v>
      </c>
      <c r="H4" s="49" t="s">
        <v>164</v>
      </c>
      <c r="I4" s="14"/>
      <c r="J4" s="14"/>
      <c r="K4" s="14"/>
      <c r="L4" s="14"/>
    </row>
    <row r="5" spans="1:12" x14ac:dyDescent="0.3">
      <c r="A5" s="14"/>
      <c r="B5" s="14"/>
      <c r="D5" s="14"/>
      <c r="E5" s="14"/>
      <c r="F5" s="14"/>
      <c r="G5" s="14"/>
      <c r="H5" s="14"/>
      <c r="I5" s="14"/>
      <c r="J5" s="14"/>
      <c r="K5" s="14"/>
      <c r="L5" s="14"/>
    </row>
    <row r="6" spans="1:12" x14ac:dyDescent="0.3">
      <c r="A6" s="14"/>
      <c r="B6" s="14"/>
      <c r="D6" s="14"/>
      <c r="E6" s="14"/>
      <c r="F6" s="14"/>
      <c r="G6" s="14"/>
      <c r="H6" s="14"/>
      <c r="I6" s="14"/>
      <c r="J6" s="14"/>
      <c r="K6" s="14"/>
      <c r="L6" s="14"/>
    </row>
    <row r="7" spans="1:12" x14ac:dyDescent="0.3">
      <c r="A7" s="14"/>
      <c r="B7" s="43"/>
      <c r="C7" s="43"/>
      <c r="D7" s="14"/>
      <c r="E7" s="14"/>
      <c r="F7" s="14"/>
      <c r="G7" s="14"/>
      <c r="H7" s="14"/>
      <c r="I7" s="14"/>
      <c r="J7" s="14"/>
      <c r="K7" s="14"/>
      <c r="L7" s="14"/>
    </row>
    <row r="8" spans="1:12" x14ac:dyDescent="0.3">
      <c r="A8" s="14"/>
      <c r="B8" s="14"/>
      <c r="D8" s="14"/>
      <c r="E8" s="14"/>
      <c r="F8" s="14"/>
      <c r="G8" s="14"/>
      <c r="H8" s="14"/>
      <c r="I8" s="14"/>
      <c r="J8" s="14"/>
      <c r="K8" s="14"/>
      <c r="L8" s="14"/>
    </row>
    <row r="9" spans="1:12" x14ac:dyDescent="0.3">
      <c r="A9" s="14"/>
      <c r="B9" s="14"/>
      <c r="D9" s="14"/>
      <c r="E9" s="14"/>
      <c r="F9" s="14"/>
      <c r="G9" s="14"/>
      <c r="H9" s="14"/>
      <c r="I9" s="14"/>
      <c r="J9" s="14"/>
      <c r="K9" s="14"/>
      <c r="L9" s="14"/>
    </row>
    <row r="10" spans="1:12" x14ac:dyDescent="0.3">
      <c r="A10" s="14"/>
      <c r="B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x14ac:dyDescent="0.3">
      <c r="A11" s="14"/>
      <c r="B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x14ac:dyDescent="0.3">
      <c r="A12" s="14"/>
      <c r="B12" s="14"/>
      <c r="D12" s="14"/>
      <c r="E12" s="14"/>
      <c r="F12" s="14"/>
      <c r="G12" s="14"/>
      <c r="H12" s="14"/>
      <c r="I12" s="14"/>
      <c r="J12" s="14"/>
      <c r="K12" s="14"/>
      <c r="L12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427E-59B3-43BA-A4FB-34BD706704ED}">
  <dimension ref="A1:AL58"/>
  <sheetViews>
    <sheetView workbookViewId="0">
      <selection activeCell="L2" sqref="L2"/>
    </sheetView>
  </sheetViews>
  <sheetFormatPr defaultRowHeight="14.4" x14ac:dyDescent="0.3"/>
  <cols>
    <col min="1" max="1" width="15.77734375" bestFit="1" customWidth="1"/>
    <col min="3" max="3" width="19.33203125" bestFit="1" customWidth="1"/>
  </cols>
  <sheetData>
    <row r="1" spans="1:38" x14ac:dyDescent="0.3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180</v>
      </c>
      <c r="H1" t="s">
        <v>171</v>
      </c>
      <c r="I1" t="s">
        <v>172</v>
      </c>
      <c r="J1" t="s">
        <v>173</v>
      </c>
      <c r="K1" t="s">
        <v>174</v>
      </c>
      <c r="L1" t="s">
        <v>36</v>
      </c>
      <c r="M1" t="s">
        <v>44</v>
      </c>
      <c r="N1" t="s">
        <v>43</v>
      </c>
      <c r="O1" t="s">
        <v>45</v>
      </c>
      <c r="P1" t="s">
        <v>42</v>
      </c>
      <c r="Q1" t="s">
        <v>47</v>
      </c>
      <c r="R1" t="s">
        <v>46</v>
      </c>
      <c r="S1" t="s">
        <v>48</v>
      </c>
      <c r="T1" t="s">
        <v>50</v>
      </c>
      <c r="U1" t="s">
        <v>51</v>
      </c>
      <c r="V1" t="s">
        <v>49</v>
      </c>
      <c r="W1" t="s">
        <v>55</v>
      </c>
      <c r="X1" t="s">
        <v>56</v>
      </c>
      <c r="Y1" t="s">
        <v>54</v>
      </c>
      <c r="Z1" t="s">
        <v>53</v>
      </c>
      <c r="AA1" t="s">
        <v>52</v>
      </c>
      <c r="AB1" t="s">
        <v>58</v>
      </c>
      <c r="AC1" t="s">
        <v>59</v>
      </c>
      <c r="AD1" t="s">
        <v>57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67</v>
      </c>
      <c r="AL1" t="s">
        <v>66</v>
      </c>
    </row>
    <row r="2" spans="1:38" x14ac:dyDescent="0.3">
      <c r="A2" t="s">
        <v>175</v>
      </c>
      <c r="B2" t="s">
        <v>69</v>
      </c>
      <c r="C2" t="s">
        <v>181</v>
      </c>
      <c r="D2" t="s">
        <v>182</v>
      </c>
      <c r="E2" t="s">
        <v>182</v>
      </c>
      <c r="F2" t="s">
        <v>182</v>
      </c>
      <c r="G2">
        <v>2018</v>
      </c>
      <c r="H2" t="s">
        <v>182</v>
      </c>
      <c r="I2" t="s">
        <v>183</v>
      </c>
      <c r="J2" t="s">
        <v>182</v>
      </c>
      <c r="K2" t="s">
        <v>182</v>
      </c>
      <c r="L2">
        <v>32.970999999999997</v>
      </c>
      <c r="M2">
        <v>32.970999999999997</v>
      </c>
      <c r="N2">
        <v>32.970999999999997</v>
      </c>
      <c r="O2">
        <v>32.970999999999997</v>
      </c>
      <c r="P2">
        <v>32.970999999999997</v>
      </c>
      <c r="Q2">
        <v>32.970999999999997</v>
      </c>
      <c r="R2">
        <v>32.970999999999997</v>
      </c>
      <c r="S2">
        <v>32.970999999999997</v>
      </c>
      <c r="T2">
        <v>32.970999999999997</v>
      </c>
      <c r="U2">
        <v>32.970999999999997</v>
      </c>
      <c r="V2">
        <v>32.970999999999997</v>
      </c>
      <c r="W2">
        <v>32.970999999999997</v>
      </c>
      <c r="X2">
        <v>32.970999999999997</v>
      </c>
      <c r="Y2">
        <v>32.970999999999997</v>
      </c>
      <c r="Z2">
        <v>32.970999999999997</v>
      </c>
      <c r="AA2">
        <v>32.970999999999997</v>
      </c>
      <c r="AB2">
        <v>32.970999999999997</v>
      </c>
      <c r="AC2">
        <v>32.970999999999997</v>
      </c>
      <c r="AD2">
        <v>32.970999999999997</v>
      </c>
      <c r="AE2">
        <v>32.970999999999997</v>
      </c>
      <c r="AF2">
        <v>32.970999999999997</v>
      </c>
      <c r="AG2">
        <v>32.970999999999997</v>
      </c>
      <c r="AH2">
        <v>32.970999999999997</v>
      </c>
      <c r="AI2">
        <v>32.970999999999997</v>
      </c>
      <c r="AJ2">
        <v>32.970999999999997</v>
      </c>
      <c r="AK2">
        <v>32.970999999999997</v>
      </c>
      <c r="AL2">
        <v>32.970999999999997</v>
      </c>
    </row>
    <row r="3" spans="1:38" x14ac:dyDescent="0.3">
      <c r="A3" t="s">
        <v>175</v>
      </c>
      <c r="B3" t="s">
        <v>69</v>
      </c>
      <c r="C3" t="s">
        <v>181</v>
      </c>
      <c r="D3" t="s">
        <v>182</v>
      </c>
      <c r="E3" t="s">
        <v>182</v>
      </c>
      <c r="F3" t="s">
        <v>182</v>
      </c>
      <c r="G3">
        <v>2030</v>
      </c>
      <c r="H3" t="s">
        <v>182</v>
      </c>
      <c r="I3" t="s">
        <v>183</v>
      </c>
      <c r="J3" t="s">
        <v>182</v>
      </c>
      <c r="K3" t="s">
        <v>182</v>
      </c>
      <c r="L3">
        <v>27.581</v>
      </c>
      <c r="M3">
        <v>27.581</v>
      </c>
      <c r="N3">
        <v>27.581</v>
      </c>
      <c r="O3">
        <v>27.581</v>
      </c>
      <c r="P3">
        <v>27.581</v>
      </c>
      <c r="Q3">
        <v>27.581</v>
      </c>
      <c r="R3">
        <v>27.581</v>
      </c>
      <c r="S3">
        <v>27.581</v>
      </c>
      <c r="T3">
        <v>27.581</v>
      </c>
      <c r="U3">
        <v>27.581</v>
      </c>
      <c r="V3">
        <v>27.581</v>
      </c>
      <c r="W3">
        <v>27.581</v>
      </c>
      <c r="X3">
        <v>27.581</v>
      </c>
      <c r="Y3">
        <v>27.581</v>
      </c>
      <c r="Z3">
        <v>27.581</v>
      </c>
      <c r="AA3">
        <v>27.581</v>
      </c>
      <c r="AB3">
        <v>27.581</v>
      </c>
      <c r="AC3">
        <v>27.581</v>
      </c>
      <c r="AD3">
        <v>27.581</v>
      </c>
      <c r="AE3">
        <v>27.581</v>
      </c>
      <c r="AF3">
        <v>27.581</v>
      </c>
      <c r="AG3">
        <v>27.581</v>
      </c>
      <c r="AH3">
        <v>27.581</v>
      </c>
      <c r="AI3">
        <v>27.581</v>
      </c>
      <c r="AJ3">
        <v>27.581</v>
      </c>
      <c r="AK3">
        <v>27.581</v>
      </c>
      <c r="AL3">
        <v>27.581</v>
      </c>
    </row>
    <row r="4" spans="1:38" x14ac:dyDescent="0.3">
      <c r="A4" t="s">
        <v>175</v>
      </c>
      <c r="B4" t="s">
        <v>69</v>
      </c>
      <c r="C4" t="s">
        <v>181</v>
      </c>
      <c r="D4" t="s">
        <v>182</v>
      </c>
      <c r="E4" t="s">
        <v>182</v>
      </c>
      <c r="F4" t="s">
        <v>182</v>
      </c>
      <c r="G4">
        <v>2050</v>
      </c>
      <c r="H4" t="s">
        <v>182</v>
      </c>
      <c r="I4" t="s">
        <v>183</v>
      </c>
      <c r="J4" t="s">
        <v>182</v>
      </c>
      <c r="K4" t="s">
        <v>182</v>
      </c>
      <c r="L4">
        <v>24.646000000000001</v>
      </c>
      <c r="M4">
        <v>24.646000000000001</v>
      </c>
      <c r="N4">
        <v>24.646000000000001</v>
      </c>
      <c r="O4">
        <v>24.646000000000001</v>
      </c>
      <c r="P4">
        <v>24.646000000000001</v>
      </c>
      <c r="Q4">
        <v>24.646000000000001</v>
      </c>
      <c r="R4">
        <v>24.646000000000001</v>
      </c>
      <c r="S4">
        <v>24.646000000000001</v>
      </c>
      <c r="T4">
        <v>24.646000000000001</v>
      </c>
      <c r="U4">
        <v>24.646000000000001</v>
      </c>
      <c r="V4">
        <v>24.646000000000001</v>
      </c>
      <c r="W4">
        <v>24.646000000000001</v>
      </c>
      <c r="X4">
        <v>24.646000000000001</v>
      </c>
      <c r="Y4">
        <v>24.646000000000001</v>
      </c>
      <c r="Z4">
        <v>24.646000000000001</v>
      </c>
      <c r="AA4">
        <v>24.646000000000001</v>
      </c>
      <c r="AB4">
        <v>24.646000000000001</v>
      </c>
      <c r="AC4">
        <v>24.646000000000001</v>
      </c>
      <c r="AD4">
        <v>24.646000000000001</v>
      </c>
      <c r="AE4">
        <v>24.646000000000001</v>
      </c>
      <c r="AF4">
        <v>24.646000000000001</v>
      </c>
      <c r="AG4">
        <v>24.646000000000001</v>
      </c>
      <c r="AH4">
        <v>24.646000000000001</v>
      </c>
      <c r="AI4">
        <v>24.646000000000001</v>
      </c>
      <c r="AJ4">
        <v>24.646000000000001</v>
      </c>
      <c r="AK4">
        <v>24.646000000000001</v>
      </c>
      <c r="AL4">
        <v>24.646000000000001</v>
      </c>
    </row>
    <row r="5" spans="1:38" x14ac:dyDescent="0.3">
      <c r="A5" t="s">
        <v>175</v>
      </c>
      <c r="B5" t="s">
        <v>69</v>
      </c>
      <c r="C5" t="s">
        <v>184</v>
      </c>
      <c r="D5" t="s">
        <v>182</v>
      </c>
      <c r="E5" t="s">
        <v>182</v>
      </c>
      <c r="F5" t="s">
        <v>182</v>
      </c>
      <c r="G5">
        <v>2018</v>
      </c>
      <c r="H5" t="s">
        <v>182</v>
      </c>
      <c r="I5" t="s">
        <v>183</v>
      </c>
      <c r="J5" t="s">
        <v>182</v>
      </c>
      <c r="K5" t="s">
        <v>182</v>
      </c>
      <c r="L5">
        <v>32.970999999999997</v>
      </c>
      <c r="M5">
        <v>32.970999999999997</v>
      </c>
      <c r="N5">
        <v>32.970999999999997</v>
      </c>
      <c r="O5">
        <v>32.970999999999997</v>
      </c>
      <c r="P5">
        <v>32.970999999999997</v>
      </c>
      <c r="Q5">
        <v>32.970999999999997</v>
      </c>
      <c r="R5">
        <v>32.970999999999997</v>
      </c>
      <c r="S5">
        <v>32.970999999999997</v>
      </c>
      <c r="T5">
        <v>32.970999999999997</v>
      </c>
      <c r="U5">
        <v>32.970999999999997</v>
      </c>
      <c r="V5">
        <v>32.970999999999997</v>
      </c>
      <c r="W5">
        <v>32.970999999999997</v>
      </c>
      <c r="X5">
        <v>32.970999999999997</v>
      </c>
      <c r="Y5">
        <v>32.970999999999997</v>
      </c>
      <c r="Z5">
        <v>32.970999999999997</v>
      </c>
      <c r="AA5">
        <v>32.970999999999997</v>
      </c>
      <c r="AB5">
        <v>32.970999999999997</v>
      </c>
      <c r="AC5">
        <v>32.970999999999997</v>
      </c>
      <c r="AD5">
        <v>32.970999999999997</v>
      </c>
      <c r="AE5">
        <v>32.970999999999997</v>
      </c>
      <c r="AF5">
        <v>32.970999999999997</v>
      </c>
      <c r="AG5">
        <v>32.970999999999997</v>
      </c>
      <c r="AH5">
        <v>32.970999999999997</v>
      </c>
      <c r="AI5">
        <v>32.970999999999997</v>
      </c>
      <c r="AJ5">
        <v>32.970999999999997</v>
      </c>
      <c r="AK5">
        <v>32.970999999999997</v>
      </c>
      <c r="AL5">
        <v>32.970999999999997</v>
      </c>
    </row>
    <row r="6" spans="1:38" x14ac:dyDescent="0.3">
      <c r="A6" t="s">
        <v>175</v>
      </c>
      <c r="B6" t="s">
        <v>69</v>
      </c>
      <c r="C6" t="s">
        <v>184</v>
      </c>
      <c r="D6" t="s">
        <v>182</v>
      </c>
      <c r="E6" t="s">
        <v>182</v>
      </c>
      <c r="F6" t="s">
        <v>182</v>
      </c>
      <c r="G6">
        <v>2030</v>
      </c>
      <c r="H6" t="s">
        <v>182</v>
      </c>
      <c r="I6" t="s">
        <v>183</v>
      </c>
      <c r="J6" t="s">
        <v>182</v>
      </c>
      <c r="K6" t="s">
        <v>182</v>
      </c>
      <c r="L6">
        <v>27.581</v>
      </c>
      <c r="M6">
        <v>27.581</v>
      </c>
      <c r="N6">
        <v>27.581</v>
      </c>
      <c r="O6">
        <v>27.581</v>
      </c>
      <c r="P6">
        <v>27.581</v>
      </c>
      <c r="Q6">
        <v>27.581</v>
      </c>
      <c r="R6">
        <v>27.581</v>
      </c>
      <c r="S6">
        <v>27.581</v>
      </c>
      <c r="T6">
        <v>27.581</v>
      </c>
      <c r="U6">
        <v>27.581</v>
      </c>
      <c r="V6">
        <v>27.581</v>
      </c>
      <c r="W6">
        <v>27.581</v>
      </c>
      <c r="X6">
        <v>27.581</v>
      </c>
      <c r="Y6">
        <v>27.581</v>
      </c>
      <c r="Z6">
        <v>27.581</v>
      </c>
      <c r="AA6">
        <v>27.581</v>
      </c>
      <c r="AB6">
        <v>27.581</v>
      </c>
      <c r="AC6">
        <v>27.581</v>
      </c>
      <c r="AD6">
        <v>27.581</v>
      </c>
      <c r="AE6">
        <v>27.581</v>
      </c>
      <c r="AF6">
        <v>27.581</v>
      </c>
      <c r="AG6">
        <v>27.581</v>
      </c>
      <c r="AH6">
        <v>27.581</v>
      </c>
      <c r="AI6">
        <v>27.581</v>
      </c>
      <c r="AJ6">
        <v>27.581</v>
      </c>
      <c r="AK6">
        <v>27.581</v>
      </c>
      <c r="AL6">
        <v>27.581</v>
      </c>
    </row>
    <row r="7" spans="1:38" x14ac:dyDescent="0.3">
      <c r="A7" t="s">
        <v>175</v>
      </c>
      <c r="B7" t="s">
        <v>69</v>
      </c>
      <c r="C7" t="s">
        <v>184</v>
      </c>
      <c r="D7" t="s">
        <v>182</v>
      </c>
      <c r="E7" t="s">
        <v>182</v>
      </c>
      <c r="F7" t="s">
        <v>182</v>
      </c>
      <c r="G7">
        <v>2050</v>
      </c>
      <c r="H7" t="s">
        <v>182</v>
      </c>
      <c r="I7" t="s">
        <v>183</v>
      </c>
      <c r="J7" t="s">
        <v>182</v>
      </c>
      <c r="K7" t="s">
        <v>182</v>
      </c>
      <c r="L7">
        <v>24.646000000000001</v>
      </c>
      <c r="M7">
        <v>24.646000000000001</v>
      </c>
      <c r="N7">
        <v>24.646000000000001</v>
      </c>
      <c r="O7">
        <v>24.646000000000001</v>
      </c>
      <c r="P7">
        <v>24.646000000000001</v>
      </c>
      <c r="Q7">
        <v>24.646000000000001</v>
      </c>
      <c r="R7">
        <v>24.646000000000001</v>
      </c>
      <c r="S7">
        <v>24.646000000000001</v>
      </c>
      <c r="T7">
        <v>24.646000000000001</v>
      </c>
      <c r="U7">
        <v>24.646000000000001</v>
      </c>
      <c r="V7">
        <v>24.646000000000001</v>
      </c>
      <c r="W7">
        <v>24.646000000000001</v>
      </c>
      <c r="X7">
        <v>24.646000000000001</v>
      </c>
      <c r="Y7">
        <v>24.646000000000001</v>
      </c>
      <c r="Z7">
        <v>24.646000000000001</v>
      </c>
      <c r="AA7">
        <v>24.646000000000001</v>
      </c>
      <c r="AB7">
        <v>24.646000000000001</v>
      </c>
      <c r="AC7">
        <v>24.646000000000001</v>
      </c>
      <c r="AD7">
        <v>24.646000000000001</v>
      </c>
      <c r="AE7">
        <v>24.646000000000001</v>
      </c>
      <c r="AF7">
        <v>24.646000000000001</v>
      </c>
      <c r="AG7">
        <v>24.646000000000001</v>
      </c>
      <c r="AH7">
        <v>24.646000000000001</v>
      </c>
      <c r="AI7">
        <v>24.646000000000001</v>
      </c>
      <c r="AJ7">
        <v>24.646000000000001</v>
      </c>
      <c r="AK7">
        <v>24.646000000000001</v>
      </c>
      <c r="AL7">
        <v>24.646000000000001</v>
      </c>
    </row>
    <row r="8" spans="1:38" x14ac:dyDescent="0.3">
      <c r="A8" t="s">
        <v>175</v>
      </c>
      <c r="B8" t="s">
        <v>69</v>
      </c>
      <c r="C8" t="s">
        <v>185</v>
      </c>
      <c r="D8" t="s">
        <v>182</v>
      </c>
      <c r="E8" t="s">
        <v>182</v>
      </c>
      <c r="F8" t="s">
        <v>182</v>
      </c>
      <c r="G8">
        <v>2018</v>
      </c>
      <c r="H8" t="s">
        <v>182</v>
      </c>
      <c r="I8" t="s">
        <v>183</v>
      </c>
      <c r="J8" t="s">
        <v>182</v>
      </c>
      <c r="K8" t="s">
        <v>182</v>
      </c>
      <c r="L8">
        <v>32.970999999999997</v>
      </c>
      <c r="M8">
        <v>32.970999999999997</v>
      </c>
      <c r="N8">
        <v>32.970999999999997</v>
      </c>
      <c r="O8">
        <v>32.970999999999997</v>
      </c>
      <c r="P8">
        <v>32.970999999999997</v>
      </c>
      <c r="Q8">
        <v>32.970999999999997</v>
      </c>
      <c r="R8">
        <v>32.970999999999997</v>
      </c>
      <c r="S8">
        <v>32.970999999999997</v>
      </c>
      <c r="T8">
        <v>32.970999999999997</v>
      </c>
      <c r="U8">
        <v>32.970999999999997</v>
      </c>
      <c r="V8">
        <v>32.970999999999997</v>
      </c>
      <c r="W8">
        <v>32.970999999999997</v>
      </c>
      <c r="X8">
        <v>32.970999999999997</v>
      </c>
      <c r="Y8">
        <v>32.970999999999997</v>
      </c>
      <c r="Z8">
        <v>32.970999999999997</v>
      </c>
      <c r="AA8">
        <v>32.970999999999997</v>
      </c>
      <c r="AB8">
        <v>32.970999999999997</v>
      </c>
      <c r="AC8">
        <v>32.970999999999997</v>
      </c>
      <c r="AD8">
        <v>32.970999999999997</v>
      </c>
      <c r="AE8">
        <v>32.970999999999997</v>
      </c>
      <c r="AF8">
        <v>32.970999999999997</v>
      </c>
      <c r="AG8">
        <v>32.970999999999997</v>
      </c>
      <c r="AH8">
        <v>32.970999999999997</v>
      </c>
      <c r="AI8">
        <v>32.970999999999997</v>
      </c>
      <c r="AJ8">
        <v>32.970999999999997</v>
      </c>
      <c r="AK8">
        <v>32.970999999999997</v>
      </c>
      <c r="AL8">
        <v>32.970999999999997</v>
      </c>
    </row>
    <row r="9" spans="1:38" x14ac:dyDescent="0.3">
      <c r="A9" t="s">
        <v>175</v>
      </c>
      <c r="B9" t="s">
        <v>69</v>
      </c>
      <c r="C9" t="s">
        <v>185</v>
      </c>
      <c r="D9" t="s">
        <v>182</v>
      </c>
      <c r="E9" t="s">
        <v>182</v>
      </c>
      <c r="F9" t="s">
        <v>182</v>
      </c>
      <c r="G9">
        <v>2030</v>
      </c>
      <c r="H9" t="s">
        <v>182</v>
      </c>
      <c r="I9" t="s">
        <v>183</v>
      </c>
      <c r="J9" t="s">
        <v>182</v>
      </c>
      <c r="K9" t="s">
        <v>182</v>
      </c>
      <c r="L9">
        <v>27.581</v>
      </c>
      <c r="M9">
        <v>27.581</v>
      </c>
      <c r="N9">
        <v>27.581</v>
      </c>
      <c r="O9">
        <v>27.581</v>
      </c>
      <c r="P9">
        <v>27.581</v>
      </c>
      <c r="Q9">
        <v>27.581</v>
      </c>
      <c r="R9">
        <v>27.581</v>
      </c>
      <c r="S9">
        <v>27.581</v>
      </c>
      <c r="T9">
        <v>27.581</v>
      </c>
      <c r="U9">
        <v>27.581</v>
      </c>
      <c r="V9">
        <v>27.581</v>
      </c>
      <c r="W9">
        <v>27.581</v>
      </c>
      <c r="X9">
        <v>27.581</v>
      </c>
      <c r="Y9">
        <v>27.581</v>
      </c>
      <c r="Z9">
        <v>27.581</v>
      </c>
      <c r="AA9">
        <v>27.581</v>
      </c>
      <c r="AB9">
        <v>27.581</v>
      </c>
      <c r="AC9">
        <v>27.581</v>
      </c>
      <c r="AD9">
        <v>27.581</v>
      </c>
      <c r="AE9">
        <v>27.581</v>
      </c>
      <c r="AF9">
        <v>27.581</v>
      </c>
      <c r="AG9">
        <v>27.581</v>
      </c>
      <c r="AH9">
        <v>27.581</v>
      </c>
      <c r="AI9">
        <v>27.581</v>
      </c>
      <c r="AJ9">
        <v>27.581</v>
      </c>
      <c r="AK9">
        <v>27.581</v>
      </c>
      <c r="AL9">
        <v>27.581</v>
      </c>
    </row>
    <row r="10" spans="1:38" x14ac:dyDescent="0.3">
      <c r="A10" t="s">
        <v>175</v>
      </c>
      <c r="B10" t="s">
        <v>69</v>
      </c>
      <c r="C10" t="s">
        <v>185</v>
      </c>
      <c r="D10" t="s">
        <v>182</v>
      </c>
      <c r="E10" t="s">
        <v>182</v>
      </c>
      <c r="F10" t="s">
        <v>182</v>
      </c>
      <c r="G10">
        <v>2050</v>
      </c>
      <c r="H10" t="s">
        <v>182</v>
      </c>
      <c r="I10" t="s">
        <v>183</v>
      </c>
      <c r="J10" t="s">
        <v>182</v>
      </c>
      <c r="K10" t="s">
        <v>182</v>
      </c>
      <c r="L10">
        <v>24.646000000000001</v>
      </c>
      <c r="M10">
        <v>24.646000000000001</v>
      </c>
      <c r="N10">
        <v>24.646000000000001</v>
      </c>
      <c r="O10">
        <v>24.646000000000001</v>
      </c>
      <c r="P10">
        <v>24.646000000000001</v>
      </c>
      <c r="Q10">
        <v>24.646000000000001</v>
      </c>
      <c r="R10">
        <v>24.646000000000001</v>
      </c>
      <c r="S10">
        <v>24.646000000000001</v>
      </c>
      <c r="T10">
        <v>24.646000000000001</v>
      </c>
      <c r="U10">
        <v>24.646000000000001</v>
      </c>
      <c r="V10">
        <v>24.646000000000001</v>
      </c>
      <c r="W10">
        <v>24.646000000000001</v>
      </c>
      <c r="X10">
        <v>24.646000000000001</v>
      </c>
      <c r="Y10">
        <v>24.646000000000001</v>
      </c>
      <c r="Z10">
        <v>24.646000000000001</v>
      </c>
      <c r="AA10">
        <v>24.646000000000001</v>
      </c>
      <c r="AB10">
        <v>24.646000000000001</v>
      </c>
      <c r="AC10">
        <v>24.646000000000001</v>
      </c>
      <c r="AD10">
        <v>24.646000000000001</v>
      </c>
      <c r="AE10">
        <v>24.646000000000001</v>
      </c>
      <c r="AF10">
        <v>24.646000000000001</v>
      </c>
      <c r="AG10">
        <v>24.646000000000001</v>
      </c>
      <c r="AH10">
        <v>24.646000000000001</v>
      </c>
      <c r="AI10">
        <v>24.646000000000001</v>
      </c>
      <c r="AJ10">
        <v>24.646000000000001</v>
      </c>
      <c r="AK10">
        <v>24.646000000000001</v>
      </c>
      <c r="AL10">
        <v>24.646000000000001</v>
      </c>
    </row>
    <row r="11" spans="1:38" x14ac:dyDescent="0.3">
      <c r="A11" t="s">
        <v>175</v>
      </c>
      <c r="B11" t="s">
        <v>69</v>
      </c>
      <c r="C11" t="s">
        <v>186</v>
      </c>
      <c r="D11" t="s">
        <v>182</v>
      </c>
      <c r="E11" t="s">
        <v>182</v>
      </c>
      <c r="F11" t="s">
        <v>182</v>
      </c>
      <c r="G11">
        <v>2018</v>
      </c>
      <c r="H11" t="s">
        <v>182</v>
      </c>
      <c r="I11" t="s">
        <v>183</v>
      </c>
      <c r="J11" t="s">
        <v>182</v>
      </c>
      <c r="K11" t="s">
        <v>182</v>
      </c>
      <c r="L11">
        <v>60.819000000000003</v>
      </c>
      <c r="M11">
        <v>60.819000000000003</v>
      </c>
      <c r="N11">
        <v>60.819000000000003</v>
      </c>
      <c r="O11">
        <v>60.819000000000003</v>
      </c>
      <c r="P11">
        <v>60.819000000000003</v>
      </c>
      <c r="Q11">
        <v>60.819000000000003</v>
      </c>
      <c r="R11">
        <v>60.819000000000003</v>
      </c>
      <c r="S11">
        <v>60.819000000000003</v>
      </c>
      <c r="T11">
        <v>60.819000000000003</v>
      </c>
      <c r="U11">
        <v>60.819000000000003</v>
      </c>
      <c r="V11">
        <v>60.819000000000003</v>
      </c>
      <c r="W11">
        <v>60.819000000000003</v>
      </c>
      <c r="X11">
        <v>60.819000000000003</v>
      </c>
      <c r="Y11">
        <v>60.819000000000003</v>
      </c>
      <c r="Z11">
        <v>60.819000000000003</v>
      </c>
      <c r="AA11">
        <v>60.819000000000003</v>
      </c>
      <c r="AB11">
        <v>60.819000000000003</v>
      </c>
      <c r="AC11">
        <v>60.819000000000003</v>
      </c>
      <c r="AD11">
        <v>60.819000000000003</v>
      </c>
      <c r="AE11">
        <v>60.819000000000003</v>
      </c>
      <c r="AF11">
        <v>60.819000000000003</v>
      </c>
      <c r="AG11">
        <v>60.819000000000003</v>
      </c>
      <c r="AH11">
        <v>60.819000000000003</v>
      </c>
      <c r="AI11">
        <v>60.819000000000003</v>
      </c>
      <c r="AJ11">
        <v>60.819000000000003</v>
      </c>
      <c r="AK11">
        <v>60.819000000000003</v>
      </c>
      <c r="AL11">
        <v>60.819000000000003</v>
      </c>
    </row>
    <row r="12" spans="1:38" x14ac:dyDescent="0.3">
      <c r="A12" t="s">
        <v>175</v>
      </c>
      <c r="B12" t="s">
        <v>69</v>
      </c>
      <c r="C12" t="s">
        <v>186</v>
      </c>
      <c r="D12" t="s">
        <v>182</v>
      </c>
      <c r="E12" t="s">
        <v>182</v>
      </c>
      <c r="F12" t="s">
        <v>182</v>
      </c>
      <c r="G12">
        <v>2030</v>
      </c>
      <c r="H12" t="s">
        <v>182</v>
      </c>
      <c r="I12" t="s">
        <v>183</v>
      </c>
      <c r="J12" t="s">
        <v>182</v>
      </c>
      <c r="K12" t="s">
        <v>182</v>
      </c>
      <c r="L12">
        <v>31.184000000000001</v>
      </c>
      <c r="M12">
        <v>31.184000000000001</v>
      </c>
      <c r="N12">
        <v>31.184000000000001</v>
      </c>
      <c r="O12">
        <v>31.184000000000001</v>
      </c>
      <c r="P12">
        <v>31.184000000000001</v>
      </c>
      <c r="Q12">
        <v>31.184000000000001</v>
      </c>
      <c r="R12">
        <v>31.184000000000001</v>
      </c>
      <c r="S12">
        <v>31.184000000000001</v>
      </c>
      <c r="T12">
        <v>31.184000000000001</v>
      </c>
      <c r="U12">
        <v>31.184000000000001</v>
      </c>
      <c r="V12">
        <v>31.184000000000001</v>
      </c>
      <c r="W12">
        <v>31.184000000000001</v>
      </c>
      <c r="X12">
        <v>31.184000000000001</v>
      </c>
      <c r="Y12">
        <v>31.184000000000001</v>
      </c>
      <c r="Z12">
        <v>31.184000000000001</v>
      </c>
      <c r="AA12">
        <v>31.184000000000001</v>
      </c>
      <c r="AB12">
        <v>31.184000000000001</v>
      </c>
      <c r="AC12">
        <v>31.184000000000001</v>
      </c>
      <c r="AD12">
        <v>31.184000000000001</v>
      </c>
      <c r="AE12">
        <v>31.184000000000001</v>
      </c>
      <c r="AF12">
        <v>31.184000000000001</v>
      </c>
      <c r="AG12">
        <v>31.184000000000001</v>
      </c>
      <c r="AH12">
        <v>31.184000000000001</v>
      </c>
      <c r="AI12">
        <v>31.184000000000001</v>
      </c>
      <c r="AJ12">
        <v>31.184000000000001</v>
      </c>
      <c r="AK12">
        <v>31.184000000000001</v>
      </c>
      <c r="AL12">
        <v>31.184000000000001</v>
      </c>
    </row>
    <row r="13" spans="1:38" x14ac:dyDescent="0.3">
      <c r="A13" t="s">
        <v>175</v>
      </c>
      <c r="B13" t="s">
        <v>69</v>
      </c>
      <c r="C13" t="s">
        <v>186</v>
      </c>
      <c r="D13" t="s">
        <v>182</v>
      </c>
      <c r="E13" t="s">
        <v>182</v>
      </c>
      <c r="F13" t="s">
        <v>182</v>
      </c>
      <c r="G13">
        <v>2050</v>
      </c>
      <c r="H13" t="s">
        <v>182</v>
      </c>
      <c r="I13" t="s">
        <v>183</v>
      </c>
      <c r="J13" t="s">
        <v>182</v>
      </c>
      <c r="K13" t="s">
        <v>182</v>
      </c>
      <c r="L13">
        <v>24.795999999999999</v>
      </c>
      <c r="M13">
        <v>24.795999999999999</v>
      </c>
      <c r="N13">
        <v>24.795999999999999</v>
      </c>
      <c r="O13">
        <v>24.795999999999999</v>
      </c>
      <c r="P13">
        <v>24.795999999999999</v>
      </c>
      <c r="Q13">
        <v>24.795999999999999</v>
      </c>
      <c r="R13">
        <v>24.795999999999999</v>
      </c>
      <c r="S13">
        <v>24.795999999999999</v>
      </c>
      <c r="T13">
        <v>24.795999999999999</v>
      </c>
      <c r="U13">
        <v>24.795999999999999</v>
      </c>
      <c r="V13">
        <v>24.795999999999999</v>
      </c>
      <c r="W13">
        <v>24.795999999999999</v>
      </c>
      <c r="X13">
        <v>24.795999999999999</v>
      </c>
      <c r="Y13">
        <v>24.795999999999999</v>
      </c>
      <c r="Z13">
        <v>24.795999999999999</v>
      </c>
      <c r="AA13">
        <v>24.795999999999999</v>
      </c>
      <c r="AB13">
        <v>24.795999999999999</v>
      </c>
      <c r="AC13">
        <v>24.795999999999999</v>
      </c>
      <c r="AD13">
        <v>24.795999999999999</v>
      </c>
      <c r="AE13">
        <v>24.795999999999999</v>
      </c>
      <c r="AF13">
        <v>24.795999999999999</v>
      </c>
      <c r="AG13">
        <v>24.795999999999999</v>
      </c>
      <c r="AH13">
        <v>24.795999999999999</v>
      </c>
      <c r="AI13">
        <v>24.795999999999999</v>
      </c>
      <c r="AJ13">
        <v>24.795999999999999</v>
      </c>
      <c r="AK13">
        <v>24.795999999999999</v>
      </c>
      <c r="AL13">
        <v>24.795999999999999</v>
      </c>
    </row>
    <row r="14" spans="1:38" x14ac:dyDescent="0.3">
      <c r="A14" t="s">
        <v>175</v>
      </c>
      <c r="B14" t="s">
        <v>69</v>
      </c>
      <c r="C14" t="s">
        <v>187</v>
      </c>
      <c r="D14" t="s">
        <v>182</v>
      </c>
      <c r="E14" t="s">
        <v>182</v>
      </c>
      <c r="F14" t="s">
        <v>182</v>
      </c>
      <c r="G14">
        <v>2018</v>
      </c>
      <c r="H14" t="s">
        <v>182</v>
      </c>
      <c r="I14" t="s">
        <v>183</v>
      </c>
      <c r="J14" t="s">
        <v>182</v>
      </c>
      <c r="K14" t="s">
        <v>182</v>
      </c>
      <c r="L14">
        <v>25.646000000000001</v>
      </c>
      <c r="M14">
        <v>25.646000000000001</v>
      </c>
      <c r="N14">
        <v>25.646000000000001</v>
      </c>
      <c r="O14">
        <v>25.646000000000001</v>
      </c>
      <c r="P14">
        <v>25.646000000000001</v>
      </c>
      <c r="Q14">
        <v>25.646000000000001</v>
      </c>
      <c r="R14">
        <v>25.646000000000001</v>
      </c>
      <c r="S14">
        <v>25.646000000000001</v>
      </c>
      <c r="T14">
        <v>25.646000000000001</v>
      </c>
      <c r="U14">
        <v>25.646000000000001</v>
      </c>
      <c r="V14">
        <v>25.646000000000001</v>
      </c>
      <c r="W14">
        <v>25.646000000000001</v>
      </c>
      <c r="X14">
        <v>25.646000000000001</v>
      </c>
      <c r="Y14">
        <v>25.646000000000001</v>
      </c>
      <c r="Z14">
        <v>25.646000000000001</v>
      </c>
      <c r="AA14">
        <v>25.646000000000001</v>
      </c>
      <c r="AB14">
        <v>25.646000000000001</v>
      </c>
      <c r="AC14">
        <v>25.646000000000001</v>
      </c>
      <c r="AD14">
        <v>25.646000000000001</v>
      </c>
      <c r="AE14">
        <v>25.646000000000001</v>
      </c>
      <c r="AF14">
        <v>25.646000000000001</v>
      </c>
      <c r="AG14">
        <v>25.646000000000001</v>
      </c>
      <c r="AH14">
        <v>25.646000000000001</v>
      </c>
      <c r="AI14">
        <v>25.646000000000001</v>
      </c>
      <c r="AJ14">
        <v>25.646000000000001</v>
      </c>
      <c r="AK14">
        <v>25.646000000000001</v>
      </c>
      <c r="AL14">
        <v>25.646000000000001</v>
      </c>
    </row>
    <row r="15" spans="1:38" x14ac:dyDescent="0.3">
      <c r="A15" t="s">
        <v>175</v>
      </c>
      <c r="B15" t="s">
        <v>69</v>
      </c>
      <c r="C15" t="s">
        <v>187</v>
      </c>
      <c r="D15" t="s">
        <v>182</v>
      </c>
      <c r="E15" t="s">
        <v>182</v>
      </c>
      <c r="F15" t="s">
        <v>182</v>
      </c>
      <c r="G15">
        <v>2030</v>
      </c>
      <c r="H15" t="s">
        <v>182</v>
      </c>
      <c r="I15" t="s">
        <v>183</v>
      </c>
      <c r="J15" t="s">
        <v>182</v>
      </c>
      <c r="K15" t="s">
        <v>182</v>
      </c>
      <c r="L15">
        <v>25.332000000000001</v>
      </c>
      <c r="M15">
        <v>25.332000000000001</v>
      </c>
      <c r="N15">
        <v>25.332000000000001</v>
      </c>
      <c r="O15">
        <v>25.332000000000001</v>
      </c>
      <c r="P15">
        <v>25.332000000000001</v>
      </c>
      <c r="Q15">
        <v>25.332000000000001</v>
      </c>
      <c r="R15">
        <v>25.332000000000001</v>
      </c>
      <c r="S15">
        <v>25.332000000000001</v>
      </c>
      <c r="T15">
        <v>25.332000000000001</v>
      </c>
      <c r="U15">
        <v>25.332000000000001</v>
      </c>
      <c r="V15">
        <v>25.332000000000001</v>
      </c>
      <c r="W15">
        <v>25.332000000000001</v>
      </c>
      <c r="X15">
        <v>25.332000000000001</v>
      </c>
      <c r="Y15">
        <v>25.332000000000001</v>
      </c>
      <c r="Z15">
        <v>25.332000000000001</v>
      </c>
      <c r="AA15">
        <v>25.332000000000001</v>
      </c>
      <c r="AB15">
        <v>25.332000000000001</v>
      </c>
      <c r="AC15">
        <v>25.332000000000001</v>
      </c>
      <c r="AD15">
        <v>25.332000000000001</v>
      </c>
      <c r="AE15">
        <v>25.332000000000001</v>
      </c>
      <c r="AF15">
        <v>25.332000000000001</v>
      </c>
      <c r="AG15">
        <v>25.332000000000001</v>
      </c>
      <c r="AH15">
        <v>25.332000000000001</v>
      </c>
      <c r="AI15">
        <v>25.332000000000001</v>
      </c>
      <c r="AJ15">
        <v>25.332000000000001</v>
      </c>
      <c r="AK15">
        <v>25.332000000000001</v>
      </c>
      <c r="AL15">
        <v>25.332000000000001</v>
      </c>
    </row>
    <row r="16" spans="1:38" x14ac:dyDescent="0.3">
      <c r="A16" t="s">
        <v>175</v>
      </c>
      <c r="B16" t="s">
        <v>69</v>
      </c>
      <c r="C16" t="s">
        <v>187</v>
      </c>
      <c r="D16" t="s">
        <v>182</v>
      </c>
      <c r="E16" t="s">
        <v>182</v>
      </c>
      <c r="F16" t="s">
        <v>182</v>
      </c>
      <c r="G16">
        <v>2050</v>
      </c>
      <c r="H16" t="s">
        <v>182</v>
      </c>
      <c r="I16" t="s">
        <v>183</v>
      </c>
      <c r="J16" t="s">
        <v>182</v>
      </c>
      <c r="K16" t="s">
        <v>182</v>
      </c>
      <c r="L16">
        <v>24.568999999999999</v>
      </c>
      <c r="M16">
        <v>24.568999999999999</v>
      </c>
      <c r="N16">
        <v>24.568999999999999</v>
      </c>
      <c r="O16">
        <v>24.568999999999999</v>
      </c>
      <c r="P16">
        <v>24.568999999999999</v>
      </c>
      <c r="Q16">
        <v>24.568999999999999</v>
      </c>
      <c r="R16">
        <v>24.568999999999999</v>
      </c>
      <c r="S16">
        <v>24.568999999999999</v>
      </c>
      <c r="T16">
        <v>24.568999999999999</v>
      </c>
      <c r="U16">
        <v>24.568999999999999</v>
      </c>
      <c r="V16">
        <v>24.568999999999999</v>
      </c>
      <c r="W16">
        <v>24.568999999999999</v>
      </c>
      <c r="X16">
        <v>24.568999999999999</v>
      </c>
      <c r="Y16">
        <v>24.568999999999999</v>
      </c>
      <c r="Z16">
        <v>24.568999999999999</v>
      </c>
      <c r="AA16">
        <v>24.568999999999999</v>
      </c>
      <c r="AB16">
        <v>24.568999999999999</v>
      </c>
      <c r="AC16">
        <v>24.568999999999999</v>
      </c>
      <c r="AD16">
        <v>24.568999999999999</v>
      </c>
      <c r="AE16">
        <v>24.568999999999999</v>
      </c>
      <c r="AF16">
        <v>24.568999999999999</v>
      </c>
      <c r="AG16">
        <v>24.568999999999999</v>
      </c>
      <c r="AH16">
        <v>24.568999999999999</v>
      </c>
      <c r="AI16">
        <v>24.568999999999999</v>
      </c>
      <c r="AJ16">
        <v>24.568999999999999</v>
      </c>
      <c r="AK16">
        <v>24.568999999999999</v>
      </c>
      <c r="AL16">
        <v>24.568999999999999</v>
      </c>
    </row>
    <row r="17" spans="1:38" x14ac:dyDescent="0.3">
      <c r="A17" t="s">
        <v>175</v>
      </c>
      <c r="B17" t="s">
        <v>69</v>
      </c>
      <c r="C17" t="s">
        <v>188</v>
      </c>
      <c r="D17" t="s">
        <v>182</v>
      </c>
      <c r="E17" t="s">
        <v>182</v>
      </c>
      <c r="F17" t="s">
        <v>182</v>
      </c>
      <c r="G17">
        <v>2018</v>
      </c>
      <c r="H17" t="s">
        <v>182</v>
      </c>
      <c r="I17" t="s">
        <v>183</v>
      </c>
      <c r="J17" t="s">
        <v>182</v>
      </c>
      <c r="K17" t="s">
        <v>182</v>
      </c>
      <c r="L17">
        <v>23.751999999999999</v>
      </c>
      <c r="M17">
        <v>23.751999999999999</v>
      </c>
      <c r="N17">
        <v>23.751999999999999</v>
      </c>
      <c r="O17">
        <v>23.751999999999999</v>
      </c>
      <c r="P17">
        <v>23.751999999999999</v>
      </c>
      <c r="Q17">
        <v>23.751999999999999</v>
      </c>
      <c r="R17">
        <v>23.751999999999999</v>
      </c>
      <c r="S17">
        <v>23.751999999999999</v>
      </c>
      <c r="T17">
        <v>23.751999999999999</v>
      </c>
      <c r="U17">
        <v>23.751999999999999</v>
      </c>
      <c r="V17">
        <v>23.751999999999999</v>
      </c>
      <c r="W17">
        <v>23.751999999999999</v>
      </c>
      <c r="X17">
        <v>23.751999999999999</v>
      </c>
      <c r="Y17">
        <v>23.751999999999999</v>
      </c>
      <c r="Z17">
        <v>23.751999999999999</v>
      </c>
      <c r="AA17">
        <v>23.751999999999999</v>
      </c>
      <c r="AB17">
        <v>23.751999999999999</v>
      </c>
      <c r="AC17">
        <v>23.751999999999999</v>
      </c>
      <c r="AD17">
        <v>23.751999999999999</v>
      </c>
      <c r="AE17">
        <v>23.751999999999999</v>
      </c>
      <c r="AF17">
        <v>23.751999999999999</v>
      </c>
      <c r="AG17">
        <v>23.751999999999999</v>
      </c>
      <c r="AH17">
        <v>23.751999999999999</v>
      </c>
      <c r="AI17">
        <v>23.751999999999999</v>
      </c>
      <c r="AJ17">
        <v>23.751999999999999</v>
      </c>
      <c r="AK17">
        <v>23.751999999999999</v>
      </c>
      <c r="AL17">
        <v>23.751999999999999</v>
      </c>
    </row>
    <row r="18" spans="1:38" x14ac:dyDescent="0.3">
      <c r="A18" t="s">
        <v>175</v>
      </c>
      <c r="B18" t="s">
        <v>69</v>
      </c>
      <c r="C18" t="s">
        <v>188</v>
      </c>
      <c r="D18" t="s">
        <v>182</v>
      </c>
      <c r="E18" t="s">
        <v>182</v>
      </c>
      <c r="F18" t="s">
        <v>182</v>
      </c>
      <c r="G18">
        <v>2030</v>
      </c>
      <c r="H18" t="s">
        <v>182</v>
      </c>
      <c r="I18" t="s">
        <v>183</v>
      </c>
      <c r="J18" t="s">
        <v>182</v>
      </c>
      <c r="K18" t="s">
        <v>182</v>
      </c>
      <c r="L18">
        <v>23.475999999999999</v>
      </c>
      <c r="M18">
        <v>23.475999999999999</v>
      </c>
      <c r="N18">
        <v>23.475999999999999</v>
      </c>
      <c r="O18">
        <v>23.475999999999999</v>
      </c>
      <c r="P18">
        <v>23.475999999999999</v>
      </c>
      <c r="Q18">
        <v>23.475999999999999</v>
      </c>
      <c r="R18">
        <v>23.475999999999999</v>
      </c>
      <c r="S18">
        <v>23.475999999999999</v>
      </c>
      <c r="T18">
        <v>23.475999999999999</v>
      </c>
      <c r="U18">
        <v>23.475999999999999</v>
      </c>
      <c r="V18">
        <v>23.475999999999999</v>
      </c>
      <c r="W18">
        <v>23.475999999999999</v>
      </c>
      <c r="X18">
        <v>23.475999999999999</v>
      </c>
      <c r="Y18">
        <v>23.475999999999999</v>
      </c>
      <c r="Z18">
        <v>23.475999999999999</v>
      </c>
      <c r="AA18">
        <v>23.475999999999999</v>
      </c>
      <c r="AB18">
        <v>23.475999999999999</v>
      </c>
      <c r="AC18">
        <v>23.475999999999999</v>
      </c>
      <c r="AD18">
        <v>23.475999999999999</v>
      </c>
      <c r="AE18">
        <v>23.475999999999999</v>
      </c>
      <c r="AF18">
        <v>23.475999999999999</v>
      </c>
      <c r="AG18">
        <v>23.475999999999999</v>
      </c>
      <c r="AH18">
        <v>23.475999999999999</v>
      </c>
      <c r="AI18">
        <v>23.475999999999999</v>
      </c>
      <c r="AJ18">
        <v>23.475999999999999</v>
      </c>
      <c r="AK18">
        <v>23.475999999999999</v>
      </c>
      <c r="AL18">
        <v>23.475999999999999</v>
      </c>
    </row>
    <row r="19" spans="1:38" x14ac:dyDescent="0.3">
      <c r="A19" t="s">
        <v>175</v>
      </c>
      <c r="B19" t="s">
        <v>69</v>
      </c>
      <c r="C19" t="s">
        <v>188</v>
      </c>
      <c r="D19" t="s">
        <v>182</v>
      </c>
      <c r="E19" t="s">
        <v>182</v>
      </c>
      <c r="F19" t="s">
        <v>182</v>
      </c>
      <c r="G19">
        <v>2050</v>
      </c>
      <c r="H19" t="s">
        <v>182</v>
      </c>
      <c r="I19" t="s">
        <v>183</v>
      </c>
      <c r="J19" t="s">
        <v>182</v>
      </c>
      <c r="K19" t="s">
        <v>182</v>
      </c>
      <c r="L19">
        <v>22.768999999999998</v>
      </c>
      <c r="M19">
        <v>22.768999999999998</v>
      </c>
      <c r="N19">
        <v>22.768999999999998</v>
      </c>
      <c r="O19">
        <v>22.768999999999998</v>
      </c>
      <c r="P19">
        <v>22.768999999999998</v>
      </c>
      <c r="Q19">
        <v>22.768999999999998</v>
      </c>
      <c r="R19">
        <v>22.768999999999998</v>
      </c>
      <c r="S19">
        <v>22.768999999999998</v>
      </c>
      <c r="T19">
        <v>22.768999999999998</v>
      </c>
      <c r="U19">
        <v>22.768999999999998</v>
      </c>
      <c r="V19">
        <v>22.768999999999998</v>
      </c>
      <c r="W19">
        <v>22.768999999999998</v>
      </c>
      <c r="X19">
        <v>22.768999999999998</v>
      </c>
      <c r="Y19">
        <v>22.768999999999998</v>
      </c>
      <c r="Z19">
        <v>22.768999999999998</v>
      </c>
      <c r="AA19">
        <v>22.768999999999998</v>
      </c>
      <c r="AB19">
        <v>22.768999999999998</v>
      </c>
      <c r="AC19">
        <v>22.768999999999998</v>
      </c>
      <c r="AD19">
        <v>22.768999999999998</v>
      </c>
      <c r="AE19">
        <v>22.768999999999998</v>
      </c>
      <c r="AF19">
        <v>22.768999999999998</v>
      </c>
      <c r="AG19">
        <v>22.768999999999998</v>
      </c>
      <c r="AH19">
        <v>22.768999999999998</v>
      </c>
      <c r="AI19">
        <v>22.768999999999998</v>
      </c>
      <c r="AJ19">
        <v>22.768999999999998</v>
      </c>
      <c r="AK19">
        <v>22.768999999999998</v>
      </c>
      <c r="AL19">
        <v>22.768999999999998</v>
      </c>
    </row>
    <row r="20" spans="1:38" x14ac:dyDescent="0.3">
      <c r="A20" t="s">
        <v>175</v>
      </c>
      <c r="B20" t="s">
        <v>69</v>
      </c>
      <c r="C20" t="s">
        <v>189</v>
      </c>
      <c r="D20" t="s">
        <v>182</v>
      </c>
      <c r="E20" t="s">
        <v>182</v>
      </c>
      <c r="F20" t="s">
        <v>182</v>
      </c>
      <c r="G20">
        <v>2018</v>
      </c>
      <c r="H20" t="s">
        <v>182</v>
      </c>
      <c r="I20" t="s">
        <v>183</v>
      </c>
      <c r="J20" t="s">
        <v>182</v>
      </c>
      <c r="K20" t="s">
        <v>182</v>
      </c>
      <c r="L20">
        <v>21.8315870827563</v>
      </c>
      <c r="M20">
        <v>21.8315870827563</v>
      </c>
      <c r="N20">
        <v>21.8315870827563</v>
      </c>
      <c r="O20">
        <v>21.8315870827563</v>
      </c>
      <c r="P20">
        <v>21.8315870827563</v>
      </c>
      <c r="Q20">
        <v>21.8315870827563</v>
      </c>
      <c r="R20">
        <v>21.8315870827563</v>
      </c>
      <c r="S20">
        <v>21.8315870827563</v>
      </c>
      <c r="T20">
        <v>21.8315870827563</v>
      </c>
      <c r="U20">
        <v>21.8315870827563</v>
      </c>
      <c r="V20">
        <v>21.8315870827563</v>
      </c>
      <c r="W20">
        <v>21.8315870827563</v>
      </c>
      <c r="X20">
        <v>21.8315870827563</v>
      </c>
      <c r="Y20">
        <v>21.8315870827563</v>
      </c>
      <c r="Z20">
        <v>21.8315870827563</v>
      </c>
      <c r="AA20">
        <v>21.8315870827563</v>
      </c>
      <c r="AB20">
        <v>21.8315870827563</v>
      </c>
      <c r="AC20">
        <v>21.8315870827563</v>
      </c>
      <c r="AD20">
        <v>21.8315870827563</v>
      </c>
      <c r="AE20">
        <v>21.8315870827563</v>
      </c>
      <c r="AF20">
        <v>21.8315870827563</v>
      </c>
      <c r="AG20">
        <v>21.8315870827563</v>
      </c>
      <c r="AH20">
        <v>21.8315870827563</v>
      </c>
      <c r="AI20">
        <v>21.8315870827563</v>
      </c>
      <c r="AJ20">
        <v>21.8315870827563</v>
      </c>
      <c r="AK20">
        <v>21.8315870827563</v>
      </c>
      <c r="AL20">
        <v>21.8315870827563</v>
      </c>
    </row>
    <row r="21" spans="1:38" x14ac:dyDescent="0.3">
      <c r="A21" t="s">
        <v>175</v>
      </c>
      <c r="B21" t="s">
        <v>69</v>
      </c>
      <c r="C21" t="s">
        <v>189</v>
      </c>
      <c r="D21" t="s">
        <v>182</v>
      </c>
      <c r="E21" t="s">
        <v>182</v>
      </c>
      <c r="F21" t="s">
        <v>182</v>
      </c>
      <c r="G21">
        <v>2030</v>
      </c>
      <c r="H21" t="s">
        <v>182</v>
      </c>
      <c r="I21" t="s">
        <v>183</v>
      </c>
      <c r="J21" t="s">
        <v>182</v>
      </c>
      <c r="K21" t="s">
        <v>182</v>
      </c>
      <c r="L21">
        <v>21.8315870827563</v>
      </c>
      <c r="M21">
        <v>21.8315870827563</v>
      </c>
      <c r="N21">
        <v>21.8315870827563</v>
      </c>
      <c r="O21">
        <v>21.8315870827563</v>
      </c>
      <c r="P21">
        <v>21.8315870827563</v>
      </c>
      <c r="Q21">
        <v>21.8315870827563</v>
      </c>
      <c r="R21">
        <v>21.8315870827563</v>
      </c>
      <c r="S21">
        <v>21.8315870827563</v>
      </c>
      <c r="T21">
        <v>21.8315870827563</v>
      </c>
      <c r="U21">
        <v>21.8315870827563</v>
      </c>
      <c r="V21">
        <v>21.8315870827563</v>
      </c>
      <c r="W21">
        <v>21.8315870827563</v>
      </c>
      <c r="X21">
        <v>21.8315870827563</v>
      </c>
      <c r="Y21">
        <v>21.8315870827563</v>
      </c>
      <c r="Z21">
        <v>21.8315870827563</v>
      </c>
      <c r="AA21">
        <v>21.8315870827563</v>
      </c>
      <c r="AB21">
        <v>21.8315870827563</v>
      </c>
      <c r="AC21">
        <v>21.8315870827563</v>
      </c>
      <c r="AD21">
        <v>21.8315870827563</v>
      </c>
      <c r="AE21">
        <v>21.8315870827563</v>
      </c>
      <c r="AF21">
        <v>21.8315870827563</v>
      </c>
      <c r="AG21">
        <v>21.8315870827563</v>
      </c>
      <c r="AH21">
        <v>21.8315870827563</v>
      </c>
      <c r="AI21">
        <v>21.8315870827563</v>
      </c>
      <c r="AJ21">
        <v>21.8315870827563</v>
      </c>
      <c r="AK21">
        <v>21.8315870827563</v>
      </c>
      <c r="AL21">
        <v>21.8315870827563</v>
      </c>
    </row>
    <row r="22" spans="1:38" x14ac:dyDescent="0.3">
      <c r="A22" t="s">
        <v>175</v>
      </c>
      <c r="B22" t="s">
        <v>69</v>
      </c>
      <c r="C22" t="s">
        <v>189</v>
      </c>
      <c r="D22" t="s">
        <v>182</v>
      </c>
      <c r="E22" t="s">
        <v>182</v>
      </c>
      <c r="F22" t="s">
        <v>182</v>
      </c>
      <c r="G22">
        <v>2050</v>
      </c>
      <c r="H22" t="s">
        <v>182</v>
      </c>
      <c r="I22" t="s">
        <v>183</v>
      </c>
      <c r="J22" t="s">
        <v>182</v>
      </c>
      <c r="K22" t="s">
        <v>182</v>
      </c>
      <c r="L22">
        <v>21.8315870827563</v>
      </c>
      <c r="M22">
        <v>21.8315870827563</v>
      </c>
      <c r="N22">
        <v>21.8315870827563</v>
      </c>
      <c r="O22">
        <v>21.8315870827563</v>
      </c>
      <c r="P22">
        <v>21.8315870827563</v>
      </c>
      <c r="Q22">
        <v>21.8315870827563</v>
      </c>
      <c r="R22">
        <v>21.8315870827563</v>
      </c>
      <c r="S22">
        <v>21.8315870827563</v>
      </c>
      <c r="T22">
        <v>21.8315870827563</v>
      </c>
      <c r="U22">
        <v>21.8315870827563</v>
      </c>
      <c r="V22">
        <v>21.8315870827563</v>
      </c>
      <c r="W22">
        <v>21.8315870827563</v>
      </c>
      <c r="X22">
        <v>21.8315870827563</v>
      </c>
      <c r="Y22">
        <v>21.8315870827563</v>
      </c>
      <c r="Z22">
        <v>21.8315870827563</v>
      </c>
      <c r="AA22">
        <v>21.8315870827563</v>
      </c>
      <c r="AB22">
        <v>21.8315870827563</v>
      </c>
      <c r="AC22">
        <v>21.8315870827563</v>
      </c>
      <c r="AD22">
        <v>21.8315870827563</v>
      </c>
      <c r="AE22">
        <v>21.8315870827563</v>
      </c>
      <c r="AF22">
        <v>21.8315870827563</v>
      </c>
      <c r="AG22">
        <v>21.8315870827563</v>
      </c>
      <c r="AH22">
        <v>21.8315870827563</v>
      </c>
      <c r="AI22">
        <v>21.8315870827563</v>
      </c>
      <c r="AJ22">
        <v>21.8315870827563</v>
      </c>
      <c r="AK22">
        <v>21.8315870827563</v>
      </c>
      <c r="AL22">
        <v>21.8315870827563</v>
      </c>
    </row>
    <row r="23" spans="1:38" x14ac:dyDescent="0.3">
      <c r="A23" t="s">
        <v>175</v>
      </c>
      <c r="B23" t="s">
        <v>69</v>
      </c>
      <c r="C23" t="s">
        <v>190</v>
      </c>
      <c r="D23" t="s">
        <v>182</v>
      </c>
      <c r="E23" t="s">
        <v>182</v>
      </c>
      <c r="F23" t="s">
        <v>182</v>
      </c>
      <c r="G23">
        <v>2018</v>
      </c>
      <c r="H23" t="s">
        <v>182</v>
      </c>
      <c r="I23" t="s">
        <v>183</v>
      </c>
      <c r="J23" t="s">
        <v>182</v>
      </c>
      <c r="K23" t="s">
        <v>182</v>
      </c>
      <c r="L23">
        <v>21.8315870827563</v>
      </c>
      <c r="M23">
        <v>21.8315870827563</v>
      </c>
      <c r="N23">
        <v>21.8315870827563</v>
      </c>
      <c r="O23">
        <v>21.8315870827563</v>
      </c>
      <c r="P23">
        <v>21.8315870827563</v>
      </c>
      <c r="Q23">
        <v>21.8315870827563</v>
      </c>
      <c r="R23">
        <v>21.8315870827563</v>
      </c>
      <c r="S23">
        <v>21.8315870827563</v>
      </c>
      <c r="T23">
        <v>21.8315870827563</v>
      </c>
      <c r="U23">
        <v>21.8315870827563</v>
      </c>
      <c r="V23">
        <v>21.8315870827563</v>
      </c>
      <c r="W23">
        <v>21.8315870827563</v>
      </c>
      <c r="X23">
        <v>21.8315870827563</v>
      </c>
      <c r="Y23">
        <v>21.8315870827563</v>
      </c>
      <c r="Z23">
        <v>21.8315870827563</v>
      </c>
      <c r="AA23">
        <v>21.8315870827563</v>
      </c>
      <c r="AB23">
        <v>21.8315870827563</v>
      </c>
      <c r="AC23">
        <v>21.8315870827563</v>
      </c>
      <c r="AD23">
        <v>21.8315870827563</v>
      </c>
      <c r="AE23">
        <v>21.8315870827563</v>
      </c>
      <c r="AF23">
        <v>21.8315870827563</v>
      </c>
      <c r="AG23">
        <v>21.8315870827563</v>
      </c>
      <c r="AH23">
        <v>21.8315870827563</v>
      </c>
      <c r="AI23">
        <v>21.8315870827563</v>
      </c>
      <c r="AJ23">
        <v>21.8315870827563</v>
      </c>
      <c r="AK23">
        <v>21.8315870827563</v>
      </c>
      <c r="AL23">
        <v>21.8315870827563</v>
      </c>
    </row>
    <row r="24" spans="1:38" x14ac:dyDescent="0.3">
      <c r="A24" t="s">
        <v>175</v>
      </c>
      <c r="B24" t="s">
        <v>69</v>
      </c>
      <c r="C24" t="s">
        <v>190</v>
      </c>
      <c r="D24" t="s">
        <v>182</v>
      </c>
      <c r="E24" t="s">
        <v>182</v>
      </c>
      <c r="F24" t="s">
        <v>182</v>
      </c>
      <c r="G24">
        <v>2030</v>
      </c>
      <c r="H24" t="s">
        <v>182</v>
      </c>
      <c r="I24" t="s">
        <v>183</v>
      </c>
      <c r="J24" t="s">
        <v>182</v>
      </c>
      <c r="K24" t="s">
        <v>182</v>
      </c>
      <c r="L24">
        <v>21.8315870827563</v>
      </c>
      <c r="M24">
        <v>21.8315870827563</v>
      </c>
      <c r="N24">
        <v>21.8315870827563</v>
      </c>
      <c r="O24">
        <v>21.8315870827563</v>
      </c>
      <c r="P24">
        <v>21.8315870827563</v>
      </c>
      <c r="Q24">
        <v>21.8315870827563</v>
      </c>
      <c r="R24">
        <v>21.8315870827563</v>
      </c>
      <c r="S24">
        <v>21.8315870827563</v>
      </c>
      <c r="T24">
        <v>21.8315870827563</v>
      </c>
      <c r="U24">
        <v>21.8315870827563</v>
      </c>
      <c r="V24">
        <v>21.8315870827563</v>
      </c>
      <c r="W24">
        <v>21.8315870827563</v>
      </c>
      <c r="X24">
        <v>21.8315870827563</v>
      </c>
      <c r="Y24">
        <v>21.8315870827563</v>
      </c>
      <c r="Z24">
        <v>21.8315870827563</v>
      </c>
      <c r="AA24">
        <v>21.8315870827563</v>
      </c>
      <c r="AB24">
        <v>21.8315870827563</v>
      </c>
      <c r="AC24">
        <v>21.8315870827563</v>
      </c>
      <c r="AD24">
        <v>21.8315870827563</v>
      </c>
      <c r="AE24">
        <v>21.8315870827563</v>
      </c>
      <c r="AF24">
        <v>21.8315870827563</v>
      </c>
      <c r="AG24">
        <v>21.8315870827563</v>
      </c>
      <c r="AH24">
        <v>21.8315870827563</v>
      </c>
      <c r="AI24">
        <v>21.8315870827563</v>
      </c>
      <c r="AJ24">
        <v>21.8315870827563</v>
      </c>
      <c r="AK24">
        <v>21.8315870827563</v>
      </c>
      <c r="AL24">
        <v>21.8315870827563</v>
      </c>
    </row>
    <row r="25" spans="1:38" x14ac:dyDescent="0.3">
      <c r="A25" t="s">
        <v>175</v>
      </c>
      <c r="B25" t="s">
        <v>69</v>
      </c>
      <c r="C25" t="s">
        <v>190</v>
      </c>
      <c r="D25" t="s">
        <v>182</v>
      </c>
      <c r="E25" t="s">
        <v>182</v>
      </c>
      <c r="F25" t="s">
        <v>182</v>
      </c>
      <c r="G25">
        <v>2050</v>
      </c>
      <c r="H25" t="s">
        <v>182</v>
      </c>
      <c r="I25" t="s">
        <v>183</v>
      </c>
      <c r="J25" t="s">
        <v>182</v>
      </c>
      <c r="K25" t="s">
        <v>182</v>
      </c>
      <c r="L25">
        <v>21.8315870827563</v>
      </c>
      <c r="M25">
        <v>21.8315870827563</v>
      </c>
      <c r="N25">
        <v>21.8315870827563</v>
      </c>
      <c r="O25">
        <v>21.8315870827563</v>
      </c>
      <c r="P25">
        <v>21.8315870827563</v>
      </c>
      <c r="Q25">
        <v>21.8315870827563</v>
      </c>
      <c r="R25">
        <v>21.8315870827563</v>
      </c>
      <c r="S25">
        <v>21.8315870827563</v>
      </c>
      <c r="T25">
        <v>21.8315870827563</v>
      </c>
      <c r="U25">
        <v>21.8315870827563</v>
      </c>
      <c r="V25">
        <v>21.8315870827563</v>
      </c>
      <c r="W25">
        <v>21.8315870827563</v>
      </c>
      <c r="X25">
        <v>21.8315870827563</v>
      </c>
      <c r="Y25">
        <v>21.8315870827563</v>
      </c>
      <c r="Z25">
        <v>21.8315870827563</v>
      </c>
      <c r="AA25">
        <v>21.8315870827563</v>
      </c>
      <c r="AB25">
        <v>21.8315870827563</v>
      </c>
      <c r="AC25">
        <v>21.8315870827563</v>
      </c>
      <c r="AD25">
        <v>21.8315870827563</v>
      </c>
      <c r="AE25">
        <v>21.8315870827563</v>
      </c>
      <c r="AF25">
        <v>21.8315870827563</v>
      </c>
      <c r="AG25">
        <v>21.8315870827563</v>
      </c>
      <c r="AH25">
        <v>21.8315870827563</v>
      </c>
      <c r="AI25">
        <v>21.8315870827563</v>
      </c>
      <c r="AJ25">
        <v>21.8315870827563</v>
      </c>
      <c r="AK25">
        <v>21.8315870827563</v>
      </c>
      <c r="AL25">
        <v>21.8315870827563</v>
      </c>
    </row>
    <row r="26" spans="1:38" x14ac:dyDescent="0.3">
      <c r="A26" t="s">
        <v>175</v>
      </c>
      <c r="B26" t="s">
        <v>69</v>
      </c>
      <c r="C26" t="s">
        <v>191</v>
      </c>
      <c r="D26" t="s">
        <v>182</v>
      </c>
      <c r="E26" t="s">
        <v>182</v>
      </c>
      <c r="F26" t="s">
        <v>182</v>
      </c>
      <c r="G26">
        <v>2018</v>
      </c>
      <c r="H26" t="s">
        <v>182</v>
      </c>
      <c r="I26" t="s">
        <v>183</v>
      </c>
      <c r="J26" t="s">
        <v>182</v>
      </c>
      <c r="K26" t="s">
        <v>182</v>
      </c>
      <c r="L26">
        <v>21.8315870827563</v>
      </c>
      <c r="M26">
        <v>21.8315870827563</v>
      </c>
      <c r="N26">
        <v>21.8315870827563</v>
      </c>
      <c r="O26">
        <v>21.8315870827563</v>
      </c>
      <c r="P26">
        <v>21.8315870827563</v>
      </c>
      <c r="Q26">
        <v>21.8315870827563</v>
      </c>
      <c r="R26">
        <v>21.8315870827563</v>
      </c>
      <c r="S26">
        <v>21.8315870827563</v>
      </c>
      <c r="T26">
        <v>21.8315870827563</v>
      </c>
      <c r="U26">
        <v>21.8315870827563</v>
      </c>
      <c r="V26">
        <v>21.8315870827563</v>
      </c>
      <c r="W26">
        <v>21.8315870827563</v>
      </c>
      <c r="X26">
        <v>21.8315870827563</v>
      </c>
      <c r="Y26">
        <v>21.8315870827563</v>
      </c>
      <c r="Z26">
        <v>21.8315870827563</v>
      </c>
      <c r="AA26">
        <v>21.8315870827563</v>
      </c>
      <c r="AB26">
        <v>21.8315870827563</v>
      </c>
      <c r="AC26">
        <v>21.8315870827563</v>
      </c>
      <c r="AD26">
        <v>21.8315870827563</v>
      </c>
      <c r="AE26">
        <v>21.8315870827563</v>
      </c>
      <c r="AF26">
        <v>21.8315870827563</v>
      </c>
      <c r="AG26">
        <v>21.8315870827563</v>
      </c>
      <c r="AH26">
        <v>21.8315870827563</v>
      </c>
      <c r="AI26">
        <v>21.8315870827563</v>
      </c>
      <c r="AJ26">
        <v>21.8315870827563</v>
      </c>
      <c r="AK26">
        <v>21.8315870827563</v>
      </c>
      <c r="AL26">
        <v>21.8315870827563</v>
      </c>
    </row>
    <row r="27" spans="1:38" x14ac:dyDescent="0.3">
      <c r="A27" t="s">
        <v>175</v>
      </c>
      <c r="B27" t="s">
        <v>69</v>
      </c>
      <c r="C27" t="s">
        <v>191</v>
      </c>
      <c r="D27" t="s">
        <v>182</v>
      </c>
      <c r="E27" t="s">
        <v>182</v>
      </c>
      <c r="F27" t="s">
        <v>182</v>
      </c>
      <c r="G27">
        <v>2030</v>
      </c>
      <c r="H27" t="s">
        <v>182</v>
      </c>
      <c r="I27" t="s">
        <v>183</v>
      </c>
      <c r="J27" t="s">
        <v>182</v>
      </c>
      <c r="K27" t="s">
        <v>182</v>
      </c>
      <c r="L27">
        <v>21.8315870827563</v>
      </c>
      <c r="M27">
        <v>21.8315870827563</v>
      </c>
      <c r="N27">
        <v>21.8315870827563</v>
      </c>
      <c r="O27">
        <v>21.8315870827563</v>
      </c>
      <c r="P27">
        <v>21.8315870827563</v>
      </c>
      <c r="Q27">
        <v>21.8315870827563</v>
      </c>
      <c r="R27">
        <v>21.8315870827563</v>
      </c>
      <c r="S27">
        <v>21.8315870827563</v>
      </c>
      <c r="T27">
        <v>21.8315870827563</v>
      </c>
      <c r="U27">
        <v>21.8315870827563</v>
      </c>
      <c r="V27">
        <v>21.8315870827563</v>
      </c>
      <c r="W27">
        <v>21.8315870827563</v>
      </c>
      <c r="X27">
        <v>21.8315870827563</v>
      </c>
      <c r="Y27">
        <v>21.8315870827563</v>
      </c>
      <c r="Z27">
        <v>21.8315870827563</v>
      </c>
      <c r="AA27">
        <v>21.8315870827563</v>
      </c>
      <c r="AB27">
        <v>21.8315870827563</v>
      </c>
      <c r="AC27">
        <v>21.8315870827563</v>
      </c>
      <c r="AD27">
        <v>21.8315870827563</v>
      </c>
      <c r="AE27">
        <v>21.8315870827563</v>
      </c>
      <c r="AF27">
        <v>21.8315870827563</v>
      </c>
      <c r="AG27">
        <v>21.8315870827563</v>
      </c>
      <c r="AH27">
        <v>21.8315870827563</v>
      </c>
      <c r="AI27">
        <v>21.8315870827563</v>
      </c>
      <c r="AJ27">
        <v>21.8315870827563</v>
      </c>
      <c r="AK27">
        <v>21.8315870827563</v>
      </c>
      <c r="AL27">
        <v>21.8315870827563</v>
      </c>
    </row>
    <row r="28" spans="1:38" x14ac:dyDescent="0.3">
      <c r="A28" t="s">
        <v>175</v>
      </c>
      <c r="B28" t="s">
        <v>69</v>
      </c>
      <c r="C28" t="s">
        <v>191</v>
      </c>
      <c r="D28" t="s">
        <v>182</v>
      </c>
      <c r="E28" t="s">
        <v>182</v>
      </c>
      <c r="F28" t="s">
        <v>182</v>
      </c>
      <c r="G28">
        <v>2050</v>
      </c>
      <c r="H28" t="s">
        <v>182</v>
      </c>
      <c r="I28" t="s">
        <v>183</v>
      </c>
      <c r="J28" t="s">
        <v>182</v>
      </c>
      <c r="K28" t="s">
        <v>182</v>
      </c>
      <c r="L28">
        <v>21.8315870827563</v>
      </c>
      <c r="M28">
        <v>21.8315870827563</v>
      </c>
      <c r="N28">
        <v>21.8315870827563</v>
      </c>
      <c r="O28">
        <v>21.8315870827563</v>
      </c>
      <c r="P28">
        <v>21.8315870827563</v>
      </c>
      <c r="Q28">
        <v>21.8315870827563</v>
      </c>
      <c r="R28">
        <v>21.8315870827563</v>
      </c>
      <c r="S28">
        <v>21.8315870827563</v>
      </c>
      <c r="T28">
        <v>21.8315870827563</v>
      </c>
      <c r="U28">
        <v>21.8315870827563</v>
      </c>
      <c r="V28">
        <v>21.8315870827563</v>
      </c>
      <c r="W28">
        <v>21.8315870827563</v>
      </c>
      <c r="X28">
        <v>21.8315870827563</v>
      </c>
      <c r="Y28">
        <v>21.8315870827563</v>
      </c>
      <c r="Z28">
        <v>21.8315870827563</v>
      </c>
      <c r="AA28">
        <v>21.8315870827563</v>
      </c>
      <c r="AB28">
        <v>21.8315870827563</v>
      </c>
      <c r="AC28">
        <v>21.8315870827563</v>
      </c>
      <c r="AD28">
        <v>21.8315870827563</v>
      </c>
      <c r="AE28">
        <v>21.8315870827563</v>
      </c>
      <c r="AF28">
        <v>21.8315870827563</v>
      </c>
      <c r="AG28">
        <v>21.8315870827563</v>
      </c>
      <c r="AH28">
        <v>21.8315870827563</v>
      </c>
      <c r="AI28">
        <v>21.8315870827563</v>
      </c>
      <c r="AJ28">
        <v>21.8315870827563</v>
      </c>
      <c r="AK28">
        <v>21.8315870827563</v>
      </c>
      <c r="AL28">
        <v>21.8315870827563</v>
      </c>
    </row>
    <row r="29" spans="1:38" x14ac:dyDescent="0.3">
      <c r="A29" t="s">
        <v>175</v>
      </c>
      <c r="B29" t="s">
        <v>69</v>
      </c>
      <c r="C29" t="s">
        <v>192</v>
      </c>
      <c r="D29" t="s">
        <v>182</v>
      </c>
      <c r="E29" t="s">
        <v>182</v>
      </c>
      <c r="F29" t="s">
        <v>182</v>
      </c>
      <c r="G29">
        <v>2018</v>
      </c>
      <c r="H29" t="s">
        <v>182</v>
      </c>
      <c r="I29" t="s">
        <v>183</v>
      </c>
      <c r="J29" t="s">
        <v>182</v>
      </c>
      <c r="K29" t="s">
        <v>182</v>
      </c>
      <c r="L29">
        <v>20.290144783550002</v>
      </c>
      <c r="M29">
        <v>20.290144783550002</v>
      </c>
      <c r="N29">
        <v>20.290144783550002</v>
      </c>
      <c r="O29">
        <v>20.290144783550002</v>
      </c>
      <c r="P29">
        <v>20.290144783550002</v>
      </c>
      <c r="Q29">
        <v>20.290144783550002</v>
      </c>
      <c r="R29">
        <v>20.290144783550002</v>
      </c>
      <c r="S29">
        <v>20.290144783550002</v>
      </c>
      <c r="T29">
        <v>20.290144783550002</v>
      </c>
      <c r="U29">
        <v>20.290144783550002</v>
      </c>
      <c r="V29">
        <v>20.290144783550002</v>
      </c>
      <c r="W29">
        <v>20.290144783550002</v>
      </c>
      <c r="X29">
        <v>20.290144783550002</v>
      </c>
      <c r="Y29">
        <v>20.290144783550002</v>
      </c>
      <c r="Z29">
        <v>20.290144783550002</v>
      </c>
      <c r="AA29">
        <v>20.290144783550002</v>
      </c>
      <c r="AB29">
        <v>20.290144783550002</v>
      </c>
      <c r="AC29">
        <v>20.290144783550002</v>
      </c>
      <c r="AD29">
        <v>20.290144783550002</v>
      </c>
      <c r="AE29">
        <v>20.290144783550002</v>
      </c>
      <c r="AF29">
        <v>20.290144783550002</v>
      </c>
      <c r="AG29">
        <v>20.290144783550002</v>
      </c>
      <c r="AH29">
        <v>20.290144783550002</v>
      </c>
      <c r="AI29">
        <v>20.290144783550002</v>
      </c>
      <c r="AJ29">
        <v>20.290144783550002</v>
      </c>
      <c r="AK29">
        <v>20.290144783550002</v>
      </c>
      <c r="AL29">
        <v>20.290144783550002</v>
      </c>
    </row>
    <row r="30" spans="1:38" x14ac:dyDescent="0.3">
      <c r="A30" t="s">
        <v>175</v>
      </c>
      <c r="B30" t="s">
        <v>69</v>
      </c>
      <c r="C30" t="s">
        <v>192</v>
      </c>
      <c r="D30" t="s">
        <v>182</v>
      </c>
      <c r="E30" t="s">
        <v>182</v>
      </c>
      <c r="F30" t="s">
        <v>182</v>
      </c>
      <c r="G30">
        <v>2030</v>
      </c>
      <c r="H30" t="s">
        <v>182</v>
      </c>
      <c r="I30" t="s">
        <v>183</v>
      </c>
      <c r="J30" t="s">
        <v>182</v>
      </c>
      <c r="K30" t="s">
        <v>182</v>
      </c>
      <c r="L30">
        <v>20.290144783550002</v>
      </c>
      <c r="M30">
        <v>20.290144783550002</v>
      </c>
      <c r="N30">
        <v>20.290144783550002</v>
      </c>
      <c r="O30">
        <v>20.290144783550002</v>
      </c>
      <c r="P30">
        <v>20.290144783550002</v>
      </c>
      <c r="Q30">
        <v>20.290144783550002</v>
      </c>
      <c r="R30">
        <v>20.290144783550002</v>
      </c>
      <c r="S30">
        <v>20.290144783550002</v>
      </c>
      <c r="T30">
        <v>20.290144783550002</v>
      </c>
      <c r="U30">
        <v>20.290144783550002</v>
      </c>
      <c r="V30">
        <v>20.290144783550002</v>
      </c>
      <c r="W30">
        <v>20.290144783550002</v>
      </c>
      <c r="X30">
        <v>20.290144783550002</v>
      </c>
      <c r="Y30">
        <v>20.290144783550002</v>
      </c>
      <c r="Z30">
        <v>20.290144783550002</v>
      </c>
      <c r="AA30">
        <v>20.290144783550002</v>
      </c>
      <c r="AB30">
        <v>20.290144783550002</v>
      </c>
      <c r="AC30">
        <v>20.290144783550002</v>
      </c>
      <c r="AD30">
        <v>20.290144783550002</v>
      </c>
      <c r="AE30">
        <v>20.290144783550002</v>
      </c>
      <c r="AF30">
        <v>20.290144783550002</v>
      </c>
      <c r="AG30">
        <v>20.290144783550002</v>
      </c>
      <c r="AH30">
        <v>20.290144783550002</v>
      </c>
      <c r="AI30">
        <v>20.290144783550002</v>
      </c>
      <c r="AJ30">
        <v>20.290144783550002</v>
      </c>
      <c r="AK30">
        <v>20.290144783550002</v>
      </c>
      <c r="AL30">
        <v>20.290144783550002</v>
      </c>
    </row>
    <row r="31" spans="1:38" x14ac:dyDescent="0.3">
      <c r="A31" t="s">
        <v>175</v>
      </c>
      <c r="B31" t="s">
        <v>69</v>
      </c>
      <c r="C31" t="s">
        <v>192</v>
      </c>
      <c r="D31" t="s">
        <v>182</v>
      </c>
      <c r="E31" t="s">
        <v>182</v>
      </c>
      <c r="F31" t="s">
        <v>182</v>
      </c>
      <c r="G31">
        <v>2050</v>
      </c>
      <c r="H31" t="s">
        <v>182</v>
      </c>
      <c r="I31" t="s">
        <v>183</v>
      </c>
      <c r="J31" t="s">
        <v>182</v>
      </c>
      <c r="K31" t="s">
        <v>182</v>
      </c>
      <c r="L31">
        <v>20.290144783550002</v>
      </c>
      <c r="M31">
        <v>20.290144783550002</v>
      </c>
      <c r="N31">
        <v>20.290144783550002</v>
      </c>
      <c r="O31">
        <v>20.290144783550002</v>
      </c>
      <c r="P31">
        <v>20.290144783550002</v>
      </c>
      <c r="Q31">
        <v>20.290144783550002</v>
      </c>
      <c r="R31">
        <v>20.290144783550002</v>
      </c>
      <c r="S31">
        <v>20.290144783550002</v>
      </c>
      <c r="T31">
        <v>20.290144783550002</v>
      </c>
      <c r="U31">
        <v>20.290144783550002</v>
      </c>
      <c r="V31">
        <v>20.290144783550002</v>
      </c>
      <c r="W31">
        <v>20.290144783550002</v>
      </c>
      <c r="X31">
        <v>20.290144783550002</v>
      </c>
      <c r="Y31">
        <v>20.290144783550002</v>
      </c>
      <c r="Z31">
        <v>20.290144783550002</v>
      </c>
      <c r="AA31">
        <v>20.290144783550002</v>
      </c>
      <c r="AB31">
        <v>20.290144783550002</v>
      </c>
      <c r="AC31">
        <v>20.290144783550002</v>
      </c>
      <c r="AD31">
        <v>20.290144783550002</v>
      </c>
      <c r="AE31">
        <v>20.290144783550002</v>
      </c>
      <c r="AF31">
        <v>20.290144783550002</v>
      </c>
      <c r="AG31">
        <v>20.290144783550002</v>
      </c>
      <c r="AH31">
        <v>20.290144783550002</v>
      </c>
      <c r="AI31">
        <v>20.290144783550002</v>
      </c>
      <c r="AJ31">
        <v>20.290144783550002</v>
      </c>
      <c r="AK31">
        <v>20.290144783550002</v>
      </c>
      <c r="AL31">
        <v>20.290144783550002</v>
      </c>
    </row>
    <row r="32" spans="1:38" x14ac:dyDescent="0.3">
      <c r="A32" t="s">
        <v>175</v>
      </c>
      <c r="B32" t="s">
        <v>69</v>
      </c>
      <c r="C32" t="s">
        <v>193</v>
      </c>
      <c r="D32" t="s">
        <v>182</v>
      </c>
      <c r="E32" t="s">
        <v>182</v>
      </c>
      <c r="F32" t="s">
        <v>182</v>
      </c>
      <c r="G32">
        <v>2018</v>
      </c>
      <c r="H32" t="s">
        <v>182</v>
      </c>
      <c r="I32" t="s">
        <v>183</v>
      </c>
      <c r="J32" t="s">
        <v>182</v>
      </c>
      <c r="K32" t="s">
        <v>182</v>
      </c>
      <c r="L32">
        <v>20.290144783550002</v>
      </c>
      <c r="M32">
        <v>20.290144783550002</v>
      </c>
      <c r="N32">
        <v>20.290144783550002</v>
      </c>
      <c r="O32">
        <v>20.290144783550002</v>
      </c>
      <c r="P32">
        <v>20.290144783550002</v>
      </c>
      <c r="Q32">
        <v>20.290144783550002</v>
      </c>
      <c r="R32">
        <v>20.290144783550002</v>
      </c>
      <c r="S32">
        <v>20.290144783550002</v>
      </c>
      <c r="T32">
        <v>20.290144783550002</v>
      </c>
      <c r="U32">
        <v>20.290144783550002</v>
      </c>
      <c r="V32">
        <v>20.290144783550002</v>
      </c>
      <c r="W32">
        <v>20.290144783550002</v>
      </c>
      <c r="X32">
        <v>20.290144783550002</v>
      </c>
      <c r="Y32">
        <v>20.290144783550002</v>
      </c>
      <c r="Z32">
        <v>20.290144783550002</v>
      </c>
      <c r="AA32">
        <v>20.290144783550002</v>
      </c>
      <c r="AB32">
        <v>20.290144783550002</v>
      </c>
      <c r="AC32">
        <v>20.290144783550002</v>
      </c>
      <c r="AD32">
        <v>20.290144783550002</v>
      </c>
      <c r="AE32">
        <v>20.290144783550002</v>
      </c>
      <c r="AF32">
        <v>20.290144783550002</v>
      </c>
      <c r="AG32">
        <v>20.290144783550002</v>
      </c>
      <c r="AH32">
        <v>20.290144783550002</v>
      </c>
      <c r="AI32">
        <v>20.290144783550002</v>
      </c>
      <c r="AJ32">
        <v>20.290144783550002</v>
      </c>
      <c r="AK32">
        <v>20.290144783550002</v>
      </c>
      <c r="AL32">
        <v>20.290144783550002</v>
      </c>
    </row>
    <row r="33" spans="1:38" x14ac:dyDescent="0.3">
      <c r="A33" t="s">
        <v>175</v>
      </c>
      <c r="B33" t="s">
        <v>69</v>
      </c>
      <c r="C33" t="s">
        <v>193</v>
      </c>
      <c r="D33" t="s">
        <v>182</v>
      </c>
      <c r="E33" t="s">
        <v>182</v>
      </c>
      <c r="F33" t="s">
        <v>182</v>
      </c>
      <c r="G33">
        <v>2030</v>
      </c>
      <c r="H33" t="s">
        <v>182</v>
      </c>
      <c r="I33" t="s">
        <v>183</v>
      </c>
      <c r="J33" t="s">
        <v>182</v>
      </c>
      <c r="K33" t="s">
        <v>182</v>
      </c>
      <c r="L33">
        <v>20.290144783550002</v>
      </c>
      <c r="M33">
        <v>20.290144783550002</v>
      </c>
      <c r="N33">
        <v>20.290144783550002</v>
      </c>
      <c r="O33">
        <v>20.290144783550002</v>
      </c>
      <c r="P33">
        <v>20.290144783550002</v>
      </c>
      <c r="Q33">
        <v>20.290144783550002</v>
      </c>
      <c r="R33">
        <v>20.290144783550002</v>
      </c>
      <c r="S33">
        <v>20.290144783550002</v>
      </c>
      <c r="T33">
        <v>20.290144783550002</v>
      </c>
      <c r="U33">
        <v>20.290144783550002</v>
      </c>
      <c r="V33">
        <v>20.290144783550002</v>
      </c>
      <c r="W33">
        <v>20.290144783550002</v>
      </c>
      <c r="X33">
        <v>20.290144783550002</v>
      </c>
      <c r="Y33">
        <v>20.290144783550002</v>
      </c>
      <c r="Z33">
        <v>20.290144783550002</v>
      </c>
      <c r="AA33">
        <v>20.290144783550002</v>
      </c>
      <c r="AB33">
        <v>20.290144783550002</v>
      </c>
      <c r="AC33">
        <v>20.290144783550002</v>
      </c>
      <c r="AD33">
        <v>20.290144783550002</v>
      </c>
      <c r="AE33">
        <v>20.290144783550002</v>
      </c>
      <c r="AF33">
        <v>20.290144783550002</v>
      </c>
      <c r="AG33">
        <v>20.290144783550002</v>
      </c>
      <c r="AH33">
        <v>20.290144783550002</v>
      </c>
      <c r="AI33">
        <v>20.290144783550002</v>
      </c>
      <c r="AJ33">
        <v>20.290144783550002</v>
      </c>
      <c r="AK33">
        <v>20.290144783550002</v>
      </c>
      <c r="AL33">
        <v>20.290144783550002</v>
      </c>
    </row>
    <row r="34" spans="1:38" x14ac:dyDescent="0.3">
      <c r="A34" t="s">
        <v>175</v>
      </c>
      <c r="B34" t="s">
        <v>69</v>
      </c>
      <c r="C34" t="s">
        <v>193</v>
      </c>
      <c r="D34" t="s">
        <v>182</v>
      </c>
      <c r="E34" t="s">
        <v>182</v>
      </c>
      <c r="F34" t="s">
        <v>182</v>
      </c>
      <c r="G34">
        <v>2050</v>
      </c>
      <c r="H34" t="s">
        <v>182</v>
      </c>
      <c r="I34" t="s">
        <v>183</v>
      </c>
      <c r="J34" t="s">
        <v>182</v>
      </c>
      <c r="K34" t="s">
        <v>182</v>
      </c>
      <c r="L34">
        <v>20.290144783550002</v>
      </c>
      <c r="M34">
        <v>20.290144783550002</v>
      </c>
      <c r="N34">
        <v>20.290144783550002</v>
      </c>
      <c r="O34">
        <v>20.290144783550002</v>
      </c>
      <c r="P34">
        <v>20.290144783550002</v>
      </c>
      <c r="Q34">
        <v>20.290144783550002</v>
      </c>
      <c r="R34">
        <v>20.290144783550002</v>
      </c>
      <c r="S34">
        <v>20.290144783550002</v>
      </c>
      <c r="T34">
        <v>20.290144783550002</v>
      </c>
      <c r="U34">
        <v>20.290144783550002</v>
      </c>
      <c r="V34">
        <v>20.290144783550002</v>
      </c>
      <c r="W34">
        <v>20.290144783550002</v>
      </c>
      <c r="X34">
        <v>20.290144783550002</v>
      </c>
      <c r="Y34">
        <v>20.290144783550002</v>
      </c>
      <c r="Z34">
        <v>20.290144783550002</v>
      </c>
      <c r="AA34">
        <v>20.290144783550002</v>
      </c>
      <c r="AB34">
        <v>20.290144783550002</v>
      </c>
      <c r="AC34">
        <v>20.290144783550002</v>
      </c>
      <c r="AD34">
        <v>20.290144783550002</v>
      </c>
      <c r="AE34">
        <v>20.290144783550002</v>
      </c>
      <c r="AF34">
        <v>20.290144783550002</v>
      </c>
      <c r="AG34">
        <v>20.290144783550002</v>
      </c>
      <c r="AH34">
        <v>20.290144783550002</v>
      </c>
      <c r="AI34">
        <v>20.290144783550002</v>
      </c>
      <c r="AJ34">
        <v>20.290144783550002</v>
      </c>
      <c r="AK34">
        <v>20.290144783550002</v>
      </c>
      <c r="AL34">
        <v>20.290144783550002</v>
      </c>
    </row>
    <row r="35" spans="1:38" x14ac:dyDescent="0.3">
      <c r="A35" t="s">
        <v>175</v>
      </c>
      <c r="B35" t="s">
        <v>69</v>
      </c>
      <c r="C35" t="s">
        <v>194</v>
      </c>
      <c r="D35" t="s">
        <v>182</v>
      </c>
      <c r="E35" t="s">
        <v>182</v>
      </c>
      <c r="F35" t="s">
        <v>182</v>
      </c>
      <c r="G35">
        <v>2018</v>
      </c>
      <c r="H35" t="s">
        <v>182</v>
      </c>
      <c r="I35" t="s">
        <v>183</v>
      </c>
      <c r="J35" t="s">
        <v>182</v>
      </c>
      <c r="K35" t="s">
        <v>182</v>
      </c>
      <c r="L35">
        <v>60.819000000000003</v>
      </c>
      <c r="M35">
        <v>60.819000000000003</v>
      </c>
      <c r="N35">
        <v>60.819000000000003</v>
      </c>
      <c r="O35">
        <v>60.819000000000003</v>
      </c>
      <c r="P35">
        <v>60.819000000000003</v>
      </c>
      <c r="Q35">
        <v>60.819000000000003</v>
      </c>
      <c r="R35">
        <v>60.819000000000003</v>
      </c>
      <c r="S35">
        <v>60.819000000000003</v>
      </c>
      <c r="T35">
        <v>60.819000000000003</v>
      </c>
      <c r="U35">
        <v>60.819000000000003</v>
      </c>
      <c r="V35">
        <v>60.819000000000003</v>
      </c>
      <c r="W35">
        <v>60.819000000000003</v>
      </c>
      <c r="X35">
        <v>60.819000000000003</v>
      </c>
      <c r="Y35">
        <v>60.819000000000003</v>
      </c>
      <c r="Z35">
        <v>60.819000000000003</v>
      </c>
      <c r="AA35">
        <v>60.819000000000003</v>
      </c>
      <c r="AB35">
        <v>60.819000000000003</v>
      </c>
      <c r="AC35">
        <v>60.819000000000003</v>
      </c>
      <c r="AD35">
        <v>60.819000000000003</v>
      </c>
      <c r="AE35">
        <v>60.819000000000003</v>
      </c>
      <c r="AF35">
        <v>60.819000000000003</v>
      </c>
      <c r="AG35">
        <v>60.819000000000003</v>
      </c>
      <c r="AH35">
        <v>60.819000000000003</v>
      </c>
      <c r="AI35">
        <v>60.819000000000003</v>
      </c>
      <c r="AJ35">
        <v>60.819000000000003</v>
      </c>
      <c r="AK35">
        <v>60.819000000000003</v>
      </c>
      <c r="AL35">
        <v>60.819000000000003</v>
      </c>
    </row>
    <row r="36" spans="1:38" x14ac:dyDescent="0.3">
      <c r="A36" t="s">
        <v>175</v>
      </c>
      <c r="B36" t="s">
        <v>69</v>
      </c>
      <c r="C36" t="s">
        <v>194</v>
      </c>
      <c r="D36" t="s">
        <v>182</v>
      </c>
      <c r="E36" t="s">
        <v>182</v>
      </c>
      <c r="F36" t="s">
        <v>182</v>
      </c>
      <c r="G36">
        <v>2030</v>
      </c>
      <c r="H36" t="s">
        <v>182</v>
      </c>
      <c r="I36" t="s">
        <v>183</v>
      </c>
      <c r="J36" t="s">
        <v>182</v>
      </c>
      <c r="K36" t="s">
        <v>182</v>
      </c>
      <c r="L36">
        <v>31.184000000000001</v>
      </c>
      <c r="M36">
        <v>31.184000000000001</v>
      </c>
      <c r="N36">
        <v>31.184000000000001</v>
      </c>
      <c r="O36">
        <v>31.184000000000001</v>
      </c>
      <c r="P36">
        <v>31.184000000000001</v>
      </c>
      <c r="Q36">
        <v>31.184000000000001</v>
      </c>
      <c r="R36">
        <v>31.184000000000001</v>
      </c>
      <c r="S36">
        <v>31.184000000000001</v>
      </c>
      <c r="T36">
        <v>31.184000000000001</v>
      </c>
      <c r="U36">
        <v>31.184000000000001</v>
      </c>
      <c r="V36">
        <v>31.184000000000001</v>
      </c>
      <c r="W36">
        <v>31.184000000000001</v>
      </c>
      <c r="X36">
        <v>31.184000000000001</v>
      </c>
      <c r="Y36">
        <v>31.184000000000001</v>
      </c>
      <c r="Z36">
        <v>31.184000000000001</v>
      </c>
      <c r="AA36">
        <v>31.184000000000001</v>
      </c>
      <c r="AB36">
        <v>31.184000000000001</v>
      </c>
      <c r="AC36">
        <v>31.184000000000001</v>
      </c>
      <c r="AD36">
        <v>31.184000000000001</v>
      </c>
      <c r="AE36">
        <v>31.184000000000001</v>
      </c>
      <c r="AF36">
        <v>31.184000000000001</v>
      </c>
      <c r="AG36">
        <v>31.184000000000001</v>
      </c>
      <c r="AH36">
        <v>31.184000000000001</v>
      </c>
      <c r="AI36">
        <v>31.184000000000001</v>
      </c>
      <c r="AJ36">
        <v>31.184000000000001</v>
      </c>
      <c r="AK36">
        <v>31.184000000000001</v>
      </c>
      <c r="AL36">
        <v>31.184000000000001</v>
      </c>
    </row>
    <row r="37" spans="1:38" x14ac:dyDescent="0.3">
      <c r="A37" t="s">
        <v>175</v>
      </c>
      <c r="B37" t="s">
        <v>69</v>
      </c>
      <c r="C37" t="s">
        <v>194</v>
      </c>
      <c r="D37" t="s">
        <v>182</v>
      </c>
      <c r="E37" t="s">
        <v>182</v>
      </c>
      <c r="F37" t="s">
        <v>182</v>
      </c>
      <c r="G37">
        <v>2050</v>
      </c>
      <c r="H37" t="s">
        <v>182</v>
      </c>
      <c r="I37" t="s">
        <v>183</v>
      </c>
      <c r="J37" t="s">
        <v>182</v>
      </c>
      <c r="K37" t="s">
        <v>182</v>
      </c>
      <c r="L37">
        <v>24.795999999999999</v>
      </c>
      <c r="M37">
        <v>24.795999999999999</v>
      </c>
      <c r="N37">
        <v>24.795999999999999</v>
      </c>
      <c r="O37">
        <v>24.795999999999999</v>
      </c>
      <c r="P37">
        <v>24.795999999999999</v>
      </c>
      <c r="Q37">
        <v>24.795999999999999</v>
      </c>
      <c r="R37">
        <v>24.795999999999999</v>
      </c>
      <c r="S37">
        <v>24.795999999999999</v>
      </c>
      <c r="T37">
        <v>24.795999999999999</v>
      </c>
      <c r="U37">
        <v>24.795999999999999</v>
      </c>
      <c r="V37">
        <v>24.795999999999999</v>
      </c>
      <c r="W37">
        <v>24.795999999999999</v>
      </c>
      <c r="X37">
        <v>24.795999999999999</v>
      </c>
      <c r="Y37">
        <v>24.795999999999999</v>
      </c>
      <c r="Z37">
        <v>24.795999999999999</v>
      </c>
      <c r="AA37">
        <v>24.795999999999999</v>
      </c>
      <c r="AB37">
        <v>24.795999999999999</v>
      </c>
      <c r="AC37">
        <v>24.795999999999999</v>
      </c>
      <c r="AD37">
        <v>24.795999999999999</v>
      </c>
      <c r="AE37">
        <v>24.795999999999999</v>
      </c>
      <c r="AF37">
        <v>24.795999999999999</v>
      </c>
      <c r="AG37">
        <v>24.795999999999999</v>
      </c>
      <c r="AH37">
        <v>24.795999999999999</v>
      </c>
      <c r="AI37">
        <v>24.795999999999999</v>
      </c>
      <c r="AJ37">
        <v>24.795999999999999</v>
      </c>
      <c r="AK37">
        <v>24.795999999999999</v>
      </c>
      <c r="AL37">
        <v>24.795999999999999</v>
      </c>
    </row>
    <row r="38" spans="1:38" x14ac:dyDescent="0.3">
      <c r="A38" t="s">
        <v>175</v>
      </c>
      <c r="B38" t="s">
        <v>69</v>
      </c>
      <c r="C38" t="s">
        <v>195</v>
      </c>
      <c r="D38" t="s">
        <v>182</v>
      </c>
      <c r="E38" t="s">
        <v>182</v>
      </c>
      <c r="F38" t="s">
        <v>182</v>
      </c>
      <c r="G38">
        <v>2018</v>
      </c>
      <c r="H38" t="s">
        <v>182</v>
      </c>
      <c r="I38" t="s">
        <v>183</v>
      </c>
      <c r="J38" t="s">
        <v>182</v>
      </c>
      <c r="K38" t="s">
        <v>182</v>
      </c>
      <c r="L38">
        <v>24.631</v>
      </c>
      <c r="M38">
        <v>24.631</v>
      </c>
      <c r="N38">
        <v>24.631</v>
      </c>
      <c r="O38">
        <v>24.631</v>
      </c>
      <c r="P38">
        <v>24.631</v>
      </c>
      <c r="Q38">
        <v>24.631</v>
      </c>
      <c r="R38">
        <v>24.631</v>
      </c>
      <c r="S38">
        <v>24.631</v>
      </c>
      <c r="T38">
        <v>24.631</v>
      </c>
      <c r="U38">
        <v>24.631</v>
      </c>
      <c r="V38">
        <v>24.631</v>
      </c>
      <c r="W38">
        <v>24.631</v>
      </c>
      <c r="X38">
        <v>24.631</v>
      </c>
      <c r="Y38">
        <v>24.631</v>
      </c>
      <c r="Z38">
        <v>24.631</v>
      </c>
      <c r="AA38">
        <v>24.631</v>
      </c>
      <c r="AB38">
        <v>24.631</v>
      </c>
      <c r="AC38">
        <v>24.631</v>
      </c>
      <c r="AD38">
        <v>24.631</v>
      </c>
      <c r="AE38">
        <v>24.631</v>
      </c>
      <c r="AF38">
        <v>24.631</v>
      </c>
      <c r="AG38">
        <v>24.631</v>
      </c>
      <c r="AH38">
        <v>24.631</v>
      </c>
      <c r="AI38">
        <v>24.631</v>
      </c>
      <c r="AJ38">
        <v>24.631</v>
      </c>
      <c r="AK38">
        <v>24.631</v>
      </c>
      <c r="AL38">
        <v>24.631</v>
      </c>
    </row>
    <row r="39" spans="1:38" x14ac:dyDescent="0.3">
      <c r="A39" t="s">
        <v>175</v>
      </c>
      <c r="B39" t="s">
        <v>69</v>
      </c>
      <c r="C39" t="s">
        <v>195</v>
      </c>
      <c r="D39" t="s">
        <v>182</v>
      </c>
      <c r="E39" t="s">
        <v>182</v>
      </c>
      <c r="F39" t="s">
        <v>182</v>
      </c>
      <c r="G39">
        <v>2030</v>
      </c>
      <c r="H39" t="s">
        <v>182</v>
      </c>
      <c r="I39" t="s">
        <v>183</v>
      </c>
      <c r="J39" t="s">
        <v>182</v>
      </c>
      <c r="K39" t="s">
        <v>182</v>
      </c>
      <c r="L39">
        <v>24.631</v>
      </c>
      <c r="M39">
        <v>24.631</v>
      </c>
      <c r="N39">
        <v>24.631</v>
      </c>
      <c r="O39">
        <v>24.631</v>
      </c>
      <c r="P39">
        <v>24.631</v>
      </c>
      <c r="Q39">
        <v>24.631</v>
      </c>
      <c r="R39">
        <v>24.631</v>
      </c>
      <c r="S39">
        <v>24.631</v>
      </c>
      <c r="T39">
        <v>24.631</v>
      </c>
      <c r="U39">
        <v>24.631</v>
      </c>
      <c r="V39">
        <v>24.631</v>
      </c>
      <c r="W39">
        <v>24.631</v>
      </c>
      <c r="X39">
        <v>24.631</v>
      </c>
      <c r="Y39">
        <v>24.631</v>
      </c>
      <c r="Z39">
        <v>24.631</v>
      </c>
      <c r="AA39">
        <v>24.631</v>
      </c>
      <c r="AB39">
        <v>24.631</v>
      </c>
      <c r="AC39">
        <v>24.631</v>
      </c>
      <c r="AD39">
        <v>24.631</v>
      </c>
      <c r="AE39">
        <v>24.631</v>
      </c>
      <c r="AF39">
        <v>24.631</v>
      </c>
      <c r="AG39">
        <v>24.631</v>
      </c>
      <c r="AH39">
        <v>24.631</v>
      </c>
      <c r="AI39">
        <v>24.631</v>
      </c>
      <c r="AJ39">
        <v>24.631</v>
      </c>
      <c r="AK39">
        <v>24.631</v>
      </c>
      <c r="AL39">
        <v>24.631</v>
      </c>
    </row>
    <row r="40" spans="1:38" x14ac:dyDescent="0.3">
      <c r="A40" t="s">
        <v>175</v>
      </c>
      <c r="B40" t="s">
        <v>69</v>
      </c>
      <c r="C40" t="s">
        <v>195</v>
      </c>
      <c r="D40" t="s">
        <v>182</v>
      </c>
      <c r="E40" t="s">
        <v>182</v>
      </c>
      <c r="F40" t="s">
        <v>182</v>
      </c>
      <c r="G40">
        <v>2050</v>
      </c>
      <c r="H40" t="s">
        <v>182</v>
      </c>
      <c r="I40" t="s">
        <v>183</v>
      </c>
      <c r="J40" t="s">
        <v>182</v>
      </c>
      <c r="K40" t="s">
        <v>182</v>
      </c>
      <c r="L40">
        <v>24.631</v>
      </c>
      <c r="M40">
        <v>24.631</v>
      </c>
      <c r="N40">
        <v>24.631</v>
      </c>
      <c r="O40">
        <v>24.631</v>
      </c>
      <c r="P40">
        <v>24.631</v>
      </c>
      <c r="Q40">
        <v>24.631</v>
      </c>
      <c r="R40">
        <v>24.631</v>
      </c>
      <c r="S40">
        <v>24.631</v>
      </c>
      <c r="T40">
        <v>24.631</v>
      </c>
      <c r="U40">
        <v>24.631</v>
      </c>
      <c r="V40">
        <v>24.631</v>
      </c>
      <c r="W40">
        <v>24.631</v>
      </c>
      <c r="X40">
        <v>24.631</v>
      </c>
      <c r="Y40">
        <v>24.631</v>
      </c>
      <c r="Z40">
        <v>24.631</v>
      </c>
      <c r="AA40">
        <v>24.631</v>
      </c>
      <c r="AB40">
        <v>24.631</v>
      </c>
      <c r="AC40">
        <v>24.631</v>
      </c>
      <c r="AD40">
        <v>24.631</v>
      </c>
      <c r="AE40">
        <v>24.631</v>
      </c>
      <c r="AF40">
        <v>24.631</v>
      </c>
      <c r="AG40">
        <v>24.631</v>
      </c>
      <c r="AH40">
        <v>24.631</v>
      </c>
      <c r="AI40">
        <v>24.631</v>
      </c>
      <c r="AJ40">
        <v>24.631</v>
      </c>
      <c r="AK40">
        <v>24.631</v>
      </c>
      <c r="AL40">
        <v>24.631</v>
      </c>
    </row>
    <row r="41" spans="1:38" x14ac:dyDescent="0.3">
      <c r="A41" t="s">
        <v>175</v>
      </c>
      <c r="B41" t="s">
        <v>69</v>
      </c>
      <c r="C41" t="s">
        <v>196</v>
      </c>
      <c r="D41" t="s">
        <v>182</v>
      </c>
      <c r="E41" t="s">
        <v>182</v>
      </c>
      <c r="F41" t="s">
        <v>182</v>
      </c>
      <c r="G41">
        <v>2018</v>
      </c>
      <c r="H41" t="s">
        <v>182</v>
      </c>
      <c r="I41" t="s">
        <v>183</v>
      </c>
      <c r="J41" t="s">
        <v>182</v>
      </c>
      <c r="K41" t="s">
        <v>182</v>
      </c>
      <c r="L41">
        <v>33.423499999999997</v>
      </c>
      <c r="M41">
        <v>33.423499999999997</v>
      </c>
      <c r="N41">
        <v>33.423499999999997</v>
      </c>
      <c r="O41">
        <v>33.423499999999997</v>
      </c>
      <c r="P41">
        <v>33.423499999999997</v>
      </c>
      <c r="Q41">
        <v>33.423499999999997</v>
      </c>
      <c r="R41">
        <v>33.423499999999997</v>
      </c>
      <c r="S41">
        <v>33.423499999999997</v>
      </c>
      <c r="T41">
        <v>33.423499999999997</v>
      </c>
      <c r="U41">
        <v>33.423499999999997</v>
      </c>
      <c r="V41">
        <v>33.423499999999997</v>
      </c>
      <c r="W41">
        <v>33.423499999999997</v>
      </c>
      <c r="X41">
        <v>33.423499999999997</v>
      </c>
      <c r="Y41">
        <v>33.423499999999997</v>
      </c>
      <c r="Z41">
        <v>33.423499999999997</v>
      </c>
      <c r="AA41">
        <v>33.423499999999997</v>
      </c>
      <c r="AB41">
        <v>33.423499999999997</v>
      </c>
      <c r="AC41">
        <v>33.423499999999997</v>
      </c>
      <c r="AD41">
        <v>33.423499999999997</v>
      </c>
      <c r="AE41">
        <v>33.423499999999997</v>
      </c>
      <c r="AF41">
        <v>33.423499999999997</v>
      </c>
      <c r="AG41">
        <v>33.423499999999997</v>
      </c>
      <c r="AH41">
        <v>33.423499999999997</v>
      </c>
      <c r="AI41">
        <v>33.423499999999997</v>
      </c>
      <c r="AJ41">
        <v>33.423499999999997</v>
      </c>
      <c r="AK41">
        <v>33.423499999999997</v>
      </c>
      <c r="AL41">
        <v>33.423499999999997</v>
      </c>
    </row>
    <row r="42" spans="1:38" x14ac:dyDescent="0.3">
      <c r="A42" t="s">
        <v>175</v>
      </c>
      <c r="B42" t="s">
        <v>69</v>
      </c>
      <c r="C42" t="s">
        <v>196</v>
      </c>
      <c r="D42" t="s">
        <v>182</v>
      </c>
      <c r="E42" t="s">
        <v>182</v>
      </c>
      <c r="F42" t="s">
        <v>182</v>
      </c>
      <c r="G42">
        <v>2030</v>
      </c>
      <c r="H42" t="s">
        <v>182</v>
      </c>
      <c r="I42" t="s">
        <v>183</v>
      </c>
      <c r="J42" t="s">
        <v>182</v>
      </c>
      <c r="K42" t="s">
        <v>182</v>
      </c>
      <c r="L42">
        <v>28.95</v>
      </c>
      <c r="M42">
        <v>28.95</v>
      </c>
      <c r="N42">
        <v>28.95</v>
      </c>
      <c r="O42">
        <v>28.95</v>
      </c>
      <c r="P42">
        <v>28.95</v>
      </c>
      <c r="Q42">
        <v>28.95</v>
      </c>
      <c r="R42">
        <v>28.95</v>
      </c>
      <c r="S42">
        <v>28.95</v>
      </c>
      <c r="T42">
        <v>28.95</v>
      </c>
      <c r="U42">
        <v>28.95</v>
      </c>
      <c r="V42">
        <v>28.95</v>
      </c>
      <c r="W42">
        <v>28.95</v>
      </c>
      <c r="X42">
        <v>28.95</v>
      </c>
      <c r="Y42">
        <v>28.95</v>
      </c>
      <c r="Z42">
        <v>28.95</v>
      </c>
      <c r="AA42">
        <v>28.95</v>
      </c>
      <c r="AB42">
        <v>28.95</v>
      </c>
      <c r="AC42">
        <v>28.95</v>
      </c>
      <c r="AD42">
        <v>28.95</v>
      </c>
      <c r="AE42">
        <v>28.95</v>
      </c>
      <c r="AF42">
        <v>28.95</v>
      </c>
      <c r="AG42">
        <v>28.95</v>
      </c>
      <c r="AH42">
        <v>28.95</v>
      </c>
      <c r="AI42">
        <v>28.95</v>
      </c>
      <c r="AJ42">
        <v>28.95</v>
      </c>
      <c r="AK42">
        <v>28.95</v>
      </c>
      <c r="AL42">
        <v>28.95</v>
      </c>
    </row>
    <row r="43" spans="1:38" x14ac:dyDescent="0.3">
      <c r="A43" t="s">
        <v>175</v>
      </c>
      <c r="B43" t="s">
        <v>69</v>
      </c>
      <c r="C43" t="s">
        <v>196</v>
      </c>
      <c r="D43" t="s">
        <v>182</v>
      </c>
      <c r="E43" t="s">
        <v>182</v>
      </c>
      <c r="F43" t="s">
        <v>182</v>
      </c>
      <c r="G43">
        <v>2050</v>
      </c>
      <c r="H43" t="s">
        <v>182</v>
      </c>
      <c r="I43" t="s">
        <v>183</v>
      </c>
      <c r="J43" t="s">
        <v>182</v>
      </c>
      <c r="K43" t="s">
        <v>182</v>
      </c>
      <c r="L43">
        <v>27.376999999999999</v>
      </c>
      <c r="M43">
        <v>27.376999999999999</v>
      </c>
      <c r="N43">
        <v>27.376999999999999</v>
      </c>
      <c r="O43">
        <v>27.376999999999999</v>
      </c>
      <c r="P43">
        <v>27.376999999999999</v>
      </c>
      <c r="Q43">
        <v>27.376999999999999</v>
      </c>
      <c r="R43">
        <v>27.376999999999999</v>
      </c>
      <c r="S43">
        <v>27.376999999999999</v>
      </c>
      <c r="T43">
        <v>27.376999999999999</v>
      </c>
      <c r="U43">
        <v>27.376999999999999</v>
      </c>
      <c r="V43">
        <v>27.376999999999999</v>
      </c>
      <c r="W43">
        <v>27.376999999999999</v>
      </c>
      <c r="X43">
        <v>27.376999999999999</v>
      </c>
      <c r="Y43">
        <v>27.376999999999999</v>
      </c>
      <c r="Z43">
        <v>27.376999999999999</v>
      </c>
      <c r="AA43">
        <v>27.376999999999999</v>
      </c>
      <c r="AB43">
        <v>27.376999999999999</v>
      </c>
      <c r="AC43">
        <v>27.376999999999999</v>
      </c>
      <c r="AD43">
        <v>27.376999999999999</v>
      </c>
      <c r="AE43">
        <v>27.376999999999999</v>
      </c>
      <c r="AF43">
        <v>27.376999999999999</v>
      </c>
      <c r="AG43">
        <v>27.376999999999999</v>
      </c>
      <c r="AH43">
        <v>27.376999999999999</v>
      </c>
      <c r="AI43">
        <v>27.376999999999999</v>
      </c>
      <c r="AJ43">
        <v>27.376999999999999</v>
      </c>
      <c r="AK43">
        <v>27.376999999999999</v>
      </c>
      <c r="AL43">
        <v>27.376999999999999</v>
      </c>
    </row>
    <row r="44" spans="1:38" x14ac:dyDescent="0.3">
      <c r="A44" t="s">
        <v>175</v>
      </c>
      <c r="B44" t="s">
        <v>69</v>
      </c>
      <c r="C44" t="s">
        <v>197</v>
      </c>
      <c r="D44" t="s">
        <v>182</v>
      </c>
      <c r="E44" t="s">
        <v>182</v>
      </c>
      <c r="F44" t="s">
        <v>182</v>
      </c>
      <c r="G44">
        <v>2018</v>
      </c>
      <c r="H44" t="s">
        <v>182</v>
      </c>
      <c r="I44" t="s">
        <v>183</v>
      </c>
      <c r="J44" t="s">
        <v>182</v>
      </c>
      <c r="K44" t="s">
        <v>182</v>
      </c>
      <c r="L44">
        <v>30.9495</v>
      </c>
      <c r="M44">
        <v>30.9495</v>
      </c>
      <c r="N44">
        <v>30.9495</v>
      </c>
      <c r="O44">
        <v>30.9495</v>
      </c>
      <c r="P44">
        <v>30.9495</v>
      </c>
      <c r="Q44">
        <v>30.9495</v>
      </c>
      <c r="R44">
        <v>30.9495</v>
      </c>
      <c r="S44">
        <v>30.9495</v>
      </c>
      <c r="T44">
        <v>30.9495</v>
      </c>
      <c r="U44">
        <v>30.9495</v>
      </c>
      <c r="V44">
        <v>30.9495</v>
      </c>
      <c r="W44">
        <v>30.9495</v>
      </c>
      <c r="X44">
        <v>30.9495</v>
      </c>
      <c r="Y44">
        <v>30.9495</v>
      </c>
      <c r="Z44">
        <v>30.9495</v>
      </c>
      <c r="AA44">
        <v>30.9495</v>
      </c>
      <c r="AB44">
        <v>30.9495</v>
      </c>
      <c r="AC44">
        <v>30.9495</v>
      </c>
      <c r="AD44">
        <v>30.9495</v>
      </c>
      <c r="AE44">
        <v>30.9495</v>
      </c>
      <c r="AF44">
        <v>30.9495</v>
      </c>
      <c r="AG44">
        <v>30.9495</v>
      </c>
      <c r="AH44">
        <v>30.9495</v>
      </c>
      <c r="AI44">
        <v>30.9495</v>
      </c>
      <c r="AJ44">
        <v>30.9495</v>
      </c>
      <c r="AK44">
        <v>30.9495</v>
      </c>
      <c r="AL44">
        <v>30.9495</v>
      </c>
    </row>
    <row r="45" spans="1:38" x14ac:dyDescent="0.3">
      <c r="A45" t="s">
        <v>175</v>
      </c>
      <c r="B45" t="s">
        <v>69</v>
      </c>
      <c r="C45" t="s">
        <v>197</v>
      </c>
      <c r="D45" t="s">
        <v>182</v>
      </c>
      <c r="E45" t="s">
        <v>182</v>
      </c>
      <c r="F45" t="s">
        <v>182</v>
      </c>
      <c r="G45">
        <v>2030</v>
      </c>
      <c r="H45" t="s">
        <v>182</v>
      </c>
      <c r="I45" t="s">
        <v>183</v>
      </c>
      <c r="J45" t="s">
        <v>182</v>
      </c>
      <c r="K45" t="s">
        <v>182</v>
      </c>
      <c r="L45">
        <v>26.829000000000001</v>
      </c>
      <c r="M45">
        <v>26.829000000000001</v>
      </c>
      <c r="N45">
        <v>26.829000000000001</v>
      </c>
      <c r="O45">
        <v>26.829000000000001</v>
      </c>
      <c r="P45">
        <v>26.829000000000001</v>
      </c>
      <c r="Q45">
        <v>26.829000000000001</v>
      </c>
      <c r="R45">
        <v>26.829000000000001</v>
      </c>
      <c r="S45">
        <v>26.829000000000001</v>
      </c>
      <c r="T45">
        <v>26.829000000000001</v>
      </c>
      <c r="U45">
        <v>26.829000000000001</v>
      </c>
      <c r="V45">
        <v>26.829000000000001</v>
      </c>
      <c r="W45">
        <v>26.829000000000001</v>
      </c>
      <c r="X45">
        <v>26.829000000000001</v>
      </c>
      <c r="Y45">
        <v>26.829000000000001</v>
      </c>
      <c r="Z45">
        <v>26.829000000000001</v>
      </c>
      <c r="AA45">
        <v>26.829000000000001</v>
      </c>
      <c r="AB45">
        <v>26.829000000000001</v>
      </c>
      <c r="AC45">
        <v>26.829000000000001</v>
      </c>
      <c r="AD45">
        <v>26.829000000000001</v>
      </c>
      <c r="AE45">
        <v>26.829000000000001</v>
      </c>
      <c r="AF45">
        <v>26.829000000000001</v>
      </c>
      <c r="AG45">
        <v>26.829000000000001</v>
      </c>
      <c r="AH45">
        <v>26.829000000000001</v>
      </c>
      <c r="AI45">
        <v>26.829000000000001</v>
      </c>
      <c r="AJ45">
        <v>26.829000000000001</v>
      </c>
      <c r="AK45">
        <v>26.829000000000001</v>
      </c>
      <c r="AL45">
        <v>26.829000000000001</v>
      </c>
    </row>
    <row r="46" spans="1:38" x14ac:dyDescent="0.3">
      <c r="A46" t="s">
        <v>175</v>
      </c>
      <c r="B46" t="s">
        <v>69</v>
      </c>
      <c r="C46" t="s">
        <v>197</v>
      </c>
      <c r="D46" t="s">
        <v>182</v>
      </c>
      <c r="E46" t="s">
        <v>182</v>
      </c>
      <c r="F46" t="s">
        <v>182</v>
      </c>
      <c r="G46">
        <v>2050</v>
      </c>
      <c r="H46" t="s">
        <v>182</v>
      </c>
      <c r="I46" t="s">
        <v>183</v>
      </c>
      <c r="J46" t="s">
        <v>182</v>
      </c>
      <c r="K46" t="s">
        <v>182</v>
      </c>
      <c r="L46">
        <v>25.370999999999999</v>
      </c>
      <c r="M46">
        <v>25.370999999999999</v>
      </c>
      <c r="N46">
        <v>25.370999999999999</v>
      </c>
      <c r="O46">
        <v>25.370999999999999</v>
      </c>
      <c r="P46">
        <v>25.370999999999999</v>
      </c>
      <c r="Q46">
        <v>25.370999999999999</v>
      </c>
      <c r="R46">
        <v>25.370999999999999</v>
      </c>
      <c r="S46">
        <v>25.370999999999999</v>
      </c>
      <c r="T46">
        <v>25.370999999999999</v>
      </c>
      <c r="U46">
        <v>25.370999999999999</v>
      </c>
      <c r="V46">
        <v>25.370999999999999</v>
      </c>
      <c r="W46">
        <v>25.370999999999999</v>
      </c>
      <c r="X46">
        <v>25.370999999999999</v>
      </c>
      <c r="Y46">
        <v>25.370999999999999</v>
      </c>
      <c r="Z46">
        <v>25.370999999999999</v>
      </c>
      <c r="AA46">
        <v>25.370999999999999</v>
      </c>
      <c r="AB46">
        <v>25.370999999999999</v>
      </c>
      <c r="AC46">
        <v>25.370999999999999</v>
      </c>
      <c r="AD46">
        <v>25.370999999999999</v>
      </c>
      <c r="AE46">
        <v>25.370999999999999</v>
      </c>
      <c r="AF46">
        <v>25.370999999999999</v>
      </c>
      <c r="AG46">
        <v>25.370999999999999</v>
      </c>
      <c r="AH46">
        <v>25.370999999999999</v>
      </c>
      <c r="AI46">
        <v>25.370999999999999</v>
      </c>
      <c r="AJ46">
        <v>25.370999999999999</v>
      </c>
      <c r="AK46">
        <v>25.370999999999999</v>
      </c>
      <c r="AL46">
        <v>25.370999999999999</v>
      </c>
    </row>
    <row r="47" spans="1:38" x14ac:dyDescent="0.3">
      <c r="A47" t="s">
        <v>175</v>
      </c>
      <c r="B47" t="s">
        <v>69</v>
      </c>
      <c r="C47" t="s">
        <v>198</v>
      </c>
      <c r="D47" t="s">
        <v>182</v>
      </c>
      <c r="E47" t="s">
        <v>182</v>
      </c>
      <c r="F47" t="s">
        <v>182</v>
      </c>
      <c r="G47">
        <v>2018</v>
      </c>
      <c r="H47" t="s">
        <v>182</v>
      </c>
      <c r="I47" t="s">
        <v>183</v>
      </c>
      <c r="J47" t="s">
        <v>182</v>
      </c>
      <c r="K47" t="s">
        <v>182</v>
      </c>
      <c r="L47">
        <v>33.423499999999997</v>
      </c>
      <c r="M47">
        <v>33.423499999999997</v>
      </c>
      <c r="N47">
        <v>33.423499999999997</v>
      </c>
      <c r="O47">
        <v>33.423499999999997</v>
      </c>
      <c r="P47">
        <v>33.423499999999997</v>
      </c>
      <c r="Q47">
        <v>33.423499999999997</v>
      </c>
      <c r="R47">
        <v>33.423499999999997</v>
      </c>
      <c r="S47">
        <v>33.423499999999997</v>
      </c>
      <c r="T47">
        <v>33.423499999999997</v>
      </c>
      <c r="U47">
        <v>33.423499999999997</v>
      </c>
      <c r="V47">
        <v>33.423499999999997</v>
      </c>
      <c r="W47">
        <v>33.423499999999997</v>
      </c>
      <c r="X47">
        <v>33.423499999999997</v>
      </c>
      <c r="Y47">
        <v>33.423499999999997</v>
      </c>
      <c r="Z47">
        <v>33.423499999999997</v>
      </c>
      <c r="AA47">
        <v>33.423499999999997</v>
      </c>
      <c r="AB47">
        <v>33.423499999999997</v>
      </c>
      <c r="AC47">
        <v>33.423499999999997</v>
      </c>
      <c r="AD47">
        <v>33.423499999999997</v>
      </c>
      <c r="AE47">
        <v>33.423499999999997</v>
      </c>
      <c r="AF47">
        <v>33.423499999999997</v>
      </c>
      <c r="AG47">
        <v>33.423499999999997</v>
      </c>
      <c r="AH47">
        <v>33.423499999999997</v>
      </c>
      <c r="AI47">
        <v>33.423499999999997</v>
      </c>
      <c r="AJ47">
        <v>33.423499999999997</v>
      </c>
      <c r="AK47">
        <v>33.423499999999997</v>
      </c>
      <c r="AL47">
        <v>33.423499999999997</v>
      </c>
    </row>
    <row r="48" spans="1:38" x14ac:dyDescent="0.3">
      <c r="A48" t="s">
        <v>175</v>
      </c>
      <c r="B48" t="s">
        <v>69</v>
      </c>
      <c r="C48" t="s">
        <v>198</v>
      </c>
      <c r="D48" t="s">
        <v>182</v>
      </c>
      <c r="E48" t="s">
        <v>182</v>
      </c>
      <c r="F48" t="s">
        <v>182</v>
      </c>
      <c r="G48">
        <v>2030</v>
      </c>
      <c r="H48" t="s">
        <v>182</v>
      </c>
      <c r="I48" t="s">
        <v>183</v>
      </c>
      <c r="J48" t="s">
        <v>182</v>
      </c>
      <c r="K48" t="s">
        <v>182</v>
      </c>
      <c r="L48">
        <v>28.95</v>
      </c>
      <c r="M48">
        <v>28.95</v>
      </c>
      <c r="N48">
        <v>28.95</v>
      </c>
      <c r="O48">
        <v>28.95</v>
      </c>
      <c r="P48">
        <v>28.95</v>
      </c>
      <c r="Q48">
        <v>28.95</v>
      </c>
      <c r="R48">
        <v>28.95</v>
      </c>
      <c r="S48">
        <v>28.95</v>
      </c>
      <c r="T48">
        <v>28.95</v>
      </c>
      <c r="U48">
        <v>28.95</v>
      </c>
      <c r="V48">
        <v>28.95</v>
      </c>
      <c r="W48">
        <v>28.95</v>
      </c>
      <c r="X48">
        <v>28.95</v>
      </c>
      <c r="Y48">
        <v>28.95</v>
      </c>
      <c r="Z48">
        <v>28.95</v>
      </c>
      <c r="AA48">
        <v>28.95</v>
      </c>
      <c r="AB48">
        <v>28.95</v>
      </c>
      <c r="AC48">
        <v>28.95</v>
      </c>
      <c r="AD48">
        <v>28.95</v>
      </c>
      <c r="AE48">
        <v>28.95</v>
      </c>
      <c r="AF48">
        <v>28.95</v>
      </c>
      <c r="AG48">
        <v>28.95</v>
      </c>
      <c r="AH48">
        <v>28.95</v>
      </c>
      <c r="AI48">
        <v>28.95</v>
      </c>
      <c r="AJ48">
        <v>28.95</v>
      </c>
      <c r="AK48">
        <v>28.95</v>
      </c>
      <c r="AL48">
        <v>28.95</v>
      </c>
    </row>
    <row r="49" spans="1:38" x14ac:dyDescent="0.3">
      <c r="A49" t="s">
        <v>175</v>
      </c>
      <c r="B49" t="s">
        <v>69</v>
      </c>
      <c r="C49" t="s">
        <v>198</v>
      </c>
      <c r="D49" t="s">
        <v>182</v>
      </c>
      <c r="E49" t="s">
        <v>182</v>
      </c>
      <c r="F49" t="s">
        <v>182</v>
      </c>
      <c r="G49">
        <v>2050</v>
      </c>
      <c r="H49" t="s">
        <v>182</v>
      </c>
      <c r="I49" t="s">
        <v>183</v>
      </c>
      <c r="J49" t="s">
        <v>182</v>
      </c>
      <c r="K49" t="s">
        <v>182</v>
      </c>
      <c r="L49">
        <v>27.376999999999999</v>
      </c>
      <c r="M49">
        <v>27.376999999999999</v>
      </c>
      <c r="N49">
        <v>27.376999999999999</v>
      </c>
      <c r="O49">
        <v>27.376999999999999</v>
      </c>
      <c r="P49">
        <v>27.376999999999999</v>
      </c>
      <c r="Q49">
        <v>27.376999999999999</v>
      </c>
      <c r="R49">
        <v>27.376999999999999</v>
      </c>
      <c r="S49">
        <v>27.376999999999999</v>
      </c>
      <c r="T49">
        <v>27.376999999999999</v>
      </c>
      <c r="U49">
        <v>27.376999999999999</v>
      </c>
      <c r="V49">
        <v>27.376999999999999</v>
      </c>
      <c r="W49">
        <v>27.376999999999999</v>
      </c>
      <c r="X49">
        <v>27.376999999999999</v>
      </c>
      <c r="Y49">
        <v>27.376999999999999</v>
      </c>
      <c r="Z49">
        <v>27.376999999999999</v>
      </c>
      <c r="AA49">
        <v>27.376999999999999</v>
      </c>
      <c r="AB49">
        <v>27.376999999999999</v>
      </c>
      <c r="AC49">
        <v>27.376999999999999</v>
      </c>
      <c r="AD49">
        <v>27.376999999999999</v>
      </c>
      <c r="AE49">
        <v>27.376999999999999</v>
      </c>
      <c r="AF49">
        <v>27.376999999999999</v>
      </c>
      <c r="AG49">
        <v>27.376999999999999</v>
      </c>
      <c r="AH49">
        <v>27.376999999999999</v>
      </c>
      <c r="AI49">
        <v>27.376999999999999</v>
      </c>
      <c r="AJ49">
        <v>27.376999999999999</v>
      </c>
      <c r="AK49">
        <v>27.376999999999999</v>
      </c>
      <c r="AL49">
        <v>27.376999999999999</v>
      </c>
    </row>
    <row r="50" spans="1:38" x14ac:dyDescent="0.3">
      <c r="A50" t="s">
        <v>175</v>
      </c>
      <c r="B50" t="s">
        <v>69</v>
      </c>
      <c r="C50" t="s">
        <v>199</v>
      </c>
      <c r="D50" t="s">
        <v>182</v>
      </c>
      <c r="E50" t="s">
        <v>182</v>
      </c>
      <c r="F50" t="s">
        <v>182</v>
      </c>
      <c r="G50">
        <v>2018</v>
      </c>
      <c r="H50" t="s">
        <v>182</v>
      </c>
      <c r="I50" t="s">
        <v>183</v>
      </c>
      <c r="J50" t="s">
        <v>182</v>
      </c>
      <c r="K50" t="s">
        <v>182</v>
      </c>
      <c r="L50">
        <v>30.9495</v>
      </c>
      <c r="M50">
        <v>30.9495</v>
      </c>
      <c r="N50">
        <v>30.9495</v>
      </c>
      <c r="O50">
        <v>30.9495</v>
      </c>
      <c r="P50">
        <v>30.9495</v>
      </c>
      <c r="Q50">
        <v>30.9495</v>
      </c>
      <c r="R50">
        <v>30.9495</v>
      </c>
      <c r="S50">
        <v>30.9495</v>
      </c>
      <c r="T50">
        <v>30.9495</v>
      </c>
      <c r="U50">
        <v>30.9495</v>
      </c>
      <c r="V50">
        <v>30.9495</v>
      </c>
      <c r="W50">
        <v>30.9495</v>
      </c>
      <c r="X50">
        <v>30.9495</v>
      </c>
      <c r="Y50">
        <v>30.9495</v>
      </c>
      <c r="Z50">
        <v>30.9495</v>
      </c>
      <c r="AA50">
        <v>30.9495</v>
      </c>
      <c r="AB50">
        <v>30.9495</v>
      </c>
      <c r="AC50">
        <v>30.9495</v>
      </c>
      <c r="AD50">
        <v>30.9495</v>
      </c>
      <c r="AE50">
        <v>30.9495</v>
      </c>
      <c r="AF50">
        <v>30.9495</v>
      </c>
      <c r="AG50">
        <v>30.9495</v>
      </c>
      <c r="AH50">
        <v>30.9495</v>
      </c>
      <c r="AI50">
        <v>30.9495</v>
      </c>
      <c r="AJ50">
        <v>30.9495</v>
      </c>
      <c r="AK50">
        <v>30.9495</v>
      </c>
      <c r="AL50">
        <v>30.9495</v>
      </c>
    </row>
    <row r="51" spans="1:38" x14ac:dyDescent="0.3">
      <c r="A51" t="s">
        <v>175</v>
      </c>
      <c r="B51" t="s">
        <v>69</v>
      </c>
      <c r="C51" t="s">
        <v>199</v>
      </c>
      <c r="D51" t="s">
        <v>182</v>
      </c>
      <c r="E51" t="s">
        <v>182</v>
      </c>
      <c r="F51" t="s">
        <v>182</v>
      </c>
      <c r="G51">
        <v>2030</v>
      </c>
      <c r="H51" t="s">
        <v>182</v>
      </c>
      <c r="I51" t="s">
        <v>183</v>
      </c>
      <c r="J51" t="s">
        <v>182</v>
      </c>
      <c r="K51" t="s">
        <v>182</v>
      </c>
      <c r="L51">
        <v>26.829000000000001</v>
      </c>
      <c r="M51">
        <v>26.829000000000001</v>
      </c>
      <c r="N51">
        <v>26.829000000000001</v>
      </c>
      <c r="O51">
        <v>26.829000000000001</v>
      </c>
      <c r="P51">
        <v>26.829000000000001</v>
      </c>
      <c r="Q51">
        <v>26.829000000000001</v>
      </c>
      <c r="R51">
        <v>26.829000000000001</v>
      </c>
      <c r="S51">
        <v>26.829000000000001</v>
      </c>
      <c r="T51">
        <v>26.829000000000001</v>
      </c>
      <c r="U51">
        <v>26.829000000000001</v>
      </c>
      <c r="V51">
        <v>26.829000000000001</v>
      </c>
      <c r="W51">
        <v>26.829000000000001</v>
      </c>
      <c r="X51">
        <v>26.829000000000001</v>
      </c>
      <c r="Y51">
        <v>26.829000000000001</v>
      </c>
      <c r="Z51">
        <v>26.829000000000001</v>
      </c>
      <c r="AA51">
        <v>26.829000000000001</v>
      </c>
      <c r="AB51">
        <v>26.829000000000001</v>
      </c>
      <c r="AC51">
        <v>26.829000000000001</v>
      </c>
      <c r="AD51">
        <v>26.829000000000001</v>
      </c>
      <c r="AE51">
        <v>26.829000000000001</v>
      </c>
      <c r="AF51">
        <v>26.829000000000001</v>
      </c>
      <c r="AG51">
        <v>26.829000000000001</v>
      </c>
      <c r="AH51">
        <v>26.829000000000001</v>
      </c>
      <c r="AI51">
        <v>26.829000000000001</v>
      </c>
      <c r="AJ51">
        <v>26.829000000000001</v>
      </c>
      <c r="AK51">
        <v>26.829000000000001</v>
      </c>
      <c r="AL51">
        <v>26.829000000000001</v>
      </c>
    </row>
    <row r="52" spans="1:38" x14ac:dyDescent="0.3">
      <c r="A52" t="s">
        <v>175</v>
      </c>
      <c r="B52" t="s">
        <v>69</v>
      </c>
      <c r="C52" t="s">
        <v>199</v>
      </c>
      <c r="D52" t="s">
        <v>182</v>
      </c>
      <c r="E52" t="s">
        <v>182</v>
      </c>
      <c r="F52" t="s">
        <v>182</v>
      </c>
      <c r="G52">
        <v>2050</v>
      </c>
      <c r="H52" t="s">
        <v>182</v>
      </c>
      <c r="I52" t="s">
        <v>183</v>
      </c>
      <c r="J52" t="s">
        <v>182</v>
      </c>
      <c r="K52" t="s">
        <v>182</v>
      </c>
      <c r="L52">
        <v>25.370999999999999</v>
      </c>
      <c r="M52">
        <v>25.370999999999999</v>
      </c>
      <c r="N52">
        <v>25.370999999999999</v>
      </c>
      <c r="O52">
        <v>25.370999999999999</v>
      </c>
      <c r="P52">
        <v>25.370999999999999</v>
      </c>
      <c r="Q52">
        <v>25.370999999999999</v>
      </c>
      <c r="R52">
        <v>25.370999999999999</v>
      </c>
      <c r="S52">
        <v>25.370999999999999</v>
      </c>
      <c r="T52">
        <v>25.370999999999999</v>
      </c>
      <c r="U52">
        <v>25.370999999999999</v>
      </c>
      <c r="V52">
        <v>25.370999999999999</v>
      </c>
      <c r="W52">
        <v>25.370999999999999</v>
      </c>
      <c r="X52">
        <v>25.370999999999999</v>
      </c>
      <c r="Y52">
        <v>25.370999999999999</v>
      </c>
      <c r="Z52">
        <v>25.370999999999999</v>
      </c>
      <c r="AA52">
        <v>25.370999999999999</v>
      </c>
      <c r="AB52">
        <v>25.370999999999999</v>
      </c>
      <c r="AC52">
        <v>25.370999999999999</v>
      </c>
      <c r="AD52">
        <v>25.370999999999999</v>
      </c>
      <c r="AE52">
        <v>25.370999999999999</v>
      </c>
      <c r="AF52">
        <v>25.370999999999999</v>
      </c>
      <c r="AG52">
        <v>25.370999999999999</v>
      </c>
      <c r="AH52">
        <v>25.370999999999999</v>
      </c>
      <c r="AI52">
        <v>25.370999999999999</v>
      </c>
      <c r="AJ52">
        <v>25.370999999999999</v>
      </c>
      <c r="AK52">
        <v>25.370999999999999</v>
      </c>
      <c r="AL52">
        <v>25.370999999999999</v>
      </c>
    </row>
    <row r="53" spans="1:38" x14ac:dyDescent="0.3">
      <c r="A53" t="s">
        <v>175</v>
      </c>
      <c r="B53" t="s">
        <v>69</v>
      </c>
      <c r="C53" t="s">
        <v>200</v>
      </c>
      <c r="D53" t="s">
        <v>182</v>
      </c>
      <c r="E53" t="s">
        <v>182</v>
      </c>
      <c r="F53" t="s">
        <v>182</v>
      </c>
      <c r="G53">
        <v>2018</v>
      </c>
      <c r="H53" t="s">
        <v>182</v>
      </c>
      <c r="I53" t="s">
        <v>183</v>
      </c>
      <c r="J53" t="s">
        <v>182</v>
      </c>
      <c r="K53" t="s">
        <v>182</v>
      </c>
      <c r="L53">
        <v>33.423499999999997</v>
      </c>
      <c r="M53">
        <v>33.423499999999997</v>
      </c>
      <c r="N53">
        <v>33.423499999999997</v>
      </c>
      <c r="O53">
        <v>33.423499999999997</v>
      </c>
      <c r="P53">
        <v>33.423499999999997</v>
      </c>
      <c r="Q53">
        <v>33.423499999999997</v>
      </c>
      <c r="R53">
        <v>33.423499999999997</v>
      </c>
      <c r="S53">
        <v>33.423499999999997</v>
      </c>
      <c r="T53">
        <v>33.423499999999997</v>
      </c>
      <c r="U53">
        <v>33.423499999999997</v>
      </c>
      <c r="V53">
        <v>33.423499999999997</v>
      </c>
      <c r="W53">
        <v>33.423499999999997</v>
      </c>
      <c r="X53">
        <v>33.423499999999997</v>
      </c>
      <c r="Y53">
        <v>33.423499999999997</v>
      </c>
      <c r="Z53">
        <v>33.423499999999997</v>
      </c>
      <c r="AA53">
        <v>33.423499999999997</v>
      </c>
      <c r="AB53">
        <v>33.423499999999997</v>
      </c>
      <c r="AC53">
        <v>33.423499999999997</v>
      </c>
      <c r="AD53">
        <v>33.423499999999997</v>
      </c>
      <c r="AE53">
        <v>33.423499999999997</v>
      </c>
      <c r="AF53">
        <v>33.423499999999997</v>
      </c>
      <c r="AG53">
        <v>33.423499999999997</v>
      </c>
      <c r="AH53">
        <v>33.423499999999997</v>
      </c>
      <c r="AI53">
        <v>33.423499999999997</v>
      </c>
      <c r="AJ53">
        <v>33.423499999999997</v>
      </c>
      <c r="AK53">
        <v>33.423499999999997</v>
      </c>
      <c r="AL53">
        <v>33.423499999999997</v>
      </c>
    </row>
    <row r="54" spans="1:38" x14ac:dyDescent="0.3">
      <c r="A54" t="s">
        <v>175</v>
      </c>
      <c r="B54" t="s">
        <v>69</v>
      </c>
      <c r="C54" t="s">
        <v>200</v>
      </c>
      <c r="D54" t="s">
        <v>182</v>
      </c>
      <c r="E54" t="s">
        <v>182</v>
      </c>
      <c r="F54" t="s">
        <v>182</v>
      </c>
      <c r="G54">
        <v>2030</v>
      </c>
      <c r="H54" t="s">
        <v>182</v>
      </c>
      <c r="I54" t="s">
        <v>183</v>
      </c>
      <c r="J54" t="s">
        <v>182</v>
      </c>
      <c r="K54" t="s">
        <v>182</v>
      </c>
      <c r="L54">
        <v>28.95</v>
      </c>
      <c r="M54">
        <v>28.95</v>
      </c>
      <c r="N54">
        <v>28.95</v>
      </c>
      <c r="O54">
        <v>28.95</v>
      </c>
      <c r="P54">
        <v>28.95</v>
      </c>
      <c r="Q54">
        <v>28.95</v>
      </c>
      <c r="R54">
        <v>28.95</v>
      </c>
      <c r="S54">
        <v>28.95</v>
      </c>
      <c r="T54">
        <v>28.95</v>
      </c>
      <c r="U54">
        <v>28.95</v>
      </c>
      <c r="V54">
        <v>28.95</v>
      </c>
      <c r="W54">
        <v>28.95</v>
      </c>
      <c r="X54">
        <v>28.95</v>
      </c>
      <c r="Y54">
        <v>28.95</v>
      </c>
      <c r="Z54">
        <v>28.95</v>
      </c>
      <c r="AA54">
        <v>28.95</v>
      </c>
      <c r="AB54">
        <v>28.95</v>
      </c>
      <c r="AC54">
        <v>28.95</v>
      </c>
      <c r="AD54">
        <v>28.95</v>
      </c>
      <c r="AE54">
        <v>28.95</v>
      </c>
      <c r="AF54">
        <v>28.95</v>
      </c>
      <c r="AG54">
        <v>28.95</v>
      </c>
      <c r="AH54">
        <v>28.95</v>
      </c>
      <c r="AI54">
        <v>28.95</v>
      </c>
      <c r="AJ54">
        <v>28.95</v>
      </c>
      <c r="AK54">
        <v>28.95</v>
      </c>
      <c r="AL54">
        <v>28.95</v>
      </c>
    </row>
    <row r="55" spans="1:38" x14ac:dyDescent="0.3">
      <c r="A55" t="s">
        <v>175</v>
      </c>
      <c r="B55" t="s">
        <v>69</v>
      </c>
      <c r="C55" t="s">
        <v>200</v>
      </c>
      <c r="D55" t="s">
        <v>182</v>
      </c>
      <c r="E55" t="s">
        <v>182</v>
      </c>
      <c r="F55" t="s">
        <v>182</v>
      </c>
      <c r="G55">
        <v>2050</v>
      </c>
      <c r="H55" t="s">
        <v>182</v>
      </c>
      <c r="I55" t="s">
        <v>183</v>
      </c>
      <c r="J55" t="s">
        <v>182</v>
      </c>
      <c r="K55" t="s">
        <v>182</v>
      </c>
      <c r="L55">
        <v>27.376999999999999</v>
      </c>
      <c r="M55">
        <v>27.376999999999999</v>
      </c>
      <c r="N55">
        <v>27.376999999999999</v>
      </c>
      <c r="O55">
        <v>27.376999999999999</v>
      </c>
      <c r="P55">
        <v>27.376999999999999</v>
      </c>
      <c r="Q55">
        <v>27.376999999999999</v>
      </c>
      <c r="R55">
        <v>27.376999999999999</v>
      </c>
      <c r="S55">
        <v>27.376999999999999</v>
      </c>
      <c r="T55">
        <v>27.376999999999999</v>
      </c>
      <c r="U55">
        <v>27.376999999999999</v>
      </c>
      <c r="V55">
        <v>27.376999999999999</v>
      </c>
      <c r="W55">
        <v>27.376999999999999</v>
      </c>
      <c r="X55">
        <v>27.376999999999999</v>
      </c>
      <c r="Y55">
        <v>27.376999999999999</v>
      </c>
      <c r="Z55">
        <v>27.376999999999999</v>
      </c>
      <c r="AA55">
        <v>27.376999999999999</v>
      </c>
      <c r="AB55">
        <v>27.376999999999999</v>
      </c>
      <c r="AC55">
        <v>27.376999999999999</v>
      </c>
      <c r="AD55">
        <v>27.376999999999999</v>
      </c>
      <c r="AE55">
        <v>27.376999999999999</v>
      </c>
      <c r="AF55">
        <v>27.376999999999999</v>
      </c>
      <c r="AG55">
        <v>27.376999999999999</v>
      </c>
      <c r="AH55">
        <v>27.376999999999999</v>
      </c>
      <c r="AI55">
        <v>27.376999999999999</v>
      </c>
      <c r="AJ55">
        <v>27.376999999999999</v>
      </c>
      <c r="AK55">
        <v>27.376999999999999</v>
      </c>
      <c r="AL55">
        <v>27.376999999999999</v>
      </c>
    </row>
    <row r="56" spans="1:38" x14ac:dyDescent="0.3">
      <c r="A56" t="s">
        <v>175</v>
      </c>
      <c r="B56" t="s">
        <v>69</v>
      </c>
      <c r="C56" t="s">
        <v>201</v>
      </c>
      <c r="D56" t="s">
        <v>182</v>
      </c>
      <c r="E56" t="s">
        <v>182</v>
      </c>
      <c r="F56" t="s">
        <v>182</v>
      </c>
      <c r="G56">
        <v>2018</v>
      </c>
      <c r="H56" t="s">
        <v>182</v>
      </c>
      <c r="I56" t="s">
        <v>183</v>
      </c>
      <c r="J56" t="s">
        <v>182</v>
      </c>
      <c r="K56" t="s">
        <v>182</v>
      </c>
      <c r="L56">
        <v>30.9495</v>
      </c>
      <c r="M56">
        <v>30.9495</v>
      </c>
      <c r="N56">
        <v>30.9495</v>
      </c>
      <c r="O56">
        <v>30.9495</v>
      </c>
      <c r="P56">
        <v>30.9495</v>
      </c>
      <c r="Q56">
        <v>30.9495</v>
      </c>
      <c r="R56">
        <v>30.9495</v>
      </c>
      <c r="S56">
        <v>30.9495</v>
      </c>
      <c r="T56">
        <v>30.9495</v>
      </c>
      <c r="U56">
        <v>30.9495</v>
      </c>
      <c r="V56">
        <v>30.9495</v>
      </c>
      <c r="W56">
        <v>30.9495</v>
      </c>
      <c r="X56">
        <v>30.9495</v>
      </c>
      <c r="Y56">
        <v>30.9495</v>
      </c>
      <c r="Z56">
        <v>30.9495</v>
      </c>
      <c r="AA56">
        <v>30.9495</v>
      </c>
      <c r="AB56">
        <v>30.9495</v>
      </c>
      <c r="AC56">
        <v>30.9495</v>
      </c>
      <c r="AD56">
        <v>30.9495</v>
      </c>
      <c r="AE56">
        <v>30.9495</v>
      </c>
      <c r="AF56">
        <v>30.9495</v>
      </c>
      <c r="AG56">
        <v>30.9495</v>
      </c>
      <c r="AH56">
        <v>30.9495</v>
      </c>
      <c r="AI56">
        <v>30.9495</v>
      </c>
      <c r="AJ56">
        <v>30.9495</v>
      </c>
      <c r="AK56">
        <v>30.9495</v>
      </c>
      <c r="AL56">
        <v>30.9495</v>
      </c>
    </row>
    <row r="57" spans="1:38" x14ac:dyDescent="0.3">
      <c r="A57" t="s">
        <v>175</v>
      </c>
      <c r="B57" t="s">
        <v>69</v>
      </c>
      <c r="C57" t="s">
        <v>201</v>
      </c>
      <c r="D57" t="s">
        <v>182</v>
      </c>
      <c r="E57" t="s">
        <v>182</v>
      </c>
      <c r="F57" t="s">
        <v>182</v>
      </c>
      <c r="G57">
        <v>2030</v>
      </c>
      <c r="H57" t="s">
        <v>182</v>
      </c>
      <c r="I57" t="s">
        <v>183</v>
      </c>
      <c r="J57" t="s">
        <v>182</v>
      </c>
      <c r="K57" t="s">
        <v>182</v>
      </c>
      <c r="L57">
        <v>26.829000000000001</v>
      </c>
      <c r="M57">
        <v>26.829000000000001</v>
      </c>
      <c r="N57">
        <v>26.829000000000001</v>
      </c>
      <c r="O57">
        <v>26.829000000000001</v>
      </c>
      <c r="P57">
        <v>26.829000000000001</v>
      </c>
      <c r="Q57">
        <v>26.829000000000001</v>
      </c>
      <c r="R57">
        <v>26.829000000000001</v>
      </c>
      <c r="S57">
        <v>26.829000000000001</v>
      </c>
      <c r="T57">
        <v>26.829000000000001</v>
      </c>
      <c r="U57">
        <v>26.829000000000001</v>
      </c>
      <c r="V57">
        <v>26.829000000000001</v>
      </c>
      <c r="W57">
        <v>26.829000000000001</v>
      </c>
      <c r="X57">
        <v>26.829000000000001</v>
      </c>
      <c r="Y57">
        <v>26.829000000000001</v>
      </c>
      <c r="Z57">
        <v>26.829000000000001</v>
      </c>
      <c r="AA57">
        <v>26.829000000000001</v>
      </c>
      <c r="AB57">
        <v>26.829000000000001</v>
      </c>
      <c r="AC57">
        <v>26.829000000000001</v>
      </c>
      <c r="AD57">
        <v>26.829000000000001</v>
      </c>
      <c r="AE57">
        <v>26.829000000000001</v>
      </c>
      <c r="AF57">
        <v>26.829000000000001</v>
      </c>
      <c r="AG57">
        <v>26.829000000000001</v>
      </c>
      <c r="AH57">
        <v>26.829000000000001</v>
      </c>
      <c r="AI57">
        <v>26.829000000000001</v>
      </c>
      <c r="AJ57">
        <v>26.829000000000001</v>
      </c>
      <c r="AK57">
        <v>26.829000000000001</v>
      </c>
      <c r="AL57">
        <v>26.829000000000001</v>
      </c>
    </row>
    <row r="58" spans="1:38" x14ac:dyDescent="0.3">
      <c r="A58" t="s">
        <v>175</v>
      </c>
      <c r="B58" t="s">
        <v>69</v>
      </c>
      <c r="C58" t="s">
        <v>201</v>
      </c>
      <c r="D58" t="s">
        <v>182</v>
      </c>
      <c r="E58" t="s">
        <v>182</v>
      </c>
      <c r="F58" t="s">
        <v>182</v>
      </c>
      <c r="G58">
        <v>2050</v>
      </c>
      <c r="H58" t="s">
        <v>182</v>
      </c>
      <c r="I58" t="s">
        <v>183</v>
      </c>
      <c r="J58" t="s">
        <v>182</v>
      </c>
      <c r="K58" t="s">
        <v>182</v>
      </c>
      <c r="L58">
        <v>25.370999999999999</v>
      </c>
      <c r="M58">
        <v>25.370999999999999</v>
      </c>
      <c r="N58">
        <v>25.370999999999999</v>
      </c>
      <c r="O58">
        <v>25.370999999999999</v>
      </c>
      <c r="P58">
        <v>25.370999999999999</v>
      </c>
      <c r="Q58">
        <v>25.370999999999999</v>
      </c>
      <c r="R58">
        <v>25.370999999999999</v>
      </c>
      <c r="S58">
        <v>25.370999999999999</v>
      </c>
      <c r="T58">
        <v>25.370999999999999</v>
      </c>
      <c r="U58">
        <v>25.370999999999999</v>
      </c>
      <c r="V58">
        <v>25.370999999999999</v>
      </c>
      <c r="W58">
        <v>25.370999999999999</v>
      </c>
      <c r="X58">
        <v>25.370999999999999</v>
      </c>
      <c r="Y58">
        <v>25.370999999999999</v>
      </c>
      <c r="Z58">
        <v>25.370999999999999</v>
      </c>
      <c r="AA58">
        <v>25.370999999999999</v>
      </c>
      <c r="AB58">
        <v>25.370999999999999</v>
      </c>
      <c r="AC58">
        <v>25.370999999999999</v>
      </c>
      <c r="AD58">
        <v>25.370999999999999</v>
      </c>
      <c r="AE58">
        <v>25.370999999999999</v>
      </c>
      <c r="AF58">
        <v>25.370999999999999</v>
      </c>
      <c r="AG58">
        <v>25.370999999999999</v>
      </c>
      <c r="AH58">
        <v>25.370999999999999</v>
      </c>
      <c r="AI58">
        <v>25.370999999999999</v>
      </c>
      <c r="AJ58">
        <v>25.370999999999999</v>
      </c>
      <c r="AK58">
        <v>25.370999999999999</v>
      </c>
      <c r="AL58">
        <v>25.370999999999999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91"/>
  <sheetViews>
    <sheetView tabSelected="1" zoomScale="85" zoomScaleNormal="85" workbookViewId="0">
      <selection activeCell="M18" sqref="M18:M19"/>
    </sheetView>
  </sheetViews>
  <sheetFormatPr defaultRowHeight="14.4" x14ac:dyDescent="0.3"/>
  <cols>
    <col min="2" max="2" width="13.5546875" customWidth="1"/>
    <col min="3" max="3" width="21.77734375" bestFit="1" customWidth="1"/>
    <col min="4" max="4" width="10.6640625" bestFit="1" customWidth="1"/>
    <col min="5" max="5" width="11.5546875" bestFit="1" customWidth="1"/>
    <col min="6" max="7" width="10.6640625" bestFit="1" customWidth="1"/>
    <col min="8" max="8" width="17.44140625" customWidth="1"/>
    <col min="9" max="33" width="10.6640625" customWidth="1"/>
    <col min="34" max="34" width="10.6640625" style="7" customWidth="1"/>
    <col min="35" max="35" width="8.6640625" bestFit="1" customWidth="1"/>
    <col min="36" max="36" width="11.21875" bestFit="1" customWidth="1"/>
    <col min="37" max="37" width="9.66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1" width="9.44140625" bestFit="1" customWidth="1"/>
    <col min="42" max="42" width="12.21875" style="14" bestFit="1" customWidth="1"/>
    <col min="43" max="43" width="8.44140625" bestFit="1" customWidth="1"/>
  </cols>
  <sheetData>
    <row r="1" spans="2:22" s="14" customFormat="1" x14ac:dyDescent="0.3">
      <c r="O1" s="18"/>
      <c r="P1" s="18"/>
      <c r="Q1" s="18"/>
      <c r="R1" s="18"/>
      <c r="S1" s="18"/>
      <c r="T1" s="18"/>
    </row>
    <row r="2" spans="2:22" x14ac:dyDescent="0.3">
      <c r="B2" s="46" t="s">
        <v>163</v>
      </c>
      <c r="C2" s="46"/>
      <c r="D2" s="14"/>
      <c r="E2" s="14"/>
      <c r="F2" s="14"/>
      <c r="G2" s="14"/>
      <c r="H2" s="14"/>
      <c r="I2" s="14"/>
      <c r="J2" s="14"/>
      <c r="K2" s="14"/>
      <c r="O2" s="18"/>
      <c r="P2" s="18"/>
      <c r="Q2" s="18"/>
      <c r="R2" s="18"/>
      <c r="S2" s="18"/>
      <c r="T2" s="18"/>
    </row>
    <row r="3" spans="2:22" x14ac:dyDescent="0.3">
      <c r="B3" s="41" t="s">
        <v>154</v>
      </c>
      <c r="C3" s="41">
        <v>1.1399999999999999</v>
      </c>
      <c r="D3" s="14"/>
      <c r="E3" s="14"/>
      <c r="F3" s="14"/>
      <c r="G3" s="14"/>
      <c r="H3" s="14"/>
      <c r="I3" s="14"/>
      <c r="J3" s="14"/>
      <c r="K3" s="14"/>
      <c r="O3" s="18"/>
      <c r="P3" s="18"/>
      <c r="Q3" s="18"/>
      <c r="R3" s="18"/>
      <c r="S3" s="18"/>
      <c r="T3" s="18"/>
    </row>
    <row r="4" spans="2:22" x14ac:dyDescent="0.3">
      <c r="B4" t="s">
        <v>206</v>
      </c>
      <c r="E4" s="14"/>
      <c r="F4" s="14"/>
      <c r="G4" s="14"/>
      <c r="H4" s="14"/>
      <c r="I4" s="14"/>
      <c r="J4" s="14"/>
      <c r="K4" s="14"/>
      <c r="O4" s="18"/>
      <c r="P4" s="18"/>
      <c r="Q4" s="18"/>
      <c r="R4" s="18"/>
      <c r="S4" s="18"/>
      <c r="T4" s="18"/>
    </row>
    <row r="5" spans="2:22" s="14" customFormat="1" x14ac:dyDescent="0.3">
      <c r="O5" s="18"/>
      <c r="P5" s="18"/>
      <c r="Q5" s="18"/>
      <c r="R5" s="18"/>
      <c r="S5" s="18"/>
      <c r="T5" s="18"/>
      <c r="U5" s="17"/>
      <c r="V5" s="17"/>
    </row>
    <row r="6" spans="2:22" s="14" customFormat="1" x14ac:dyDescent="0.3">
      <c r="B6" s="46" t="s">
        <v>208</v>
      </c>
      <c r="C6" s="51" t="s">
        <v>207</v>
      </c>
      <c r="O6" s="18"/>
      <c r="P6" s="18"/>
      <c r="Q6" s="18"/>
      <c r="R6" s="18"/>
      <c r="S6" s="18"/>
      <c r="T6" s="18"/>
      <c r="U6" s="17"/>
      <c r="V6" s="17"/>
    </row>
    <row r="7" spans="2:22" s="14" customFormat="1" x14ac:dyDescent="0.3">
      <c r="B7" s="14" t="s">
        <v>202</v>
      </c>
      <c r="C7" s="47">
        <v>-2.5</v>
      </c>
      <c r="O7" s="18"/>
      <c r="P7" s="18"/>
      <c r="Q7" s="18"/>
      <c r="R7" s="18"/>
      <c r="S7" s="18"/>
      <c r="T7" s="18"/>
      <c r="U7" s="17"/>
      <c r="V7" s="17"/>
    </row>
    <row r="8" spans="2:22" s="14" customFormat="1" x14ac:dyDescent="0.3">
      <c r="B8" s="41" t="s">
        <v>203</v>
      </c>
      <c r="C8" s="48">
        <v>-5</v>
      </c>
      <c r="O8" s="18"/>
      <c r="P8" s="18"/>
      <c r="Q8" s="18"/>
      <c r="R8" s="18"/>
      <c r="S8" s="18"/>
      <c r="T8" s="18"/>
      <c r="U8" s="17"/>
      <c r="V8" s="17"/>
    </row>
    <row r="9" spans="2:22" s="14" customFormat="1" x14ac:dyDescent="0.3">
      <c r="B9" s="50" t="s">
        <v>209</v>
      </c>
      <c r="O9" s="18"/>
      <c r="P9" s="18"/>
      <c r="Q9" s="18"/>
      <c r="R9" s="18"/>
      <c r="S9" s="18"/>
      <c r="T9" s="18"/>
      <c r="U9" s="17"/>
      <c r="V9" s="17"/>
    </row>
    <row r="10" spans="2:22" s="14" customFormat="1" x14ac:dyDescent="0.3">
      <c r="B10" s="15" t="s">
        <v>73</v>
      </c>
      <c r="O10" s="18"/>
      <c r="P10" s="18"/>
      <c r="Q10" s="18"/>
      <c r="R10" s="18"/>
      <c r="S10" s="18"/>
      <c r="T10" s="18"/>
      <c r="U10" s="17"/>
      <c r="V10" s="17"/>
    </row>
    <row r="11" spans="2:22" s="14" customFormat="1" x14ac:dyDescent="0.3">
      <c r="B11" s="15" t="s">
        <v>72</v>
      </c>
      <c r="O11" s="18"/>
      <c r="P11" s="18"/>
      <c r="Q11" s="18"/>
      <c r="R11" s="18"/>
      <c r="S11" s="18"/>
      <c r="T11" s="18"/>
      <c r="U11" s="17"/>
      <c r="V11" s="17"/>
    </row>
    <row r="12" spans="2:22" s="14" customFormat="1" x14ac:dyDescent="0.3">
      <c r="B12" s="42"/>
      <c r="O12" s="17"/>
      <c r="P12" s="17"/>
      <c r="Q12" s="17"/>
      <c r="R12" s="17"/>
      <c r="S12" s="18"/>
      <c r="T12" s="17"/>
      <c r="U12" s="17"/>
      <c r="V12" s="17"/>
    </row>
    <row r="13" spans="2:22" x14ac:dyDescent="0.3"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2:22" ht="15.6" x14ac:dyDescent="0.3">
      <c r="B14" s="14"/>
      <c r="C14" s="20"/>
      <c r="D14" s="14"/>
      <c r="E14" s="14"/>
      <c r="F14" s="14"/>
      <c r="G14" s="14"/>
      <c r="H14" s="14"/>
      <c r="I14" s="14"/>
      <c r="J14" s="14"/>
      <c r="K14" s="14"/>
    </row>
    <row r="16" spans="2:22" x14ac:dyDescent="0.3">
      <c r="B16" s="1" t="s">
        <v>205</v>
      </c>
    </row>
    <row r="17" spans="1:15" ht="15" thickBot="1" x14ac:dyDescent="0.35">
      <c r="A17" s="14"/>
      <c r="B17" s="4" t="str">
        <f>INVCOST!B1</f>
        <v>attribute</v>
      </c>
      <c r="C17" s="4" t="str">
        <f>INVCOST!C1</f>
        <v>process</v>
      </c>
      <c r="D17" s="4" t="str">
        <f>INVCOST!D1</f>
        <v>commodity</v>
      </c>
      <c r="E17" s="4" t="str">
        <f>INVCOST!E1</f>
        <v>lim_type</v>
      </c>
      <c r="F17" s="4" t="str">
        <f>INVCOST!F1</f>
        <v>time_slice</v>
      </c>
      <c r="G17" s="4" t="str">
        <f>INVCOST!G1</f>
        <v>year</v>
      </c>
      <c r="H17" s="4" t="str">
        <f>INVCOST!H1</f>
        <v>commodity_group</v>
      </c>
      <c r="I17" s="4" t="str">
        <f>INVCOST!I1</f>
        <v>currency</v>
      </c>
      <c r="J17" s="4" t="str">
        <f>INVCOST!J1</f>
        <v>stage</v>
      </c>
      <c r="K17" s="4" t="str">
        <f>INVCOST!K1</f>
        <v>sow</v>
      </c>
      <c r="L17" s="4" t="s">
        <v>178</v>
      </c>
      <c r="M17" s="14"/>
      <c r="N17" s="14"/>
      <c r="O17" s="14"/>
    </row>
    <row r="18" spans="1:15" x14ac:dyDescent="0.3">
      <c r="B18" s="14" t="s">
        <v>177</v>
      </c>
      <c r="C18" s="14" t="str">
        <f>INVCOST!C2</f>
        <v>T-CAR-BEV100_ELC21</v>
      </c>
      <c r="G18" s="14">
        <f>INVCOST!G2</f>
        <v>2018</v>
      </c>
      <c r="I18" s="14" t="str">
        <f>INVCOST!I2</f>
        <v>EUR18</v>
      </c>
      <c r="L18" s="44">
        <f>INVCOST!L2*$C$3+IF(NOT(ISERR(FIND($B$8,C18))),$C$8,0)+IF(NOT(ISERR(FIND($B$7,C18))),$C$7,0)</f>
        <v>32.586939999999991</v>
      </c>
    </row>
    <row r="19" spans="1:15" x14ac:dyDescent="0.3">
      <c r="B19" s="14" t="s">
        <v>177</v>
      </c>
      <c r="C19" s="14" t="str">
        <f>INVCOST!C3</f>
        <v>T-CAR-BEV100_ELC21</v>
      </c>
      <c r="D19" s="14"/>
      <c r="E19" s="14"/>
      <c r="F19" s="14"/>
      <c r="G19" s="14">
        <f>INVCOST!G3</f>
        <v>2030</v>
      </c>
      <c r="H19" s="14"/>
      <c r="I19" s="14" t="str">
        <f>INVCOST!I3</f>
        <v>EUR18</v>
      </c>
      <c r="J19" s="14"/>
      <c r="K19" s="14"/>
      <c r="L19" s="44">
        <f>INVCOST!L3*$C$3+IF(NOT(ISERR(FIND($B$8,C19))),$C$8,0)+IF(NOT(ISERR(FIND($B$7,C19))),$C$7,0)</f>
        <v>26.442339999999998</v>
      </c>
      <c r="O19" s="14"/>
    </row>
    <row r="20" spans="1:15" x14ac:dyDescent="0.3">
      <c r="B20" s="14" t="s">
        <v>177</v>
      </c>
      <c r="C20" s="14" t="str">
        <f>INVCOST!C4</f>
        <v>T-CAR-BEV100_ELC21</v>
      </c>
      <c r="D20" s="14"/>
      <c r="E20" s="14"/>
      <c r="F20" s="14"/>
      <c r="G20" s="14">
        <f>INVCOST!G4</f>
        <v>2050</v>
      </c>
      <c r="H20" s="14"/>
      <c r="I20" s="14" t="str">
        <f>INVCOST!I4</f>
        <v>EUR18</v>
      </c>
      <c r="J20" s="14"/>
      <c r="K20" s="14"/>
      <c r="L20" s="44">
        <f>INVCOST!L4*$C$3+IF(NOT(ISERR(FIND($B$8,C20))),$C$8,0)+IF(NOT(ISERR(FIND($B$7,C20))),$C$7,0)</f>
        <v>23.096439999999998</v>
      </c>
      <c r="O20" s="14"/>
    </row>
    <row r="21" spans="1:15" x14ac:dyDescent="0.3">
      <c r="B21" s="14" t="s">
        <v>177</v>
      </c>
      <c r="C21" s="14" t="str">
        <f>INVCOST!C5</f>
        <v>T-CAR-BEV150_ELC21</v>
      </c>
      <c r="D21" s="14"/>
      <c r="E21" s="14"/>
      <c r="F21" s="14"/>
      <c r="G21" s="14">
        <f>INVCOST!G5</f>
        <v>2018</v>
      </c>
      <c r="H21" s="14"/>
      <c r="I21" s="14" t="str">
        <f>INVCOST!I5</f>
        <v>EUR18</v>
      </c>
      <c r="J21" s="14"/>
      <c r="K21" s="14"/>
      <c r="L21" s="44">
        <f>INVCOST!L5*$C$3+IF(NOT(ISERR(FIND($B$8,C21))),$C$8,0)+IF(NOT(ISERR(FIND($B$7,C21))),$C$7,0)</f>
        <v>32.586939999999991</v>
      </c>
      <c r="O21" s="14"/>
    </row>
    <row r="22" spans="1:15" x14ac:dyDescent="0.3">
      <c r="B22" s="14" t="s">
        <v>177</v>
      </c>
      <c r="C22" s="14" t="str">
        <f>INVCOST!C6</f>
        <v>T-CAR-BEV150_ELC21</v>
      </c>
      <c r="D22" s="14"/>
      <c r="E22" s="14"/>
      <c r="F22" s="14"/>
      <c r="G22" s="14">
        <f>INVCOST!G6</f>
        <v>2030</v>
      </c>
      <c r="H22" s="14"/>
      <c r="I22" s="14" t="str">
        <f>INVCOST!I6</f>
        <v>EUR18</v>
      </c>
      <c r="J22" s="14"/>
      <c r="K22" s="14"/>
      <c r="L22" s="44">
        <f>INVCOST!L6*$C$3+IF(NOT(ISERR(FIND($B$8,C22))),$C$8,0)+IF(NOT(ISERR(FIND($B$7,C22))),$C$7,0)</f>
        <v>26.442339999999998</v>
      </c>
      <c r="O22" s="14"/>
    </row>
    <row r="23" spans="1:15" x14ac:dyDescent="0.3">
      <c r="B23" s="14" t="s">
        <v>177</v>
      </c>
      <c r="C23" s="14" t="str">
        <f>INVCOST!C7</f>
        <v>T-CAR-BEV150_ELC21</v>
      </c>
      <c r="D23" s="14"/>
      <c r="E23" s="14"/>
      <c r="F23" s="14"/>
      <c r="G23" s="14">
        <f>INVCOST!G7</f>
        <v>2050</v>
      </c>
      <c r="H23" s="14"/>
      <c r="I23" s="14" t="str">
        <f>INVCOST!I7</f>
        <v>EUR18</v>
      </c>
      <c r="J23" s="14"/>
      <c r="K23" s="14"/>
      <c r="L23" s="44">
        <f>INVCOST!L7*$C$3+IF(NOT(ISERR(FIND($B$8,C23))),$C$8,0)+IF(NOT(ISERR(FIND($B$7,C23))),$C$7,0)</f>
        <v>23.096439999999998</v>
      </c>
      <c r="O23" s="14"/>
    </row>
    <row r="24" spans="1:15" x14ac:dyDescent="0.3">
      <c r="B24" s="14" t="s">
        <v>177</v>
      </c>
      <c r="C24" s="14" t="str">
        <f>INVCOST!C8</f>
        <v>T-CAR-BEV250_ELC21</v>
      </c>
      <c r="D24" s="14"/>
      <c r="E24" s="14"/>
      <c r="F24" s="14"/>
      <c r="G24" s="14">
        <f>INVCOST!G8</f>
        <v>2018</v>
      </c>
      <c r="H24" s="14"/>
      <c r="I24" s="14" t="str">
        <f>INVCOST!I8</f>
        <v>EUR18</v>
      </c>
      <c r="J24" s="14"/>
      <c r="K24" s="14"/>
      <c r="L24" s="44">
        <f>INVCOST!L8*$C$3+IF(NOT(ISERR(FIND($B$8,C24))),$C$8,0)+IF(NOT(ISERR(FIND($B$7,C24))),$C$7,0)</f>
        <v>32.586939999999991</v>
      </c>
      <c r="O24" s="14"/>
    </row>
    <row r="25" spans="1:15" x14ac:dyDescent="0.3">
      <c r="B25" s="14" t="s">
        <v>177</v>
      </c>
      <c r="C25" s="14" t="str">
        <f>INVCOST!C9</f>
        <v>T-CAR-BEV250_ELC21</v>
      </c>
      <c r="D25" s="14"/>
      <c r="E25" s="14"/>
      <c r="F25" s="14"/>
      <c r="G25" s="14">
        <f>INVCOST!G9</f>
        <v>2030</v>
      </c>
      <c r="H25" s="14"/>
      <c r="I25" s="14" t="str">
        <f>INVCOST!I9</f>
        <v>EUR18</v>
      </c>
      <c r="J25" s="14"/>
      <c r="K25" s="14"/>
      <c r="L25" s="44">
        <f>INVCOST!L9*$C$3+IF(NOT(ISERR(FIND($B$8,C25))),$C$8,0)+IF(NOT(ISERR(FIND($B$7,C25))),$C$7,0)</f>
        <v>26.442339999999998</v>
      </c>
      <c r="O25" s="14"/>
    </row>
    <row r="26" spans="1:15" x14ac:dyDescent="0.3">
      <c r="B26" s="14" t="s">
        <v>177</v>
      </c>
      <c r="C26" s="14" t="str">
        <f>INVCOST!C10</f>
        <v>T-CAR-BEV250_ELC21</v>
      </c>
      <c r="D26" s="14"/>
      <c r="E26" s="14"/>
      <c r="F26" s="14"/>
      <c r="G26" s="14">
        <f>INVCOST!G10</f>
        <v>2050</v>
      </c>
      <c r="H26" s="14"/>
      <c r="I26" s="14" t="str">
        <f>INVCOST!I10</f>
        <v>EUR18</v>
      </c>
      <c r="J26" s="14"/>
      <c r="K26" s="14"/>
      <c r="L26" s="44">
        <f>INVCOST!L10*$C$3+IF(NOT(ISERR(FIND($B$8,C26))),$C$8,0)+IF(NOT(ISERR(FIND($B$7,C26))),$C$7,0)</f>
        <v>23.096439999999998</v>
      </c>
      <c r="O26" s="14"/>
    </row>
    <row r="27" spans="1:15" x14ac:dyDescent="0.3">
      <c r="B27" s="14" t="s">
        <v>177</v>
      </c>
      <c r="C27" s="14" t="str">
        <f>INVCOST!C11</f>
        <v>T-CAR-FCV_HYD21</v>
      </c>
      <c r="D27" s="14"/>
      <c r="E27" s="14"/>
      <c r="F27" s="14"/>
      <c r="G27" s="14">
        <f>INVCOST!G11</f>
        <v>2018</v>
      </c>
      <c r="H27" s="14"/>
      <c r="I27" s="14" t="str">
        <f>INVCOST!I11</f>
        <v>EUR18</v>
      </c>
      <c r="J27" s="14"/>
      <c r="K27" s="14"/>
      <c r="L27" s="44">
        <f>INVCOST!L11*$C$3+IF(NOT(ISERR(FIND($B$8,C27))),$C$8,0)+IF(NOT(ISERR(FIND($B$7,C27))),$C$7,0)</f>
        <v>69.333659999999995</v>
      </c>
      <c r="O27" s="14"/>
    </row>
    <row r="28" spans="1:15" x14ac:dyDescent="0.3">
      <c r="B28" s="14" t="s">
        <v>177</v>
      </c>
      <c r="C28" s="14" t="str">
        <f>INVCOST!C12</f>
        <v>T-CAR-FCV_HYD21</v>
      </c>
      <c r="D28" s="14"/>
      <c r="E28" s="14"/>
      <c r="F28" s="14"/>
      <c r="G28" s="14">
        <f>INVCOST!G12</f>
        <v>2030</v>
      </c>
      <c r="H28" s="14"/>
      <c r="I28" s="14" t="str">
        <f>INVCOST!I12</f>
        <v>EUR18</v>
      </c>
      <c r="J28" s="14"/>
      <c r="K28" s="14"/>
      <c r="L28" s="44">
        <f>INVCOST!L12*$C$3+IF(NOT(ISERR(FIND($B$8,C28))),$C$8,0)+IF(NOT(ISERR(FIND($B$7,C28))),$C$7,0)</f>
        <v>35.549759999999999</v>
      </c>
      <c r="O28" s="14"/>
    </row>
    <row r="29" spans="1:15" x14ac:dyDescent="0.3">
      <c r="B29" s="14" t="s">
        <v>177</v>
      </c>
      <c r="C29" s="14" t="str">
        <f>INVCOST!C13</f>
        <v>T-CAR-FCV_HYD21</v>
      </c>
      <c r="D29" s="14"/>
      <c r="E29" s="14"/>
      <c r="F29" s="14"/>
      <c r="G29" s="14">
        <f>INVCOST!G13</f>
        <v>2050</v>
      </c>
      <c r="H29" s="14"/>
      <c r="I29" s="14" t="str">
        <f>INVCOST!I13</f>
        <v>EUR18</v>
      </c>
      <c r="J29" s="14"/>
      <c r="K29" s="14"/>
      <c r="L29" s="44">
        <f>INVCOST!L13*$C$3+IF(NOT(ISERR(FIND($B$8,C29))),$C$8,0)+IF(NOT(ISERR(FIND($B$7,C29))),$C$7,0)</f>
        <v>28.267439999999997</v>
      </c>
      <c r="O29" s="14"/>
    </row>
    <row r="30" spans="1:15" x14ac:dyDescent="0.3">
      <c r="B30" s="14" t="s">
        <v>177</v>
      </c>
      <c r="C30" s="14" t="str">
        <f>INVCOST!C14</f>
        <v>T-CAR-HEV_DST21</v>
      </c>
      <c r="D30" s="14"/>
      <c r="E30" s="14"/>
      <c r="F30" s="14"/>
      <c r="G30" s="14">
        <f>INVCOST!G14</f>
        <v>2018</v>
      </c>
      <c r="H30" s="14"/>
      <c r="I30" s="14" t="str">
        <f>INVCOST!I14</f>
        <v>EUR18</v>
      </c>
      <c r="J30" s="14"/>
      <c r="K30" s="14"/>
      <c r="L30" s="44">
        <f>INVCOST!L14*$C$3+IF(NOT(ISERR(FIND($B$8,C30))),$C$8,0)+IF(NOT(ISERR(FIND($B$7,C30))),$C$7,0)</f>
        <v>29.236439999999998</v>
      </c>
      <c r="O30" s="14"/>
    </row>
    <row r="31" spans="1:15" x14ac:dyDescent="0.3">
      <c r="B31" s="14" t="s">
        <v>177</v>
      </c>
      <c r="C31" s="14" t="str">
        <f>INVCOST!C15</f>
        <v>T-CAR-HEV_DST21</v>
      </c>
      <c r="D31" s="14"/>
      <c r="E31" s="14"/>
      <c r="F31" s="14"/>
      <c r="G31" s="14">
        <f>INVCOST!G15</f>
        <v>2030</v>
      </c>
      <c r="H31" s="14"/>
      <c r="I31" s="14" t="str">
        <f>INVCOST!I15</f>
        <v>EUR18</v>
      </c>
      <c r="J31" s="14"/>
      <c r="K31" s="14"/>
      <c r="L31" s="44">
        <f>INVCOST!L15*$C$3+IF(NOT(ISERR(FIND($B$8,C31))),$C$8,0)+IF(NOT(ISERR(FIND($B$7,C31))),$C$7,0)</f>
        <v>28.87848</v>
      </c>
      <c r="O31" s="14"/>
    </row>
    <row r="32" spans="1:15" x14ac:dyDescent="0.3">
      <c r="B32" s="14" t="s">
        <v>177</v>
      </c>
      <c r="C32" s="14" t="str">
        <f>INVCOST!C16</f>
        <v>T-CAR-HEV_DST21</v>
      </c>
      <c r="D32" s="14"/>
      <c r="E32" s="14"/>
      <c r="F32" s="14"/>
      <c r="G32" s="14">
        <f>INVCOST!G16</f>
        <v>2050</v>
      </c>
      <c r="H32" s="14"/>
      <c r="I32" s="14" t="str">
        <f>INVCOST!I16</f>
        <v>EUR18</v>
      </c>
      <c r="J32" s="14"/>
      <c r="K32" s="14"/>
      <c r="L32" s="44">
        <f>INVCOST!L16*$C$3+IF(NOT(ISERR(FIND($B$8,C32))),$C$8,0)+IF(NOT(ISERR(FIND($B$7,C32))),$C$7,0)</f>
        <v>28.008659999999995</v>
      </c>
      <c r="O32" s="14"/>
    </row>
    <row r="33" spans="2:15" x14ac:dyDescent="0.3">
      <c r="B33" s="14" t="s">
        <v>177</v>
      </c>
      <c r="C33" s="14" t="str">
        <f>INVCOST!C17</f>
        <v>T-CAR-HEV_GSL21</v>
      </c>
      <c r="D33" s="14"/>
      <c r="E33" s="14"/>
      <c r="F33" s="14"/>
      <c r="G33" s="14">
        <f>INVCOST!G17</f>
        <v>2018</v>
      </c>
      <c r="H33" s="14"/>
      <c r="I33" s="14" t="str">
        <f>INVCOST!I17</f>
        <v>EUR18</v>
      </c>
      <c r="J33" s="14"/>
      <c r="K33" s="14"/>
      <c r="L33" s="44">
        <f>INVCOST!L17*$C$3+IF(NOT(ISERR(FIND($B$8,C33))),$C$8,0)+IF(NOT(ISERR(FIND($B$7,C33))),$C$7,0)</f>
        <v>27.077279999999995</v>
      </c>
      <c r="O33" s="14"/>
    </row>
    <row r="34" spans="2:15" x14ac:dyDescent="0.3">
      <c r="B34" s="14" t="s">
        <v>177</v>
      </c>
      <c r="C34" s="14" t="str">
        <f>INVCOST!C18</f>
        <v>T-CAR-HEV_GSL21</v>
      </c>
      <c r="D34" s="14"/>
      <c r="E34" s="14"/>
      <c r="F34" s="14"/>
      <c r="G34" s="14">
        <f>INVCOST!G18</f>
        <v>2030</v>
      </c>
      <c r="H34" s="14"/>
      <c r="I34" s="14" t="str">
        <f>INVCOST!I18</f>
        <v>EUR18</v>
      </c>
      <c r="J34" s="14"/>
      <c r="K34" s="14"/>
      <c r="L34" s="44">
        <f>INVCOST!L18*$C$3+IF(NOT(ISERR(FIND($B$8,C34))),$C$8,0)+IF(NOT(ISERR(FIND($B$7,C34))),$C$7,0)</f>
        <v>26.762639999999998</v>
      </c>
      <c r="O34" s="14"/>
    </row>
    <row r="35" spans="2:15" x14ac:dyDescent="0.3">
      <c r="B35" s="14" t="s">
        <v>177</v>
      </c>
      <c r="C35" s="14" t="str">
        <f>INVCOST!C19</f>
        <v>T-CAR-HEV_GSL21</v>
      </c>
      <c r="D35" s="14"/>
      <c r="E35" s="14"/>
      <c r="F35" s="14"/>
      <c r="G35" s="14">
        <f>INVCOST!G19</f>
        <v>2050</v>
      </c>
      <c r="H35" s="14"/>
      <c r="I35" s="14" t="str">
        <f>INVCOST!I19</f>
        <v>EUR18</v>
      </c>
      <c r="J35" s="14"/>
      <c r="K35" s="14"/>
      <c r="L35" s="44">
        <f>INVCOST!L19*$C$3+IF(NOT(ISERR(FIND($B$8,C35))),$C$8,0)+IF(NOT(ISERR(FIND($B$7,C35))),$C$7,0)</f>
        <v>25.956659999999996</v>
      </c>
      <c r="O35" s="14"/>
    </row>
    <row r="36" spans="2:15" x14ac:dyDescent="0.3">
      <c r="B36" s="14" t="s">
        <v>177</v>
      </c>
      <c r="C36" s="14" t="str">
        <f>INVCOST!C20</f>
        <v>T-CAR-ICE_B10021</v>
      </c>
      <c r="D36" s="14"/>
      <c r="E36" s="14"/>
      <c r="F36" s="14"/>
      <c r="G36" s="14">
        <f>INVCOST!G20</f>
        <v>2018</v>
      </c>
      <c r="H36" s="14"/>
      <c r="I36" s="14" t="str">
        <f>INVCOST!I20</f>
        <v>EUR18</v>
      </c>
      <c r="J36" s="14"/>
      <c r="K36" s="14"/>
      <c r="L36" s="44">
        <f>INVCOST!L20*$C$3+IF(NOT(ISERR(FIND($B$8,C36))),$C$8,0)+IF(NOT(ISERR(FIND($B$7,C36))),$C$7,0)</f>
        <v>24.888009274342181</v>
      </c>
      <c r="O36" s="14"/>
    </row>
    <row r="37" spans="2:15" x14ac:dyDescent="0.3">
      <c r="B37" s="14" t="s">
        <v>177</v>
      </c>
      <c r="C37" s="14" t="str">
        <f>INVCOST!C21</f>
        <v>T-CAR-ICE_B10021</v>
      </c>
      <c r="D37" s="14"/>
      <c r="E37" s="14"/>
      <c r="F37" s="14"/>
      <c r="G37" s="14">
        <f>INVCOST!G21</f>
        <v>2030</v>
      </c>
      <c r="H37" s="14"/>
      <c r="I37" s="14" t="str">
        <f>INVCOST!I21</f>
        <v>EUR18</v>
      </c>
      <c r="J37" s="14"/>
      <c r="K37" s="14"/>
      <c r="L37" s="44">
        <f>INVCOST!L21*$C$3+IF(NOT(ISERR(FIND($B$8,C37))),$C$8,0)+IF(NOT(ISERR(FIND($B$7,C37))),$C$7,0)</f>
        <v>24.888009274342181</v>
      </c>
      <c r="O37" s="14"/>
    </row>
    <row r="38" spans="2:15" x14ac:dyDescent="0.3">
      <c r="B38" s="14" t="s">
        <v>177</v>
      </c>
      <c r="C38" s="14" t="str">
        <f>INVCOST!C22</f>
        <v>T-CAR-ICE_B10021</v>
      </c>
      <c r="D38" s="14"/>
      <c r="E38" s="14"/>
      <c r="F38" s="14"/>
      <c r="G38" s="14">
        <f>INVCOST!G22</f>
        <v>2050</v>
      </c>
      <c r="H38" s="14"/>
      <c r="I38" s="14" t="str">
        <f>INVCOST!I22</f>
        <v>EUR18</v>
      </c>
      <c r="J38" s="14"/>
      <c r="K38" s="14"/>
      <c r="L38" s="44">
        <f>INVCOST!L22*$C$3+IF(NOT(ISERR(FIND($B$8,C38))),$C$8,0)+IF(NOT(ISERR(FIND($B$7,C38))),$C$7,0)</f>
        <v>24.888009274342181</v>
      </c>
      <c r="O38" s="14"/>
    </row>
    <row r="39" spans="2:15" x14ac:dyDescent="0.3">
      <c r="B39" s="14" t="s">
        <v>177</v>
      </c>
      <c r="C39" s="14" t="str">
        <f>INVCOST!C23</f>
        <v>T-CAR-ICE_DF21</v>
      </c>
      <c r="D39" s="14"/>
      <c r="E39" s="14"/>
      <c r="F39" s="14"/>
      <c r="G39" s="14">
        <f>INVCOST!G23</f>
        <v>2018</v>
      </c>
      <c r="H39" s="14"/>
      <c r="I39" s="14" t="str">
        <f>INVCOST!I23</f>
        <v>EUR18</v>
      </c>
      <c r="J39" s="14"/>
      <c r="K39" s="14"/>
      <c r="L39" s="44">
        <f>INVCOST!L23*$C$3+IF(NOT(ISERR(FIND($B$8,C39))),$C$8,0)+IF(NOT(ISERR(FIND($B$7,C39))),$C$7,0)</f>
        <v>24.888009274342181</v>
      </c>
      <c r="O39" s="14"/>
    </row>
    <row r="40" spans="2:15" x14ac:dyDescent="0.3">
      <c r="B40" s="14" t="s">
        <v>177</v>
      </c>
      <c r="C40" s="14" t="str">
        <f>INVCOST!C24</f>
        <v>T-CAR-ICE_DF21</v>
      </c>
      <c r="D40" s="14"/>
      <c r="E40" s="14"/>
      <c r="F40" s="14"/>
      <c r="G40" s="14">
        <f>INVCOST!G24</f>
        <v>2030</v>
      </c>
      <c r="H40" s="14"/>
      <c r="I40" s="14" t="str">
        <f>INVCOST!I24</f>
        <v>EUR18</v>
      </c>
      <c r="J40" s="14"/>
      <c r="K40" s="14"/>
      <c r="L40" s="44">
        <f>INVCOST!L24*$C$3+IF(NOT(ISERR(FIND($B$8,C40))),$C$8,0)+IF(NOT(ISERR(FIND($B$7,C40))),$C$7,0)</f>
        <v>24.888009274342181</v>
      </c>
      <c r="O40" s="14"/>
    </row>
    <row r="41" spans="2:15" x14ac:dyDescent="0.3">
      <c r="B41" s="14" t="s">
        <v>177</v>
      </c>
      <c r="C41" s="14" t="str">
        <f>INVCOST!C25</f>
        <v>T-CAR-ICE_DF21</v>
      </c>
      <c r="D41" s="14"/>
      <c r="E41" s="14"/>
      <c r="F41" s="14"/>
      <c r="G41" s="14">
        <f>INVCOST!G25</f>
        <v>2050</v>
      </c>
      <c r="H41" s="14"/>
      <c r="I41" s="14" t="str">
        <f>INVCOST!I25</f>
        <v>EUR18</v>
      </c>
      <c r="J41" s="14"/>
      <c r="K41" s="14"/>
      <c r="L41" s="44">
        <f>INVCOST!L25*$C$3+IF(NOT(ISERR(FIND($B$8,C41))),$C$8,0)+IF(NOT(ISERR(FIND($B$7,C41))),$C$7,0)</f>
        <v>24.888009274342181</v>
      </c>
      <c r="O41" s="14"/>
    </row>
    <row r="42" spans="2:15" x14ac:dyDescent="0.3">
      <c r="B42" s="14" t="s">
        <v>177</v>
      </c>
      <c r="C42" s="14" t="str">
        <f>INVCOST!C26</f>
        <v>T-CAR-ICE_DST21</v>
      </c>
      <c r="D42" s="14"/>
      <c r="E42" s="14"/>
      <c r="F42" s="14"/>
      <c r="G42" s="14">
        <f>INVCOST!G26</f>
        <v>2018</v>
      </c>
      <c r="H42" s="14"/>
      <c r="I42" s="14" t="str">
        <f>INVCOST!I26</f>
        <v>EUR18</v>
      </c>
      <c r="J42" s="14"/>
      <c r="K42" s="14"/>
      <c r="L42" s="44">
        <f>INVCOST!L26*$C$3+IF(NOT(ISERR(FIND($B$8,C42))),$C$8,0)+IF(NOT(ISERR(FIND($B$7,C42))),$C$7,0)</f>
        <v>24.888009274342181</v>
      </c>
      <c r="O42" s="14"/>
    </row>
    <row r="43" spans="2:15" x14ac:dyDescent="0.3">
      <c r="B43" s="14" t="s">
        <v>177</v>
      </c>
      <c r="C43" s="14" t="str">
        <f>INVCOST!C27</f>
        <v>T-CAR-ICE_DST21</v>
      </c>
      <c r="D43" s="14"/>
      <c r="E43" s="14"/>
      <c r="F43" s="14"/>
      <c r="G43" s="14">
        <f>INVCOST!G27</f>
        <v>2030</v>
      </c>
      <c r="H43" s="14"/>
      <c r="I43" s="14" t="str">
        <f>INVCOST!I27</f>
        <v>EUR18</v>
      </c>
      <c r="J43" s="14"/>
      <c r="K43" s="14"/>
      <c r="L43" s="44">
        <f>INVCOST!L27*$C$3+IF(NOT(ISERR(FIND($B$8,C43))),$C$8,0)+IF(NOT(ISERR(FIND($B$7,C43))),$C$7,0)</f>
        <v>24.888009274342181</v>
      </c>
      <c r="O43" s="14"/>
    </row>
    <row r="44" spans="2:15" x14ac:dyDescent="0.3">
      <c r="B44" s="14" t="s">
        <v>177</v>
      </c>
      <c r="C44" s="14" t="str">
        <f>INVCOST!C28</f>
        <v>T-CAR-ICE_DST21</v>
      </c>
      <c r="D44" s="14"/>
      <c r="E44" s="14"/>
      <c r="F44" s="14"/>
      <c r="G44" s="14">
        <f>INVCOST!G28</f>
        <v>2050</v>
      </c>
      <c r="H44" s="14"/>
      <c r="I44" s="14" t="str">
        <f>INVCOST!I28</f>
        <v>EUR18</v>
      </c>
      <c r="J44" s="14"/>
      <c r="K44" s="14"/>
      <c r="L44" s="44">
        <f>INVCOST!L28*$C$3+IF(NOT(ISERR(FIND($B$8,C44))),$C$8,0)+IF(NOT(ISERR(FIND($B$7,C44))),$C$7,0)</f>
        <v>24.888009274342181</v>
      </c>
      <c r="O44" s="14"/>
    </row>
    <row r="45" spans="2:15" x14ac:dyDescent="0.3">
      <c r="B45" s="14" t="s">
        <v>177</v>
      </c>
      <c r="C45" s="14" t="str">
        <f>INVCOST!C29</f>
        <v>T-CAR-ICE_E8521</v>
      </c>
      <c r="D45" s="14"/>
      <c r="E45" s="14"/>
      <c r="F45" s="14"/>
      <c r="G45" s="14">
        <f>INVCOST!G29</f>
        <v>2018</v>
      </c>
      <c r="H45" s="14"/>
      <c r="I45" s="14" t="str">
        <f>INVCOST!I29</f>
        <v>EUR18</v>
      </c>
      <c r="J45" s="14"/>
      <c r="K45" s="14"/>
      <c r="L45" s="44">
        <f>INVCOST!L29*$C$3+IF(NOT(ISERR(FIND($B$8,C45))),$C$8,0)+IF(NOT(ISERR(FIND($B$7,C45))),$C$7,0)</f>
        <v>23.130765053247</v>
      </c>
      <c r="O45" s="14"/>
    </row>
    <row r="46" spans="2:15" x14ac:dyDescent="0.3">
      <c r="B46" s="14" t="s">
        <v>177</v>
      </c>
      <c r="C46" s="14" t="str">
        <f>INVCOST!C30</f>
        <v>T-CAR-ICE_E8521</v>
      </c>
      <c r="D46" s="14"/>
      <c r="E46" s="14"/>
      <c r="F46" s="14"/>
      <c r="G46" s="14">
        <f>INVCOST!G30</f>
        <v>2030</v>
      </c>
      <c r="H46" s="14"/>
      <c r="I46" s="14" t="str">
        <f>INVCOST!I30</f>
        <v>EUR18</v>
      </c>
      <c r="J46" s="14"/>
      <c r="K46" s="14"/>
      <c r="L46" s="44">
        <f>INVCOST!L30*$C$3+IF(NOT(ISERR(FIND($B$8,C46))),$C$8,0)+IF(NOT(ISERR(FIND($B$7,C46))),$C$7,0)</f>
        <v>23.130765053247</v>
      </c>
      <c r="O46" s="14"/>
    </row>
    <row r="47" spans="2:15" x14ac:dyDescent="0.3">
      <c r="B47" s="14" t="s">
        <v>177</v>
      </c>
      <c r="C47" s="14" t="str">
        <f>INVCOST!C31</f>
        <v>T-CAR-ICE_E8521</v>
      </c>
      <c r="D47" s="14"/>
      <c r="E47" s="14"/>
      <c r="F47" s="14"/>
      <c r="G47" s="14">
        <f>INVCOST!G31</f>
        <v>2050</v>
      </c>
      <c r="H47" s="14"/>
      <c r="I47" s="14" t="str">
        <f>INVCOST!I31</f>
        <v>EUR18</v>
      </c>
      <c r="J47" s="14"/>
      <c r="K47" s="14"/>
      <c r="L47" s="44">
        <f>INVCOST!L31*$C$3+IF(NOT(ISERR(FIND($B$8,C47))),$C$8,0)+IF(NOT(ISERR(FIND($B$7,C47))),$C$7,0)</f>
        <v>23.130765053247</v>
      </c>
      <c r="O47" s="14"/>
    </row>
    <row r="48" spans="2:15" x14ac:dyDescent="0.3">
      <c r="B48" s="14" t="s">
        <v>177</v>
      </c>
      <c r="C48" s="14" t="str">
        <f>INVCOST!C32</f>
        <v>T-CAR-ICE_GSL21</v>
      </c>
      <c r="D48" s="14"/>
      <c r="E48" s="14"/>
      <c r="F48" s="14"/>
      <c r="G48" s="14">
        <f>INVCOST!G32</f>
        <v>2018</v>
      </c>
      <c r="H48" s="14"/>
      <c r="I48" s="14" t="str">
        <f>INVCOST!I32</f>
        <v>EUR18</v>
      </c>
      <c r="J48" s="14"/>
      <c r="K48" s="14"/>
      <c r="L48" s="44">
        <f>INVCOST!L32*$C$3+IF(NOT(ISERR(FIND($B$8,C48))),$C$8,0)+IF(NOT(ISERR(FIND($B$7,C48))),$C$7,0)</f>
        <v>23.130765053247</v>
      </c>
      <c r="O48" s="14"/>
    </row>
    <row r="49" spans="2:15" x14ac:dyDescent="0.3">
      <c r="B49" s="14" t="s">
        <v>177</v>
      </c>
      <c r="C49" s="14" t="str">
        <f>INVCOST!C33</f>
        <v>T-CAR-ICE_GSL21</v>
      </c>
      <c r="D49" s="14"/>
      <c r="E49" s="14"/>
      <c r="F49" s="14"/>
      <c r="G49" s="14">
        <f>INVCOST!G33</f>
        <v>2030</v>
      </c>
      <c r="H49" s="14"/>
      <c r="I49" s="14" t="str">
        <f>INVCOST!I33</f>
        <v>EUR18</v>
      </c>
      <c r="J49" s="14"/>
      <c r="K49" s="14"/>
      <c r="L49" s="44">
        <f>INVCOST!L33*$C$3+IF(NOT(ISERR(FIND($B$8,C49))),$C$8,0)+IF(NOT(ISERR(FIND($B$7,C49))),$C$7,0)</f>
        <v>23.130765053247</v>
      </c>
      <c r="O49" s="14"/>
    </row>
    <row r="50" spans="2:15" x14ac:dyDescent="0.3">
      <c r="B50" s="14" t="s">
        <v>177</v>
      </c>
      <c r="C50" s="14" t="str">
        <f>INVCOST!C34</f>
        <v>T-CAR-ICE_GSL21</v>
      </c>
      <c r="D50" s="14"/>
      <c r="E50" s="14"/>
      <c r="F50" s="14"/>
      <c r="G50" s="14">
        <f>INVCOST!G34</f>
        <v>2050</v>
      </c>
      <c r="H50" s="14"/>
      <c r="I50" s="14" t="str">
        <f>INVCOST!I34</f>
        <v>EUR18</v>
      </c>
      <c r="J50" s="14"/>
      <c r="K50" s="14"/>
      <c r="L50" s="44">
        <f>INVCOST!L34*$C$3+IF(NOT(ISERR(FIND($B$8,C50))),$C$8,0)+IF(NOT(ISERR(FIND($B$7,C50))),$C$7,0)</f>
        <v>23.130765053247</v>
      </c>
      <c r="O50" s="14"/>
    </row>
    <row r="51" spans="2:15" x14ac:dyDescent="0.3">
      <c r="B51" s="14" t="s">
        <v>177</v>
      </c>
      <c r="C51" s="14" t="str">
        <f>INVCOST!C35</f>
        <v>T-CAR-ICE_HYD21</v>
      </c>
      <c r="D51" s="14"/>
      <c r="E51" s="14"/>
      <c r="F51" s="14"/>
      <c r="G51" s="14">
        <f>INVCOST!G35</f>
        <v>2018</v>
      </c>
      <c r="H51" s="14"/>
      <c r="I51" s="14" t="str">
        <f>INVCOST!I35</f>
        <v>EUR18</v>
      </c>
      <c r="J51" s="14"/>
      <c r="K51" s="14"/>
      <c r="L51" s="44">
        <f>INVCOST!L35*$C$3+IF(NOT(ISERR(FIND($B$8,C51))),$C$8,0)+IF(NOT(ISERR(FIND($B$7,C51))),$C$7,0)</f>
        <v>69.333659999999995</v>
      </c>
      <c r="O51" s="14"/>
    </row>
    <row r="52" spans="2:15" x14ac:dyDescent="0.3">
      <c r="B52" s="14" t="s">
        <v>177</v>
      </c>
      <c r="C52" s="14" t="str">
        <f>INVCOST!C36</f>
        <v>T-CAR-ICE_HYD21</v>
      </c>
      <c r="D52" s="14"/>
      <c r="E52" s="14"/>
      <c r="F52" s="14"/>
      <c r="G52" s="14">
        <f>INVCOST!G36</f>
        <v>2030</v>
      </c>
      <c r="H52" s="14"/>
      <c r="I52" s="14" t="str">
        <f>INVCOST!I36</f>
        <v>EUR18</v>
      </c>
      <c r="J52" s="14"/>
      <c r="K52" s="14"/>
      <c r="L52" s="44">
        <f>INVCOST!L36*$C$3+IF(NOT(ISERR(FIND($B$8,C52))),$C$8,0)+IF(NOT(ISERR(FIND($B$7,C52))),$C$7,0)</f>
        <v>35.549759999999999</v>
      </c>
      <c r="O52" s="14"/>
    </row>
    <row r="53" spans="2:15" x14ac:dyDescent="0.3">
      <c r="B53" s="14" t="s">
        <v>177</v>
      </c>
      <c r="C53" s="14" t="str">
        <f>INVCOST!C37</f>
        <v>T-CAR-ICE_HYD21</v>
      </c>
      <c r="D53" s="14"/>
      <c r="E53" s="14"/>
      <c r="F53" s="14"/>
      <c r="G53" s="14">
        <f>INVCOST!G37</f>
        <v>2050</v>
      </c>
      <c r="H53" s="14"/>
      <c r="I53" s="14" t="str">
        <f>INVCOST!I37</f>
        <v>EUR18</v>
      </c>
      <c r="J53" s="14"/>
      <c r="K53" s="14"/>
      <c r="L53" s="44">
        <f>INVCOST!L37*$C$3+IF(NOT(ISERR(FIND($B$8,C53))),$C$8,0)+IF(NOT(ISERR(FIND($B$7,C53))),$C$7,0)</f>
        <v>28.267439999999997</v>
      </c>
      <c r="O53" s="14"/>
    </row>
    <row r="54" spans="2:15" x14ac:dyDescent="0.3">
      <c r="B54" s="14" t="s">
        <v>177</v>
      </c>
      <c r="C54" s="14" t="str">
        <f>INVCOST!C38</f>
        <v>T-CAR-ICE_NGB21</v>
      </c>
      <c r="D54" s="14"/>
      <c r="E54" s="14"/>
      <c r="F54" s="14"/>
      <c r="G54" s="14">
        <f>INVCOST!G38</f>
        <v>2018</v>
      </c>
      <c r="H54" s="14"/>
      <c r="I54" s="14" t="str">
        <f>INVCOST!I38</f>
        <v>EUR18</v>
      </c>
      <c r="J54" s="14"/>
      <c r="K54" s="14"/>
      <c r="L54" s="44">
        <f>INVCOST!L38*$C$3+IF(NOT(ISERR(FIND($B$8,C54))),$C$8,0)+IF(NOT(ISERR(FIND($B$7,C54))),$C$7,0)</f>
        <v>28.079339999999998</v>
      </c>
      <c r="O54" s="14"/>
    </row>
    <row r="55" spans="2:15" x14ac:dyDescent="0.3">
      <c r="B55" s="14" t="s">
        <v>177</v>
      </c>
      <c r="C55" s="14" t="str">
        <f>INVCOST!C39</f>
        <v>T-CAR-ICE_NGB21</v>
      </c>
      <c r="D55" s="14"/>
      <c r="E55" s="14"/>
      <c r="F55" s="14"/>
      <c r="G55" s="14">
        <f>INVCOST!G39</f>
        <v>2030</v>
      </c>
      <c r="H55" s="14"/>
      <c r="I55" s="14" t="str">
        <f>INVCOST!I39</f>
        <v>EUR18</v>
      </c>
      <c r="J55" s="14"/>
      <c r="K55" s="14"/>
      <c r="L55" s="44">
        <f>INVCOST!L39*$C$3+IF(NOT(ISERR(FIND($B$8,C55))),$C$8,0)+IF(NOT(ISERR(FIND($B$7,C55))),$C$7,0)</f>
        <v>28.079339999999998</v>
      </c>
      <c r="O55" s="14"/>
    </row>
    <row r="56" spans="2:15" x14ac:dyDescent="0.3">
      <c r="B56" s="14" t="s">
        <v>177</v>
      </c>
      <c r="C56" s="14" t="str">
        <f>INVCOST!C40</f>
        <v>T-CAR-ICE_NGB21</v>
      </c>
      <c r="D56" s="14"/>
      <c r="E56" s="14"/>
      <c r="F56" s="14"/>
      <c r="G56" s="14">
        <f>INVCOST!G40</f>
        <v>2050</v>
      </c>
      <c r="H56" s="14"/>
      <c r="I56" s="14" t="str">
        <f>INVCOST!I40</f>
        <v>EUR18</v>
      </c>
      <c r="J56" s="14"/>
      <c r="K56" s="14"/>
      <c r="L56" s="44">
        <f>INVCOST!L40*$C$3+IF(NOT(ISERR(FIND($B$8,C56))),$C$8,0)+IF(NOT(ISERR(FIND($B$7,C56))),$C$7,0)</f>
        <v>28.079339999999998</v>
      </c>
      <c r="O56" s="14"/>
    </row>
    <row r="57" spans="2:15" x14ac:dyDescent="0.3">
      <c r="B57" s="14" t="s">
        <v>177</v>
      </c>
      <c r="C57" s="14" t="str">
        <f>INVCOST!C41</f>
        <v>T-CAR-PHEV10_DST21</v>
      </c>
      <c r="D57" s="14"/>
      <c r="E57" s="14"/>
      <c r="F57" s="14"/>
      <c r="G57" s="14">
        <f>INVCOST!G41</f>
        <v>2018</v>
      </c>
      <c r="H57" s="14"/>
      <c r="I57" s="14" t="str">
        <f>INVCOST!I41</f>
        <v>EUR18</v>
      </c>
      <c r="J57" s="14"/>
      <c r="K57" s="14"/>
      <c r="L57" s="44">
        <f>INVCOST!L41*$C$3+IF(NOT(ISERR(FIND($B$8,C57))),$C$8,0)+IF(NOT(ISERR(FIND($B$7,C57))),$C$7,0)</f>
        <v>35.602789999999992</v>
      </c>
      <c r="O57" s="14"/>
    </row>
    <row r="58" spans="2:15" x14ac:dyDescent="0.3">
      <c r="B58" s="14" t="s">
        <v>177</v>
      </c>
      <c r="C58" s="14" t="str">
        <f>INVCOST!C42</f>
        <v>T-CAR-PHEV10_DST21</v>
      </c>
      <c r="D58" s="14"/>
      <c r="E58" s="14"/>
      <c r="F58" s="14"/>
      <c r="G58" s="14">
        <f>INVCOST!G42</f>
        <v>2030</v>
      </c>
      <c r="H58" s="14"/>
      <c r="I58" s="14" t="str">
        <f>INVCOST!I42</f>
        <v>EUR18</v>
      </c>
      <c r="J58" s="14"/>
      <c r="K58" s="14"/>
      <c r="L58" s="44">
        <f>INVCOST!L42*$C$3+IF(NOT(ISERR(FIND($B$8,C58))),$C$8,0)+IF(NOT(ISERR(FIND($B$7,C58))),$C$7,0)</f>
        <v>30.502999999999993</v>
      </c>
      <c r="O58" s="14"/>
    </row>
    <row r="59" spans="2:15" x14ac:dyDescent="0.3">
      <c r="B59" s="14" t="s">
        <v>177</v>
      </c>
      <c r="C59" s="14" t="str">
        <f>INVCOST!C43</f>
        <v>T-CAR-PHEV10_DST21</v>
      </c>
      <c r="D59" s="14"/>
      <c r="E59" s="14"/>
      <c r="F59" s="14"/>
      <c r="G59" s="14">
        <f>INVCOST!G43</f>
        <v>2050</v>
      </c>
      <c r="H59" s="14"/>
      <c r="I59" s="14" t="str">
        <f>INVCOST!I43</f>
        <v>EUR18</v>
      </c>
      <c r="J59" s="14"/>
      <c r="K59" s="14"/>
      <c r="L59" s="44">
        <f>INVCOST!L43*$C$3+IF(NOT(ISERR(FIND($B$8,C59))),$C$8,0)+IF(NOT(ISERR(FIND($B$7,C59))),$C$7,0)</f>
        <v>28.709779999999995</v>
      </c>
      <c r="O59" s="14"/>
    </row>
    <row r="60" spans="2:15" x14ac:dyDescent="0.3">
      <c r="B60" s="14" t="s">
        <v>177</v>
      </c>
      <c r="C60" s="14" t="str">
        <f>INVCOST!C44</f>
        <v>T-CAR-PHEV10_GSL21</v>
      </c>
      <c r="D60" s="14"/>
      <c r="E60" s="14"/>
      <c r="F60" s="14"/>
      <c r="G60" s="14">
        <f>INVCOST!G44</f>
        <v>2018</v>
      </c>
      <c r="H60" s="14"/>
      <c r="I60" s="14" t="str">
        <f>INVCOST!I44</f>
        <v>EUR18</v>
      </c>
      <c r="J60" s="14"/>
      <c r="K60" s="14"/>
      <c r="L60" s="44">
        <f>INVCOST!L44*$C$3+IF(NOT(ISERR(FIND($B$8,C60))),$C$8,0)+IF(NOT(ISERR(FIND($B$7,C60))),$C$7,0)</f>
        <v>32.782429999999998</v>
      </c>
      <c r="O60" s="14"/>
    </row>
    <row r="61" spans="2:15" x14ac:dyDescent="0.3">
      <c r="B61" s="14" t="s">
        <v>177</v>
      </c>
      <c r="C61" s="14" t="str">
        <f>INVCOST!C45</f>
        <v>T-CAR-PHEV10_GSL21</v>
      </c>
      <c r="D61" s="14"/>
      <c r="E61" s="14"/>
      <c r="F61" s="14"/>
      <c r="G61" s="14">
        <f>INVCOST!G45</f>
        <v>2030</v>
      </c>
      <c r="H61" s="14"/>
      <c r="I61" s="14" t="str">
        <f>INVCOST!I45</f>
        <v>EUR18</v>
      </c>
      <c r="J61" s="14"/>
      <c r="K61" s="14"/>
      <c r="L61" s="44">
        <f>INVCOST!L45*$C$3+IF(NOT(ISERR(FIND($B$8,C61))),$C$8,0)+IF(NOT(ISERR(FIND($B$7,C61))),$C$7,0)</f>
        <v>28.085059999999999</v>
      </c>
      <c r="O61" s="14"/>
    </row>
    <row r="62" spans="2:15" x14ac:dyDescent="0.3">
      <c r="B62" s="14" t="s">
        <v>177</v>
      </c>
      <c r="C62" s="14" t="str">
        <f>INVCOST!C46</f>
        <v>T-CAR-PHEV10_GSL21</v>
      </c>
      <c r="D62" s="14"/>
      <c r="E62" s="14"/>
      <c r="F62" s="14"/>
      <c r="G62" s="14">
        <f>INVCOST!G46</f>
        <v>2050</v>
      </c>
      <c r="H62" s="14"/>
      <c r="I62" s="14" t="str">
        <f>INVCOST!I46</f>
        <v>EUR18</v>
      </c>
      <c r="J62" s="14"/>
      <c r="K62" s="14"/>
      <c r="L62" s="44">
        <f>INVCOST!L46*$C$3+IF(NOT(ISERR(FIND($B$8,C62))),$C$8,0)+IF(NOT(ISERR(FIND($B$7,C62))),$C$7,0)</f>
        <v>26.422939999999997</v>
      </c>
      <c r="O62" s="14"/>
    </row>
    <row r="63" spans="2:15" x14ac:dyDescent="0.3">
      <c r="B63" s="14" t="s">
        <v>177</v>
      </c>
      <c r="C63" s="14" t="str">
        <f>INVCOST!C47</f>
        <v>T-CAR-PHEV20_DST21</v>
      </c>
      <c r="D63" s="14"/>
      <c r="E63" s="14"/>
      <c r="F63" s="14"/>
      <c r="G63" s="14">
        <f>INVCOST!G47</f>
        <v>2018</v>
      </c>
      <c r="H63" s="14"/>
      <c r="I63" s="14" t="str">
        <f>INVCOST!I47</f>
        <v>EUR18</v>
      </c>
      <c r="J63" s="14"/>
      <c r="K63" s="14"/>
      <c r="L63" s="44">
        <f>INVCOST!L47*$C$3+IF(NOT(ISERR(FIND($B$8,C63))),$C$8,0)+IF(NOT(ISERR(FIND($B$7,C63))),$C$7,0)</f>
        <v>35.602789999999992</v>
      </c>
      <c r="O63" s="14"/>
    </row>
    <row r="64" spans="2:15" x14ac:dyDescent="0.3">
      <c r="B64" s="14" t="s">
        <v>177</v>
      </c>
      <c r="C64" s="14" t="str">
        <f>INVCOST!C48</f>
        <v>T-CAR-PHEV20_DST21</v>
      </c>
      <c r="D64" s="14"/>
      <c r="E64" s="14"/>
      <c r="F64" s="14"/>
      <c r="G64" s="14">
        <f>INVCOST!G48</f>
        <v>2030</v>
      </c>
      <c r="H64" s="14"/>
      <c r="I64" s="14" t="str">
        <f>INVCOST!I48</f>
        <v>EUR18</v>
      </c>
      <c r="J64" s="14"/>
      <c r="K64" s="14"/>
      <c r="L64" s="44">
        <f>INVCOST!L48*$C$3+IF(NOT(ISERR(FIND($B$8,C64))),$C$8,0)+IF(NOT(ISERR(FIND($B$7,C64))),$C$7,0)</f>
        <v>30.502999999999993</v>
      </c>
      <c r="O64" s="14"/>
    </row>
    <row r="65" spans="2:15" x14ac:dyDescent="0.3">
      <c r="B65" s="14" t="s">
        <v>177</v>
      </c>
      <c r="C65" s="14" t="str">
        <f>INVCOST!C49</f>
        <v>T-CAR-PHEV20_DST21</v>
      </c>
      <c r="D65" s="14"/>
      <c r="E65" s="14"/>
      <c r="F65" s="14"/>
      <c r="G65" s="14">
        <f>INVCOST!G49</f>
        <v>2050</v>
      </c>
      <c r="H65" s="14"/>
      <c r="I65" s="14" t="str">
        <f>INVCOST!I49</f>
        <v>EUR18</v>
      </c>
      <c r="J65" s="14"/>
      <c r="K65" s="14"/>
      <c r="L65" s="44">
        <f>INVCOST!L49*$C$3+IF(NOT(ISERR(FIND($B$8,C65))),$C$8,0)+IF(NOT(ISERR(FIND($B$7,C65))),$C$7,0)</f>
        <v>28.709779999999995</v>
      </c>
      <c r="O65" s="14"/>
    </row>
    <row r="66" spans="2:15" x14ac:dyDescent="0.3">
      <c r="B66" s="14" t="s">
        <v>177</v>
      </c>
      <c r="C66" s="14" t="str">
        <f>INVCOST!C50</f>
        <v>T-CAR-PHEV20_GSL21</v>
      </c>
      <c r="D66" s="14"/>
      <c r="E66" s="14"/>
      <c r="F66" s="14"/>
      <c r="G66" s="14">
        <f>INVCOST!G50</f>
        <v>2018</v>
      </c>
      <c r="H66" s="14"/>
      <c r="I66" s="14" t="str">
        <f>INVCOST!I50</f>
        <v>EUR18</v>
      </c>
      <c r="J66" s="14"/>
      <c r="K66" s="14"/>
      <c r="L66" s="44">
        <f>INVCOST!L50*$C$3+IF(NOT(ISERR(FIND($B$8,C66))),$C$8,0)+IF(NOT(ISERR(FIND($B$7,C66))),$C$7,0)</f>
        <v>32.782429999999998</v>
      </c>
      <c r="O66" s="14"/>
    </row>
    <row r="67" spans="2:15" x14ac:dyDescent="0.3">
      <c r="B67" s="14" t="s">
        <v>177</v>
      </c>
      <c r="C67" s="14" t="str">
        <f>INVCOST!C51</f>
        <v>T-CAR-PHEV20_GSL21</v>
      </c>
      <c r="D67" s="14"/>
      <c r="E67" s="14"/>
      <c r="F67" s="14"/>
      <c r="G67" s="14">
        <f>INVCOST!G51</f>
        <v>2030</v>
      </c>
      <c r="H67" s="14"/>
      <c r="I67" s="14" t="str">
        <f>INVCOST!I51</f>
        <v>EUR18</v>
      </c>
      <c r="J67" s="14"/>
      <c r="K67" s="14"/>
      <c r="L67" s="44">
        <f>INVCOST!L51*$C$3+IF(NOT(ISERR(FIND($B$8,C67))),$C$8,0)+IF(NOT(ISERR(FIND($B$7,C67))),$C$7,0)</f>
        <v>28.085059999999999</v>
      </c>
      <c r="O67" s="14"/>
    </row>
    <row r="68" spans="2:15" x14ac:dyDescent="0.3">
      <c r="B68" s="14" t="s">
        <v>177</v>
      </c>
      <c r="C68" s="14" t="str">
        <f>INVCOST!C52</f>
        <v>T-CAR-PHEV20_GSL21</v>
      </c>
      <c r="D68" s="14"/>
      <c r="E68" s="14"/>
      <c r="F68" s="14"/>
      <c r="G68" s="14">
        <f>INVCOST!G52</f>
        <v>2050</v>
      </c>
      <c r="H68" s="14"/>
      <c r="I68" s="14" t="str">
        <f>INVCOST!I52</f>
        <v>EUR18</v>
      </c>
      <c r="J68" s="14"/>
      <c r="K68" s="14"/>
      <c r="L68" s="44">
        <f>INVCOST!L52*$C$3+IF(NOT(ISERR(FIND($B$8,C68))),$C$8,0)+IF(NOT(ISERR(FIND($B$7,C68))),$C$7,0)</f>
        <v>26.422939999999997</v>
      </c>
      <c r="O68" s="14"/>
    </row>
    <row r="69" spans="2:15" x14ac:dyDescent="0.3">
      <c r="B69" s="14" t="s">
        <v>177</v>
      </c>
      <c r="C69" s="14" t="str">
        <f>INVCOST!C53</f>
        <v>T-CAR-PHEV40_DST21</v>
      </c>
      <c r="D69" s="14"/>
      <c r="E69" s="14"/>
      <c r="F69" s="14"/>
      <c r="G69" s="14">
        <f>INVCOST!G53</f>
        <v>2018</v>
      </c>
      <c r="H69" s="14"/>
      <c r="I69" s="14" t="str">
        <f>INVCOST!I53</f>
        <v>EUR18</v>
      </c>
      <c r="J69" s="14"/>
      <c r="K69" s="14"/>
      <c r="L69" s="44">
        <f>INVCOST!L53*$C$3+IF(NOT(ISERR(FIND($B$8,C69))),$C$8,0)+IF(NOT(ISERR(FIND($B$7,C69))),$C$7,0)</f>
        <v>35.602789999999992</v>
      </c>
      <c r="O69" s="14"/>
    </row>
    <row r="70" spans="2:15" x14ac:dyDescent="0.3">
      <c r="B70" s="14" t="s">
        <v>177</v>
      </c>
      <c r="C70" s="14" t="str">
        <f>INVCOST!C54</f>
        <v>T-CAR-PHEV40_DST21</v>
      </c>
      <c r="D70" s="14"/>
      <c r="E70" s="14"/>
      <c r="F70" s="14"/>
      <c r="G70" s="14">
        <f>INVCOST!G54</f>
        <v>2030</v>
      </c>
      <c r="H70" s="14"/>
      <c r="I70" s="14" t="str">
        <f>INVCOST!I54</f>
        <v>EUR18</v>
      </c>
      <c r="J70" s="14"/>
      <c r="K70" s="14"/>
      <c r="L70" s="44">
        <f>INVCOST!L54*$C$3+IF(NOT(ISERR(FIND($B$8,C70))),$C$8,0)+IF(NOT(ISERR(FIND($B$7,C70))),$C$7,0)</f>
        <v>30.502999999999993</v>
      </c>
      <c r="O70" s="14"/>
    </row>
    <row r="71" spans="2:15" x14ac:dyDescent="0.3">
      <c r="B71" s="14" t="s">
        <v>177</v>
      </c>
      <c r="C71" s="14" t="str">
        <f>INVCOST!C55</f>
        <v>T-CAR-PHEV40_DST21</v>
      </c>
      <c r="D71" s="14"/>
      <c r="E71" s="14"/>
      <c r="F71" s="14"/>
      <c r="G71" s="14">
        <f>INVCOST!G55</f>
        <v>2050</v>
      </c>
      <c r="H71" s="14"/>
      <c r="I71" s="14" t="str">
        <f>INVCOST!I55</f>
        <v>EUR18</v>
      </c>
      <c r="J71" s="14"/>
      <c r="K71" s="14"/>
      <c r="L71" s="44">
        <f>INVCOST!L55*$C$3+IF(NOT(ISERR(FIND($B$8,C71))),$C$8,0)+IF(NOT(ISERR(FIND($B$7,C71))),$C$7,0)</f>
        <v>28.709779999999995</v>
      </c>
      <c r="O71" s="14"/>
    </row>
    <row r="72" spans="2:15" x14ac:dyDescent="0.3">
      <c r="B72" s="14" t="s">
        <v>177</v>
      </c>
      <c r="C72" s="14" t="str">
        <f>INVCOST!C56</f>
        <v>T-CAR-PHEV40_GSL21</v>
      </c>
      <c r="D72" s="14"/>
      <c r="E72" s="14"/>
      <c r="F72" s="14"/>
      <c r="G72" s="14">
        <f>INVCOST!G56</f>
        <v>2018</v>
      </c>
      <c r="H72" s="14"/>
      <c r="I72" s="14" t="str">
        <f>INVCOST!I56</f>
        <v>EUR18</v>
      </c>
      <c r="J72" s="14"/>
      <c r="K72" s="14"/>
      <c r="L72" s="44">
        <f>INVCOST!L56*$C$3+IF(NOT(ISERR(FIND($B$8,C72))),$C$8,0)+IF(NOT(ISERR(FIND($B$7,C72))),$C$7,0)</f>
        <v>32.782429999999998</v>
      </c>
      <c r="O72" s="14"/>
    </row>
    <row r="73" spans="2:15" x14ac:dyDescent="0.3">
      <c r="B73" s="14" t="s">
        <v>177</v>
      </c>
      <c r="C73" s="14" t="str">
        <f>INVCOST!C57</f>
        <v>T-CAR-PHEV40_GSL21</v>
      </c>
      <c r="D73" s="14"/>
      <c r="E73" s="14"/>
      <c r="F73" s="14"/>
      <c r="G73" s="14">
        <f>INVCOST!G57</f>
        <v>2030</v>
      </c>
      <c r="H73" s="14"/>
      <c r="I73" s="14" t="str">
        <f>INVCOST!I57</f>
        <v>EUR18</v>
      </c>
      <c r="J73" s="14"/>
      <c r="K73" s="14"/>
      <c r="L73" s="44">
        <f>INVCOST!L57*$C$3+IF(NOT(ISERR(FIND($B$8,C73))),$C$8,0)+IF(NOT(ISERR(FIND($B$7,C73))),$C$7,0)</f>
        <v>28.085059999999999</v>
      </c>
      <c r="O73" s="14"/>
    </row>
    <row r="74" spans="2:15" x14ac:dyDescent="0.3">
      <c r="B74" s="14" t="s">
        <v>177</v>
      </c>
      <c r="C74" s="14" t="str">
        <f>INVCOST!C58</f>
        <v>T-CAR-PHEV40_GSL21</v>
      </c>
      <c r="D74" s="14"/>
      <c r="E74" s="14"/>
      <c r="F74" s="14"/>
      <c r="G74" s="14">
        <f>INVCOST!G58</f>
        <v>2050</v>
      </c>
      <c r="H74" s="14"/>
      <c r="I74" s="14" t="str">
        <f>INVCOST!I58</f>
        <v>EUR18</v>
      </c>
      <c r="J74" s="14"/>
      <c r="K74" s="14"/>
      <c r="L74" s="44">
        <f>INVCOST!L58*$C$3+IF(NOT(ISERR(FIND($B$8,C74))),$C$8,0)+IF(NOT(ISERR(FIND($B$7,C74))),$C$7,0)</f>
        <v>26.422939999999997</v>
      </c>
      <c r="O74" s="14"/>
    </row>
    <row r="75" spans="2:15" x14ac:dyDescent="0.3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44"/>
    </row>
    <row r="76" spans="2:15" x14ac:dyDescent="0.3"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44"/>
    </row>
    <row r="77" spans="2:15" x14ac:dyDescent="0.3"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44"/>
    </row>
    <row r="78" spans="2:15" x14ac:dyDescent="0.3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44"/>
    </row>
    <row r="79" spans="2:15" x14ac:dyDescent="0.3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44"/>
    </row>
    <row r="80" spans="2:15" x14ac:dyDescent="0.3"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44"/>
    </row>
    <row r="81" spans="2:12" x14ac:dyDescent="0.3"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44"/>
    </row>
    <row r="82" spans="2:12" x14ac:dyDescent="0.3"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44"/>
    </row>
    <row r="83" spans="2:12" x14ac:dyDescent="0.3"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44"/>
    </row>
    <row r="84" spans="2:12" x14ac:dyDescent="0.3"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44"/>
    </row>
    <row r="85" spans="2:12" x14ac:dyDescent="0.3"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44"/>
    </row>
    <row r="86" spans="2:12" x14ac:dyDescent="0.3"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44"/>
    </row>
    <row r="87" spans="2:12" x14ac:dyDescent="0.3"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44"/>
    </row>
    <row r="88" spans="2:12" x14ac:dyDescent="0.3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44"/>
    </row>
    <row r="89" spans="2:12" x14ac:dyDescent="0.3"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44"/>
    </row>
    <row r="90" spans="2:12" x14ac:dyDescent="0.3"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44"/>
    </row>
    <row r="91" spans="2:12" x14ac:dyDescent="0.3"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44"/>
    </row>
  </sheetData>
  <phoneticPr fontId="25" type="noConversion"/>
  <hyperlinks>
    <hyperlink ref="B10" r:id="rId1" xr:uid="{0D236EF8-9F91-4DE7-ABE4-EA7CDDB4332A}"/>
    <hyperlink ref="B11" r:id="rId2" xr:uid="{BBBFE748-C362-49F8-B337-9A991ACB5D33}"/>
  </hyperlinks>
  <pageMargins left="0.7" right="0.7" top="0.75" bottom="0.75" header="0.3" footer="0.3"/>
  <pageSetup orientation="portrait" horizontalDpi="0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L15"/>
  <sheetViews>
    <sheetView workbookViewId="0">
      <selection activeCell="F21" sqref="F21"/>
    </sheetView>
  </sheetViews>
  <sheetFormatPr defaultRowHeight="14.4" x14ac:dyDescent="0.3"/>
  <cols>
    <col min="1" max="1" width="6.33203125" customWidth="1"/>
    <col min="2" max="2" width="10.109375" bestFit="1" customWidth="1"/>
    <col min="3" max="3" width="8.88671875" bestFit="1" customWidth="1"/>
    <col min="4" max="4" width="10.21875" bestFit="1" customWidth="1"/>
    <col min="5" max="5" width="5.109375" bestFit="1" customWidth="1"/>
    <col min="6" max="6" width="19.6640625" customWidth="1"/>
    <col min="7" max="7" width="9.6640625" bestFit="1" customWidth="1"/>
    <col min="8" max="8" width="21.77734375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2" spans="2:12" ht="15.6" x14ac:dyDescent="0.3">
      <c r="B2" s="20" t="s">
        <v>161</v>
      </c>
    </row>
    <row r="4" spans="2:12" x14ac:dyDescent="0.3">
      <c r="B4" s="1" t="s">
        <v>8</v>
      </c>
      <c r="C4" s="14"/>
      <c r="D4" s="14"/>
      <c r="E4" s="14"/>
      <c r="F4" s="14"/>
      <c r="G4" s="2"/>
      <c r="H4" s="3"/>
      <c r="I4" s="3"/>
    </row>
    <row r="5" spans="2:12" ht="15" thickBot="1" x14ac:dyDescent="0.35">
      <c r="B5" s="4" t="s">
        <v>5</v>
      </c>
      <c r="C5" s="4" t="s">
        <v>4</v>
      </c>
      <c r="D5" s="4" t="s">
        <v>3</v>
      </c>
      <c r="E5" s="4" t="s">
        <v>0</v>
      </c>
      <c r="F5" s="5" t="s">
        <v>6</v>
      </c>
      <c r="G5" s="6" t="s">
        <v>2</v>
      </c>
      <c r="H5" s="6" t="s">
        <v>1</v>
      </c>
      <c r="I5" s="6" t="s">
        <v>7</v>
      </c>
    </row>
    <row r="6" spans="2:12" x14ac:dyDescent="0.3">
      <c r="B6" s="14"/>
      <c r="C6" s="14"/>
      <c r="D6" s="14" t="s">
        <v>74</v>
      </c>
      <c r="E6" s="14"/>
      <c r="F6" s="15" t="str">
        <f>"+"&amp;ROUNDUP('Tax Rate'!C87/1000,3)</f>
        <v>+0.514</v>
      </c>
      <c r="G6" s="14"/>
      <c r="H6" s="14" t="s">
        <v>70</v>
      </c>
      <c r="I6" s="14"/>
    </row>
    <row r="7" spans="2:12" x14ac:dyDescent="0.3">
      <c r="B7" s="14"/>
      <c r="C7" s="14"/>
      <c r="D7" s="14" t="s">
        <v>74</v>
      </c>
      <c r="E7" s="14"/>
      <c r="F7" s="45" t="s">
        <v>204</v>
      </c>
      <c r="G7" s="14"/>
      <c r="H7" s="14" t="s">
        <v>71</v>
      </c>
      <c r="I7" s="14"/>
    </row>
    <row r="8" spans="2:12" x14ac:dyDescent="0.3">
      <c r="B8" s="14"/>
      <c r="C8" s="14"/>
      <c r="D8" s="14" t="s">
        <v>74</v>
      </c>
      <c r="E8" s="14"/>
      <c r="F8" s="39" t="str">
        <f>"+"&amp;'Tax Rate'!C23/1000</f>
        <v>+0.12</v>
      </c>
      <c r="G8" s="14"/>
      <c r="H8" s="14" t="s">
        <v>162</v>
      </c>
      <c r="I8" s="14"/>
      <c r="J8" s="14"/>
    </row>
    <row r="9" spans="2:12" ht="14.4" customHeight="1" x14ac:dyDescent="0.3">
      <c r="B9" s="14"/>
      <c r="C9" s="14"/>
      <c r="D9" s="14" t="s">
        <v>74</v>
      </c>
      <c r="E9" s="14"/>
      <c r="F9" s="15" t="str">
        <f>"+"&amp;'Tax Rate'!C63/1000</f>
        <v>+0.067</v>
      </c>
      <c r="G9" s="14"/>
      <c r="H9" s="14" t="s">
        <v>156</v>
      </c>
      <c r="I9" s="14"/>
      <c r="J9" s="14"/>
      <c r="L9" s="19"/>
    </row>
    <row r="10" spans="2:12" x14ac:dyDescent="0.3">
      <c r="B10" s="14"/>
      <c r="D10" s="14" t="s">
        <v>74</v>
      </c>
      <c r="E10" s="14"/>
      <c r="F10" s="15" t="str">
        <f>"+"&amp;'Tax Rate'!C61/1000</f>
        <v>+0.035</v>
      </c>
      <c r="G10" s="14"/>
      <c r="H10" s="14" t="s">
        <v>157</v>
      </c>
      <c r="I10" s="14"/>
      <c r="J10" s="14"/>
    </row>
    <row r="11" spans="2:12" x14ac:dyDescent="0.3">
      <c r="D11" s="14" t="s">
        <v>74</v>
      </c>
      <c r="F11" s="15" t="str">
        <f>"+"&amp;'Tax Rate'!C52/1000</f>
        <v>+0.333</v>
      </c>
      <c r="H11" t="s">
        <v>158</v>
      </c>
      <c r="I11" s="14"/>
    </row>
    <row r="12" spans="2:12" x14ac:dyDescent="0.3">
      <c r="D12" s="14" t="s">
        <v>74</v>
      </c>
      <c r="F12" s="39" t="str">
        <f>"+"&amp;AVERAGE('Tax Rate'!C53:C54)/1000</f>
        <v>+0.46</v>
      </c>
      <c r="H12" s="14" t="s">
        <v>159</v>
      </c>
    </row>
    <row r="13" spans="2:12" x14ac:dyDescent="0.3">
      <c r="B13" s="16"/>
      <c r="C13" s="16"/>
      <c r="D13" s="16" t="s">
        <v>74</v>
      </c>
      <c r="E13" s="16"/>
      <c r="F13" s="40" t="str">
        <f>"+"&amp;'Tax Rate'!C55/1000</f>
        <v>+0.9</v>
      </c>
      <c r="G13" s="16"/>
      <c r="H13" s="16" t="s">
        <v>160</v>
      </c>
      <c r="I13" s="16"/>
    </row>
    <row r="14" spans="2:12" x14ac:dyDescent="0.3">
      <c r="F14" s="15"/>
    </row>
    <row r="15" spans="2:12" x14ac:dyDescent="0.3">
      <c r="F15" s="15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FABB-07B7-4021-89BF-7BC43BCE1B04}">
  <dimension ref="B1:G95"/>
  <sheetViews>
    <sheetView workbookViewId="0">
      <selection sqref="A1:F97"/>
    </sheetView>
  </sheetViews>
  <sheetFormatPr defaultRowHeight="14.4" x14ac:dyDescent="0.3"/>
  <cols>
    <col min="2" max="2" width="22.109375" customWidth="1"/>
    <col min="3" max="3" width="21.6640625" customWidth="1"/>
    <col min="4" max="4" width="19.6640625" customWidth="1"/>
  </cols>
  <sheetData>
    <row r="1" spans="2:4" ht="18" x14ac:dyDescent="0.35">
      <c r="B1" s="25" t="s">
        <v>101</v>
      </c>
    </row>
    <row r="3" spans="2:4" ht="18.600000000000001" thickBot="1" x14ac:dyDescent="0.4">
      <c r="B3" s="25" t="s">
        <v>140</v>
      </c>
    </row>
    <row r="4" spans="2:4" ht="19.8" customHeight="1" x14ac:dyDescent="0.3">
      <c r="B4" s="24" t="s">
        <v>75</v>
      </c>
      <c r="C4" s="24" t="s">
        <v>76</v>
      </c>
      <c r="D4" s="24" t="s">
        <v>77</v>
      </c>
    </row>
    <row r="5" spans="2:4" ht="15" thickBot="1" x14ac:dyDescent="0.35">
      <c r="B5" s="23" t="s">
        <v>78</v>
      </c>
      <c r="C5" s="23">
        <v>0</v>
      </c>
      <c r="D5" s="23">
        <v>120</v>
      </c>
    </row>
    <row r="6" spans="2:4" ht="15" thickBot="1" x14ac:dyDescent="0.35">
      <c r="B6" s="21" t="s">
        <v>79</v>
      </c>
      <c r="C6" s="21" t="s">
        <v>80</v>
      </c>
      <c r="D6" s="21">
        <v>170</v>
      </c>
    </row>
    <row r="7" spans="2:4" ht="15" thickBot="1" x14ac:dyDescent="0.35">
      <c r="B7" s="21" t="s">
        <v>81</v>
      </c>
      <c r="C7" s="21" t="s">
        <v>82</v>
      </c>
      <c r="D7" s="21">
        <v>180</v>
      </c>
    </row>
    <row r="8" spans="2:4" ht="15" thickBot="1" x14ac:dyDescent="0.35">
      <c r="B8" s="21" t="s">
        <v>83</v>
      </c>
      <c r="C8" s="21" t="s">
        <v>84</v>
      </c>
      <c r="D8" s="21">
        <v>190</v>
      </c>
    </row>
    <row r="9" spans="2:4" ht="15" thickBot="1" x14ac:dyDescent="0.35">
      <c r="B9" s="21" t="s">
        <v>85</v>
      </c>
      <c r="C9" s="21" t="s">
        <v>86</v>
      </c>
      <c r="D9" s="21">
        <v>200</v>
      </c>
    </row>
    <row r="10" spans="2:4" ht="15" thickBot="1" x14ac:dyDescent="0.35">
      <c r="B10" s="21" t="s">
        <v>87</v>
      </c>
      <c r="C10" s="21" t="s">
        <v>88</v>
      </c>
      <c r="D10" s="21">
        <v>270</v>
      </c>
    </row>
    <row r="11" spans="2:4" ht="15" thickBot="1" x14ac:dyDescent="0.35">
      <c r="B11" s="21" t="s">
        <v>89</v>
      </c>
      <c r="C11" s="21" t="s">
        <v>90</v>
      </c>
      <c r="D11" s="21">
        <v>280</v>
      </c>
    </row>
    <row r="12" spans="2:4" ht="15" thickBot="1" x14ac:dyDescent="0.35">
      <c r="B12" s="21" t="s">
        <v>91</v>
      </c>
      <c r="C12" s="21" t="s">
        <v>92</v>
      </c>
      <c r="D12" s="21">
        <v>390</v>
      </c>
    </row>
    <row r="13" spans="2:4" ht="15" thickBot="1" x14ac:dyDescent="0.35">
      <c r="B13" s="21" t="s">
        <v>93</v>
      </c>
      <c r="C13" s="21" t="s">
        <v>94</v>
      </c>
      <c r="D13" s="21">
        <v>570</v>
      </c>
    </row>
    <row r="14" spans="2:4" ht="15" thickBot="1" x14ac:dyDescent="0.35">
      <c r="B14" s="21" t="s">
        <v>95</v>
      </c>
      <c r="C14" s="21" t="s">
        <v>96</v>
      </c>
      <c r="D14" s="21">
        <v>750</v>
      </c>
    </row>
    <row r="15" spans="2:4" ht="15" thickBot="1" x14ac:dyDescent="0.35">
      <c r="B15" s="21" t="s">
        <v>97</v>
      </c>
      <c r="C15" s="21" t="s">
        <v>98</v>
      </c>
      <c r="D15" s="21">
        <v>1200</v>
      </c>
    </row>
    <row r="16" spans="2:4" ht="17.399999999999999" customHeight="1" x14ac:dyDescent="0.3">
      <c r="B16" s="22" t="s">
        <v>99</v>
      </c>
      <c r="C16" s="22" t="s">
        <v>100</v>
      </c>
      <c r="D16" s="22">
        <v>2350</v>
      </c>
    </row>
    <row r="17" spans="2:5" x14ac:dyDescent="0.3">
      <c r="B17" t="s">
        <v>102</v>
      </c>
    </row>
    <row r="21" spans="2:5" ht="18.600000000000001" thickBot="1" x14ac:dyDescent="0.4">
      <c r="B21" s="25" t="s">
        <v>140</v>
      </c>
      <c r="D21" s="14"/>
      <c r="E21" s="14"/>
    </row>
    <row r="22" spans="2:5" x14ac:dyDescent="0.3">
      <c r="B22" s="24" t="s">
        <v>103</v>
      </c>
      <c r="C22" s="24" t="s">
        <v>77</v>
      </c>
      <c r="D22" s="14"/>
      <c r="E22" s="14"/>
    </row>
    <row r="23" spans="2:5" ht="15" thickBot="1" x14ac:dyDescent="0.35">
      <c r="B23" s="28" t="s">
        <v>104</v>
      </c>
      <c r="C23" s="28">
        <v>120</v>
      </c>
      <c r="D23" s="14"/>
      <c r="E23" s="14"/>
    </row>
    <row r="24" spans="2:5" ht="15" thickBot="1" x14ac:dyDescent="0.35">
      <c r="B24" s="27" t="s">
        <v>105</v>
      </c>
      <c r="C24" s="27">
        <v>199</v>
      </c>
      <c r="D24" s="14"/>
      <c r="E24" s="14"/>
    </row>
    <row r="25" spans="2:5" ht="15" thickBot="1" x14ac:dyDescent="0.35">
      <c r="B25" s="27" t="s">
        <v>106</v>
      </c>
      <c r="C25" s="27">
        <v>299</v>
      </c>
      <c r="D25" s="14"/>
      <c r="E25" s="14"/>
    </row>
    <row r="26" spans="2:5" ht="15" thickBot="1" x14ac:dyDescent="0.35">
      <c r="B26" s="27" t="s">
        <v>107</v>
      </c>
      <c r="C26" s="27">
        <v>330</v>
      </c>
      <c r="D26" s="14"/>
      <c r="E26" s="14"/>
    </row>
    <row r="27" spans="2:5" ht="15" thickBot="1" x14ac:dyDescent="0.35">
      <c r="B27" s="27" t="s">
        <v>108</v>
      </c>
      <c r="C27" s="27">
        <v>358</v>
      </c>
      <c r="D27" s="14"/>
      <c r="E27" s="14"/>
    </row>
    <row r="28" spans="2:5" ht="15" thickBot="1" x14ac:dyDescent="0.35">
      <c r="B28" s="27" t="s">
        <v>109</v>
      </c>
      <c r="C28" s="27">
        <v>385</v>
      </c>
      <c r="D28" s="14"/>
      <c r="E28" s="14"/>
    </row>
    <row r="29" spans="2:5" ht="15" thickBot="1" x14ac:dyDescent="0.35">
      <c r="B29" s="27" t="s">
        <v>110</v>
      </c>
      <c r="C29" s="27">
        <v>413</v>
      </c>
      <c r="D29" s="14"/>
      <c r="E29" s="14"/>
    </row>
    <row r="30" spans="2:5" ht="15" thickBot="1" x14ac:dyDescent="0.35">
      <c r="B30" s="27" t="s">
        <v>111</v>
      </c>
      <c r="C30" s="27">
        <v>514</v>
      </c>
      <c r="D30" s="14"/>
      <c r="E30" s="14"/>
    </row>
    <row r="31" spans="2:5" ht="15" thickBot="1" x14ac:dyDescent="0.35">
      <c r="B31" s="27" t="s">
        <v>112</v>
      </c>
      <c r="C31" s="27">
        <v>544</v>
      </c>
      <c r="D31" s="14"/>
      <c r="E31" s="14"/>
    </row>
    <row r="32" spans="2:5" ht="15" thickBot="1" x14ac:dyDescent="0.35">
      <c r="B32" s="27" t="s">
        <v>113</v>
      </c>
      <c r="C32" s="27">
        <v>636</v>
      </c>
      <c r="D32" s="14"/>
      <c r="E32" s="14"/>
    </row>
    <row r="33" spans="2:5" ht="15" thickBot="1" x14ac:dyDescent="0.35">
      <c r="B33" s="27" t="s">
        <v>114</v>
      </c>
      <c r="C33" s="27">
        <v>673</v>
      </c>
      <c r="D33" s="14"/>
      <c r="E33" s="14"/>
    </row>
    <row r="34" spans="2:5" ht="15" thickBot="1" x14ac:dyDescent="0.35">
      <c r="B34" s="27" t="s">
        <v>115</v>
      </c>
      <c r="C34" s="27">
        <v>710</v>
      </c>
      <c r="D34" s="14"/>
      <c r="E34" s="14"/>
    </row>
    <row r="35" spans="2:5" ht="15" thickBot="1" x14ac:dyDescent="0.35">
      <c r="B35" s="27" t="s">
        <v>116</v>
      </c>
      <c r="C35" s="27">
        <v>906</v>
      </c>
      <c r="D35" s="14"/>
      <c r="E35" s="14"/>
    </row>
    <row r="36" spans="2:5" ht="15" thickBot="1" x14ac:dyDescent="0.35">
      <c r="B36" s="27" t="s">
        <v>117</v>
      </c>
      <c r="C36" s="27">
        <v>951</v>
      </c>
      <c r="D36" s="14"/>
      <c r="E36" s="14"/>
    </row>
    <row r="37" spans="2:5" ht="15" thickBot="1" x14ac:dyDescent="0.35">
      <c r="B37" s="27" t="s">
        <v>118</v>
      </c>
      <c r="C37" s="27">
        <v>994</v>
      </c>
      <c r="D37" s="14"/>
      <c r="E37" s="14"/>
    </row>
    <row r="38" spans="2:5" ht="15" thickBot="1" x14ac:dyDescent="0.35">
      <c r="B38" s="27" t="s">
        <v>119</v>
      </c>
      <c r="C38" s="27">
        <v>1034</v>
      </c>
      <c r="D38" s="14"/>
      <c r="E38" s="14"/>
    </row>
    <row r="39" spans="2:5" ht="15" thickBot="1" x14ac:dyDescent="0.35">
      <c r="B39" s="27" t="s">
        <v>120</v>
      </c>
      <c r="C39" s="27">
        <v>1080</v>
      </c>
      <c r="D39" s="14"/>
      <c r="E39" s="14"/>
    </row>
    <row r="40" spans="2:5" ht="15" thickBot="1" x14ac:dyDescent="0.35">
      <c r="B40" s="27" t="s">
        <v>121</v>
      </c>
      <c r="C40" s="27">
        <v>1294</v>
      </c>
      <c r="D40" s="14"/>
      <c r="E40" s="14"/>
    </row>
    <row r="41" spans="2:5" ht="15" thickBot="1" x14ac:dyDescent="0.35">
      <c r="B41" s="27" t="s">
        <v>122</v>
      </c>
      <c r="C41" s="27">
        <v>1345</v>
      </c>
      <c r="D41" s="14"/>
      <c r="E41" s="14"/>
    </row>
    <row r="42" spans="2:5" ht="15" thickBot="1" x14ac:dyDescent="0.35">
      <c r="B42" s="27" t="s">
        <v>123</v>
      </c>
      <c r="C42" s="27">
        <v>1391</v>
      </c>
      <c r="D42" s="14"/>
      <c r="E42" s="14"/>
    </row>
    <row r="43" spans="2:5" ht="15" thickBot="1" x14ac:dyDescent="0.35">
      <c r="B43" s="27" t="s">
        <v>124</v>
      </c>
      <c r="C43" s="27">
        <v>1443</v>
      </c>
      <c r="D43" s="14"/>
      <c r="E43" s="14"/>
    </row>
    <row r="44" spans="2:5" ht="15" thickBot="1" x14ac:dyDescent="0.35">
      <c r="B44" s="27" t="s">
        <v>125</v>
      </c>
      <c r="C44" s="27">
        <v>1494</v>
      </c>
      <c r="D44" s="14"/>
      <c r="E44" s="14"/>
    </row>
    <row r="45" spans="2:5" x14ac:dyDescent="0.3">
      <c r="B45" s="29" t="s">
        <v>126</v>
      </c>
      <c r="C45" s="29">
        <v>1809</v>
      </c>
      <c r="D45" s="14"/>
      <c r="E45" s="14"/>
    </row>
    <row r="46" spans="2:5" x14ac:dyDescent="0.3">
      <c r="B46" t="s">
        <v>102</v>
      </c>
      <c r="D46" s="14"/>
      <c r="E46" s="14"/>
    </row>
    <row r="49" spans="2:7" ht="15" thickBot="1" x14ac:dyDescent="0.35"/>
    <row r="50" spans="2:7" ht="15" thickBot="1" x14ac:dyDescent="0.35">
      <c r="B50" s="26" t="s">
        <v>133</v>
      </c>
      <c r="D50" s="14"/>
      <c r="E50" s="14"/>
      <c r="F50" s="14"/>
      <c r="G50" s="14"/>
    </row>
    <row r="51" spans="2:7" x14ac:dyDescent="0.3">
      <c r="B51" s="24" t="s">
        <v>127</v>
      </c>
      <c r="C51" s="24" t="s">
        <v>128</v>
      </c>
      <c r="D51" s="14"/>
      <c r="E51" s="14"/>
      <c r="F51" s="14"/>
      <c r="G51" s="14"/>
    </row>
    <row r="52" spans="2:7" ht="15" thickBot="1" x14ac:dyDescent="0.35">
      <c r="B52" s="28" t="s">
        <v>129</v>
      </c>
      <c r="C52" s="28">
        <v>333</v>
      </c>
      <c r="D52" s="14"/>
      <c r="E52" s="14"/>
      <c r="F52" s="14"/>
      <c r="G52" s="14"/>
    </row>
    <row r="53" spans="2:7" ht="15" thickBot="1" x14ac:dyDescent="0.35">
      <c r="B53" s="27" t="s">
        <v>130</v>
      </c>
      <c r="C53" s="27">
        <v>420</v>
      </c>
      <c r="D53" s="14"/>
      <c r="E53" s="14"/>
      <c r="F53" s="14"/>
      <c r="G53" s="14"/>
    </row>
    <row r="54" spans="2:7" ht="15" thickBot="1" x14ac:dyDescent="0.35">
      <c r="B54" s="27" t="s">
        <v>131</v>
      </c>
      <c r="C54" s="27">
        <v>500</v>
      </c>
      <c r="D54" s="14"/>
      <c r="E54" s="14"/>
      <c r="F54" s="14"/>
      <c r="G54" s="14"/>
    </row>
    <row r="55" spans="2:7" x14ac:dyDescent="0.3">
      <c r="B55" s="29" t="s">
        <v>132</v>
      </c>
      <c r="C55" s="29">
        <v>900</v>
      </c>
      <c r="D55" s="14"/>
      <c r="E55" s="14"/>
      <c r="F55" s="14"/>
      <c r="G55" s="14"/>
    </row>
    <row r="56" spans="2:7" x14ac:dyDescent="0.3">
      <c r="D56" s="14"/>
      <c r="E56" s="14"/>
      <c r="F56" s="14"/>
      <c r="G56" s="14"/>
    </row>
    <row r="57" spans="2:7" x14ac:dyDescent="0.3">
      <c r="D57" s="14"/>
    </row>
    <row r="58" spans="2:7" ht="15" thickBot="1" x14ac:dyDescent="0.35">
      <c r="D58" s="14"/>
    </row>
    <row r="59" spans="2:7" ht="15" thickBot="1" x14ac:dyDescent="0.35">
      <c r="B59" s="24" t="s">
        <v>139</v>
      </c>
      <c r="C59" s="24"/>
      <c r="D59" s="14"/>
    </row>
    <row r="60" spans="2:7" x14ac:dyDescent="0.3">
      <c r="B60" s="24" t="s">
        <v>134</v>
      </c>
      <c r="C60" s="24" t="s">
        <v>77</v>
      </c>
      <c r="D60" s="14"/>
    </row>
    <row r="61" spans="2:7" ht="15" thickBot="1" x14ac:dyDescent="0.35">
      <c r="B61" s="23" t="s">
        <v>135</v>
      </c>
      <c r="C61" s="23">
        <v>35</v>
      </c>
      <c r="D61" s="14"/>
    </row>
    <row r="62" spans="2:7" ht="15" thickBot="1" x14ac:dyDescent="0.35">
      <c r="B62" s="21" t="s">
        <v>136</v>
      </c>
      <c r="C62" s="21">
        <v>49</v>
      </c>
      <c r="D62" s="14"/>
    </row>
    <row r="63" spans="2:7" ht="15" thickBot="1" x14ac:dyDescent="0.35">
      <c r="B63" s="21" t="s">
        <v>137</v>
      </c>
      <c r="C63" s="21">
        <v>67</v>
      </c>
      <c r="D63" s="14"/>
    </row>
    <row r="64" spans="2:7" x14ac:dyDescent="0.3">
      <c r="B64" s="22" t="s">
        <v>138</v>
      </c>
      <c r="C64" s="22">
        <v>88</v>
      </c>
      <c r="D64" s="21"/>
    </row>
    <row r="70" spans="2:4" x14ac:dyDescent="0.3">
      <c r="B70" t="s">
        <v>152</v>
      </c>
    </row>
    <row r="71" spans="2:4" x14ac:dyDescent="0.3">
      <c r="B71" s="30" t="s">
        <v>141</v>
      </c>
      <c r="C71" s="31" t="s">
        <v>150</v>
      </c>
      <c r="D71" s="31" t="s">
        <v>153</v>
      </c>
    </row>
    <row r="72" spans="2:4" x14ac:dyDescent="0.3">
      <c r="B72" s="33" t="s">
        <v>142</v>
      </c>
      <c r="C72" s="35">
        <v>2117463</v>
      </c>
      <c r="D72" s="36">
        <f t="shared" ref="D72:D79" si="0">C72/$C$72</f>
        <v>1</v>
      </c>
    </row>
    <row r="73" spans="2:4" x14ac:dyDescent="0.3">
      <c r="B73" s="33" t="s">
        <v>143</v>
      </c>
      <c r="C73" s="35">
        <v>150310</v>
      </c>
      <c r="D73" s="36">
        <f t="shared" si="0"/>
        <v>7.0985892079342125E-2</v>
      </c>
    </row>
    <row r="74" spans="2:4" x14ac:dyDescent="0.3">
      <c r="B74" s="33" t="s">
        <v>144</v>
      </c>
      <c r="C74" s="35">
        <v>148460</v>
      </c>
      <c r="D74" s="36">
        <f t="shared" si="0"/>
        <v>7.0112205030264996E-2</v>
      </c>
    </row>
    <row r="75" spans="2:4" x14ac:dyDescent="0.3">
      <c r="B75" s="33" t="s">
        <v>145</v>
      </c>
      <c r="C75" s="35">
        <v>478268</v>
      </c>
      <c r="D75" s="36">
        <f t="shared" si="0"/>
        <v>0.22586840950703743</v>
      </c>
    </row>
    <row r="76" spans="2:4" x14ac:dyDescent="0.3">
      <c r="B76" s="33" t="s">
        <v>146</v>
      </c>
      <c r="C76" s="35">
        <v>624554</v>
      </c>
      <c r="D76" s="36">
        <f t="shared" si="0"/>
        <v>0.29495391418881933</v>
      </c>
    </row>
    <row r="77" spans="2:4" x14ac:dyDescent="0.3">
      <c r="B77" s="33" t="s">
        <v>147</v>
      </c>
      <c r="C77" s="35">
        <v>148325</v>
      </c>
      <c r="D77" s="36">
        <f t="shared" si="0"/>
        <v>7.0048449488845851E-2</v>
      </c>
    </row>
    <row r="78" spans="2:4" x14ac:dyDescent="0.3">
      <c r="B78" s="33" t="s">
        <v>148</v>
      </c>
      <c r="C78" s="35">
        <v>452878</v>
      </c>
      <c r="D78" s="36">
        <f t="shared" si="0"/>
        <v>0.21387764508754109</v>
      </c>
    </row>
    <row r="79" spans="2:4" x14ac:dyDescent="0.3">
      <c r="B79" s="33" t="s">
        <v>149</v>
      </c>
      <c r="C79" s="35">
        <v>114669</v>
      </c>
      <c r="D79" s="37">
        <f t="shared" si="0"/>
        <v>5.4153956881418941E-2</v>
      </c>
    </row>
    <row r="80" spans="2:4" x14ac:dyDescent="0.3">
      <c r="B80" s="14" t="s">
        <v>151</v>
      </c>
    </row>
    <row r="85" spans="2:3" x14ac:dyDescent="0.3">
      <c r="B85" s="14" t="s">
        <v>155</v>
      </c>
      <c r="C85" s="14"/>
    </row>
    <row r="86" spans="2:3" x14ac:dyDescent="0.3">
      <c r="B86" s="30" t="s">
        <v>141</v>
      </c>
      <c r="C86" s="31" t="s">
        <v>150</v>
      </c>
    </row>
    <row r="87" spans="2:3" x14ac:dyDescent="0.3">
      <c r="B87" s="32" t="s">
        <v>154</v>
      </c>
      <c r="C87" s="38">
        <f>SUM(C88:C94)</f>
        <v>513.67084945951399</v>
      </c>
    </row>
    <row r="88" spans="2:3" x14ac:dyDescent="0.3">
      <c r="B88" s="33" t="s">
        <v>143</v>
      </c>
      <c r="C88" s="34">
        <f>D73*AVERAGE(C24)</f>
        <v>14.126192523789083</v>
      </c>
    </row>
    <row r="89" spans="2:3" x14ac:dyDescent="0.3">
      <c r="B89" s="33" t="s">
        <v>144</v>
      </c>
      <c r="C89" s="34">
        <f>D74*AVERAGE(C25:C26)</f>
        <v>22.050288482018342</v>
      </c>
    </row>
    <row r="90" spans="2:3" x14ac:dyDescent="0.3">
      <c r="B90" s="33" t="s">
        <v>145</v>
      </c>
      <c r="C90" s="34">
        <f>D75*AVERAGE(C27:C28)</f>
        <v>83.910114131864404</v>
      </c>
    </row>
    <row r="91" spans="2:3" x14ac:dyDescent="0.3">
      <c r="B91" s="33" t="s">
        <v>146</v>
      </c>
      <c r="C91" s="34">
        <f>D76*AVERAGE(C29:C30)</f>
        <v>136.71113922651776</v>
      </c>
    </row>
    <row r="92" spans="2:3" x14ac:dyDescent="0.3">
      <c r="B92" s="33" t="s">
        <v>147</v>
      </c>
      <c r="C92" s="34">
        <f>D77*AVERAGE(C31:C32)</f>
        <v>41.328585198419056</v>
      </c>
    </row>
    <row r="93" spans="2:3" x14ac:dyDescent="0.3">
      <c r="B93" s="33" t="s">
        <v>148</v>
      </c>
      <c r="C93" s="34">
        <f>D78*AVERAGE(C33:C34)</f>
        <v>147.89639157803467</v>
      </c>
    </row>
    <row r="94" spans="2:3" x14ac:dyDescent="0.3">
      <c r="B94" s="33" t="s">
        <v>149</v>
      </c>
      <c r="C94" s="34">
        <f>D79*AVERAGE(C35:C45)</f>
        <v>67.648138318870707</v>
      </c>
    </row>
    <row r="95" spans="2:3" x14ac:dyDescent="0.3">
      <c r="B95" s="14" t="s">
        <v>151</v>
      </c>
      <c r="C9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Regions</vt:lpstr>
      <vt:lpstr>Filldata</vt:lpstr>
      <vt:lpstr>INVCOST</vt:lpstr>
      <vt:lpstr>INS</vt:lpstr>
      <vt:lpstr>UPD</vt:lpstr>
      <vt:lpstr>Tax Rate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2021-01-14T21:18:46Z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168081164360046</vt:r8>
  </property>
</Properties>
</file>