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rsd-subres\SubRES_TMPL\"/>
    </mc:Choice>
  </mc:AlternateContent>
  <xr:revisionPtr revIDLastSave="0" documentId="13_ncr:1_{2583FF32-CDE4-4492-824C-DE517D7656E8}" xr6:coauthVersionLast="45" xr6:coauthVersionMax="45" xr10:uidLastSave="{00000000-0000-0000-0000-000000000000}"/>
  <bookViews>
    <workbookView xWindow="3975" yWindow="2880" windowWidth="21600" windowHeight="11385" tabRatio="819" xr2:uid="{00000000-000D-0000-FFFF-FFFF00000000}"/>
  </bookViews>
  <sheets>
    <sheet name="BY-RSD-OE" sheetId="59" r:id="rId1"/>
    <sheet name="Regions" sheetId="46" r:id="rId2"/>
    <sheet name="TechSelection" sheetId="34" r:id="rId3"/>
    <sheet name="FillTable" sheetId="47" r:id="rId4"/>
    <sheet name="AF" sheetId="48" r:id="rId5"/>
    <sheet name="BY-RSD-OA" sheetId="58" r:id="rId6"/>
    <sheet name="BY-RSD-DW" sheetId="57" r:id="rId7"/>
    <sheet name="BY-RSD-PF" sheetId="56" r:id="rId8"/>
    <sheet name="BY-RSD-CD" sheetId="55" r:id="rId9"/>
    <sheet name="BY-RSD-LT" sheetId="54" r:id="rId10"/>
    <sheet name="BY-RSD-CW" sheetId="53" r:id="rId11"/>
    <sheet name="BY-RSD-CK" sheetId="52" r:id="rId12"/>
    <sheet name="BY-RSD-WH_AF" sheetId="51" r:id="rId13"/>
    <sheet name="BY-RSD-RF" sheetId="50" r:id="rId14"/>
    <sheet name="BY-RSD-SH_AF" sheetId="49" r:id="rId15"/>
  </sheets>
  <externalReferences>
    <externalReference r:id="rId16"/>
    <externalReference r:id="rId17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9" i="48" l="1"/>
  <c r="N18" i="48"/>
  <c r="D59" i="48"/>
  <c r="D58" i="48"/>
  <c r="H82" i="48"/>
  <c r="D82" i="48" s="1"/>
  <c r="H81" i="48"/>
  <c r="D81" i="48" s="1"/>
  <c r="H80" i="48"/>
  <c r="D80" i="48" s="1"/>
  <c r="H79" i="48"/>
  <c r="D79" i="48" s="1"/>
  <c r="H78" i="48"/>
  <c r="D78" i="48" s="1"/>
  <c r="H77" i="48"/>
  <c r="D77" i="48" s="1"/>
  <c r="H76" i="48"/>
  <c r="D76" i="48" s="1"/>
  <c r="H75" i="48"/>
  <c r="D75" i="48" s="1"/>
  <c r="H74" i="48"/>
  <c r="D74" i="48" s="1"/>
  <c r="H73" i="48"/>
  <c r="D73" i="48" s="1"/>
  <c r="H72" i="48"/>
  <c r="D72" i="48" s="1"/>
  <c r="H71" i="48"/>
  <c r="D71" i="48" s="1"/>
  <c r="H69" i="48"/>
  <c r="D69" i="48" s="1"/>
  <c r="H68" i="48"/>
  <c r="D68" i="48" s="1"/>
  <c r="H67" i="48"/>
  <c r="D67" i="48" s="1"/>
  <c r="H66" i="48"/>
  <c r="D66" i="48" s="1"/>
  <c r="H65" i="48"/>
  <c r="D65" i="48" s="1"/>
  <c r="H64" i="48"/>
  <c r="D64" i="48" s="1"/>
  <c r="H63" i="48"/>
  <c r="D63" i="48" s="1"/>
  <c r="H62" i="48"/>
  <c r="D62" i="48" s="1"/>
  <c r="H61" i="48"/>
  <c r="D61" i="48" s="1"/>
  <c r="H60" i="48"/>
  <c r="D60" i="48" s="1"/>
  <c r="H59" i="48"/>
  <c r="H58" i="48"/>
  <c r="H56" i="48"/>
  <c r="D56" i="48" s="1"/>
  <c r="H55" i="48"/>
  <c r="D55" i="48" s="1"/>
  <c r="H54" i="48"/>
  <c r="D54" i="48" s="1"/>
  <c r="H53" i="48"/>
  <c r="D53" i="48" s="1"/>
  <c r="H52" i="48"/>
  <c r="D52" i="48" s="1"/>
  <c r="H51" i="48"/>
  <c r="D51" i="48" s="1"/>
  <c r="H50" i="48"/>
  <c r="D50" i="48" s="1"/>
  <c r="H49" i="48"/>
  <c r="D49" i="48" s="1"/>
  <c r="H48" i="48"/>
  <c r="D48" i="48" s="1"/>
  <c r="H47" i="48"/>
  <c r="D47" i="48" s="1"/>
  <c r="H46" i="48"/>
  <c r="D46" i="48" s="1"/>
  <c r="H45" i="48"/>
  <c r="D45" i="48" s="1"/>
  <c r="H43" i="48"/>
  <c r="D43" i="48" s="1"/>
  <c r="H42" i="48"/>
  <c r="D42" i="48" s="1"/>
  <c r="H41" i="48"/>
  <c r="D41" i="48" s="1"/>
  <c r="H40" i="48"/>
  <c r="D40" i="48" s="1"/>
  <c r="H39" i="48"/>
  <c r="D39" i="48" s="1"/>
  <c r="H38" i="48"/>
  <c r="D38" i="48" s="1"/>
  <c r="H37" i="48"/>
  <c r="D37" i="48" s="1"/>
  <c r="H36" i="48"/>
  <c r="D36" i="48" s="1"/>
  <c r="H35" i="48"/>
  <c r="D35" i="48" s="1"/>
  <c r="H34" i="48"/>
  <c r="D34" i="48" s="1"/>
  <c r="H33" i="48"/>
  <c r="D33" i="48" s="1"/>
  <c r="H32" i="48"/>
  <c r="D32" i="48" s="1"/>
  <c r="H30" i="48"/>
  <c r="D30" i="48" s="1"/>
  <c r="H29" i="48"/>
  <c r="D29" i="48" s="1"/>
  <c r="H28" i="48"/>
  <c r="D28" i="48" s="1"/>
  <c r="H27" i="48"/>
  <c r="D27" i="48" s="1"/>
  <c r="H26" i="48"/>
  <c r="D26" i="48" s="1"/>
  <c r="H25" i="48"/>
  <c r="D25" i="48" s="1"/>
  <c r="H24" i="48"/>
  <c r="D24" i="48" s="1"/>
  <c r="H23" i="48"/>
  <c r="D23" i="48" s="1"/>
  <c r="H22" i="48"/>
  <c r="D22" i="48" s="1"/>
  <c r="H21" i="48"/>
  <c r="D21" i="48" s="1"/>
  <c r="B43" i="48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H20" i="48"/>
  <c r="D20" i="48" s="1"/>
  <c r="H19" i="48"/>
  <c r="D19" i="48" s="1"/>
  <c r="H17" i="48"/>
  <c r="D17" i="48" s="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10" i="48"/>
  <c r="D10" i="48" s="1"/>
  <c r="H9" i="48"/>
  <c r="D9" i="48" s="1"/>
  <c r="H8" i="48"/>
  <c r="D8" i="48" s="1"/>
  <c r="H7" i="48"/>
  <c r="D7" i="48" s="1"/>
  <c r="H6" i="48"/>
  <c r="D6" i="48" s="1"/>
  <c r="B82" i="48" l="1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L12" i="48" l="1"/>
  <c r="N12" i="48" s="1"/>
  <c r="L11" i="48"/>
  <c r="N11" i="48" s="1"/>
  <c r="L10" i="48"/>
  <c r="N10" i="48" s="1"/>
  <c r="L9" i="48"/>
  <c r="N9" i="48" s="1"/>
  <c r="L8" i="48"/>
  <c r="N8" i="48" s="1"/>
  <c r="L7" i="48"/>
  <c r="N7" i="48" s="1"/>
  <c r="L6" i="48"/>
  <c r="N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K3" i="46" l="1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15" authorId="0" shapeId="0" xr:uid="{01272BB8-E2B6-438D-929B-459C29D25D2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0" authorId="0" shapeId="0" xr:uid="{E87E9E66-B085-4C35-B4E6-3E638C46D86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3" authorId="0" shapeId="0" xr:uid="{67D77C6D-F6B6-4D02-B938-A4624F2897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<sst xmlns="http://schemas.openxmlformats.org/spreadsheetml/2006/main" count="1604" uniqueCount="240">
  <si>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</si>
  <si>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</si>
  <si>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</si>
  <si>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</si>
  <si>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</si>
  <si>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</si>
  <si>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</si>
  <si>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</si>
  <si>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</si>
  <si>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</si>
  <si>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</si>
  <si>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</si>
  <si>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</si>
  <si>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</si>
  <si>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</si>
  <si>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</si>
  <si>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</si>
  <si>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</si>
  <si>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</si>
  <si>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</si>
  <si>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</si>
  <si>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</si>
  <si>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</si>
  <si>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</si>
  <si>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</si>
  <si>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</si>
  <si>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</si>
  <si>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</si>
  <si>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</si>
  <si>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</si>
  <si>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</si>
  <si>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</si>
  <si>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</si>
  <si>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</si>
  <si>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</si>
  <si>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</si>
  <si>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</si>
  <si>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</si>
  <si>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</si>
  <si>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</si>
  <si>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</si>
  <si>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</si>
  <si>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</si>
  <si>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</si>
  <si>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</si>
  <si>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</si>
  <si>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</si>
  <si>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</si>
  <si>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</si>
  <si>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</si>
  <si>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</si>
  <si>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</si>
  <si>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</si>
  <si>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</si>
  <si>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</si>
  <si>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</si>
  <si>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</si>
  <si>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</si>
  <si>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</si>
  <si>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</si>
  <si>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</si>
  <si>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</si>
  <si>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</si>
  <si>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</si>
  <si>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</si>
  <si>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</si>
  <si>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</si>
  <si>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</si>
  <si>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</si>
  <si>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</si>
  <si>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</si>
  <si>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</si>
  <si>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</si>
  <si>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</si>
  <si>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</si>
  <si>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</si>
  <si>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</si>
  <si>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</si>
  <si>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</si>
  <si>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</si>
  <si>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</si>
  <si>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</si>
  <si>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</si>
  <si>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</si>
  <si>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</si>
  <si>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</si>
  <si>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</si>
  <si>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</si>
  <si>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</si>
  <si>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R-SC*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</si>
  <si>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</si>
  <si>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</si>
  <si>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</si>
  <si>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</si>
  <si>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</si>
  <si>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</si>
  <si>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</si>
  <si>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</si>
  <si>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</si>
  <si>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</si>
  <si>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</si>
  <si>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</si>
  <si>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</si>
  <si>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</si>
  <si>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</si>
  <si>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</si>
  <si>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AFC</t>
  </si>
  <si>
    <t>Reference Tech</t>
  </si>
  <si>
    <t>Att</t>
  </si>
  <si>
    <t>*Appliances</t>
  </si>
  <si>
    <t>AFA for RSD techs</t>
  </si>
  <si>
    <t>**~TFM_Fill-R: w=BY-RSD-SC_AF; Hcol=Region</t>
  </si>
  <si>
    <t>Apt</t>
  </si>
  <si>
    <t>BIODST</t>
  </si>
  <si>
    <t>BIOETH</t>
  </si>
  <si>
    <t>OILLPG</t>
  </si>
  <si>
    <t>OILKER</t>
  </si>
  <si>
    <t>GASNAT</t>
  </si>
  <si>
    <t>PEA</t>
  </si>
  <si>
    <t>SMF</t>
  </si>
  <si>
    <t>BIOWOO</t>
  </si>
  <si>
    <t>RENGEO</t>
  </si>
  <si>
    <t>RSDSH_Apt</t>
  </si>
  <si>
    <t>*Apartment Space Heat</t>
  </si>
  <si>
    <t>*Attached Space Heat</t>
  </si>
  <si>
    <t>*Detached Space Heat</t>
  </si>
  <si>
    <t>Det</t>
  </si>
  <si>
    <t>RSDSH_Det</t>
  </si>
  <si>
    <t>RSDSH_Att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</si>
  <si>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</si>
  <si>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</si>
  <si>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</si>
  <si>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</si>
  <si>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</si>
  <si>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</si>
  <si>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</si>
  <si>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</si>
  <si>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</si>
  <si>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</si>
  <si>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</si>
  <si>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</si>
  <si>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</si>
  <si>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</si>
  <si>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</si>
  <si>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</si>
  <si>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</si>
  <si>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</si>
  <si>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</si>
  <si>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</si>
  <si>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</si>
  <si>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</si>
  <si>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</si>
  <si>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</si>
  <si>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</si>
  <si>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</si>
  <si>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</si>
  <si>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</si>
  <si>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</si>
  <si>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</si>
  <si>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</si>
  <si>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</si>
  <si>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</si>
  <si>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</si>
  <si>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</si>
  <si>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</si>
  <si>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</si>
  <si>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</si>
  <si>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</si>
  <si>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</si>
  <si>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</si>
  <si>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</si>
  <si>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</si>
  <si>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</si>
  <si>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</si>
  <si>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</si>
  <si>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</si>
  <si>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</si>
  <si>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</si>
  <si>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</si>
  <si>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</si>
  <si>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</si>
  <si>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</si>
  <si>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</si>
  <si>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</si>
  <si>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</si>
  <si>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</si>
  <si>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</si>
  <si>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</si>
  <si>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</si>
  <si>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</si>
  <si>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</si>
  <si>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</si>
  <si>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</si>
  <si>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</si>
  <si>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</si>
  <si>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</si>
  <si>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</si>
  <si>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</si>
  <si>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</si>
  <si>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</si>
  <si>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</si>
  <si>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</si>
  <si>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</si>
  <si>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</si>
  <si>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</si>
  <si>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</si>
  <si>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</si>
  <si>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</si>
  <si>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</si>
  <si>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</si>
  <si>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</si>
  <si>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</si>
  <si>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</si>
  <si>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</si>
  <si>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</si>
  <si>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</si>
  <si>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</si>
  <si>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</si>
  <si>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</si>
  <si>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</si>
  <si>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</si>
  <si>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</si>
  <si>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</si>
  <si>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</si>
  <si>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</si>
  <si>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</si>
  <si>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</si>
  <si>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</si>
  <si>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</si>
  <si>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</si>
  <si>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</si>
  <si>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</si>
  <si>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</si>
  <si>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</si>
  <si>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</si>
  <si>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</si>
  <si>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R-RSDOA_X0</t>
  </si>
  <si>
    <t>~TFM_Fill-R: w=BY-RSD-OE; Hcol=Region</t>
  </si>
  <si>
    <t>**~TFM_Fill-R: w=BY-RSD-OA; Hcol=Region</t>
  </si>
  <si>
    <t>R-RSDOE_X0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</si>
</sst>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0" xfId="0"/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 applyProtection="1">
      <alignment horizontal="left" vertical="center"/>
      <protection locked="0"/>
    </xf>
    <xf numFmtId="0" fontId="4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6" fillId="6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9" fillId="7" borderId="0" xfId="2" applyFont="1" applyFill="1" applyAlignment="1">
      <alignment horizontal="left" vertical="center"/>
    </xf>
    <xf numFmtId="0" fontId="9" fillId="7" borderId="0" xfId="0" applyFont="1" applyFill="1" applyAlignment="1">
      <alignment horizontal="left"/>
    </xf>
    <xf numFmtId="0" fontId="4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9" fillId="9" borderId="0" xfId="0" applyFont="1" applyFill="1"/>
    <xf numFmtId="0" fontId="9" fillId="0" borderId="0" xfId="0" applyFont="1"/>
    <xf numFmtId="164" fontId="9" fillId="9" borderId="0" xfId="0" applyNumberFormat="1" applyFont="1" applyFill="1"/>
    <xf numFmtId="164" fontId="9" fillId="0" borderId="0" xfId="0" applyNumberFormat="1" applyFont="1"/>
  </cellXfs>
  <cellStyles count="3">
    <cellStyle name="Normal" xfId="0" builtinId="0"/>
    <cellStyle name="Normal 10 2 2" xfId="1" xr:uid="{8A1A0FDE-14DF-42CA-9ABA-0CF68C9F79A0}"/>
    <cellStyle name="Normal 2 7" xfId="2" xr:uid="{784509D5-A0E9-4598-8B9E-9B3373940D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Y-RSD-O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-RSD-O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tabSelected="1"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239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T35"/>
  <sheetViews>
    <sheetView topLeftCell="A5" workbookViewId="0">
      <selection activeCell="G29" sqref="G29"/>
    </sheetView>
  </sheetViews>
  <sheetFormatPr defaultRowHeight="12.75" x14ac:dyDescent="0.2"/>
  <cols>
    <col min="1" max="5" width="9.140625" style="16"/>
    <col min="6" max="6" width="12.85546875" style="16" customWidth="1"/>
    <col min="7" max="16384" width="9.140625" style="16"/>
  </cols>
  <sheetData>
    <row r="1" spans="2:20" ht="23.25" x14ac:dyDescent="0.2">
      <c r="B1" s="15" t="s">
        <v>92</v>
      </c>
    </row>
    <row r="3" spans="2:2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93</v>
      </c>
      <c r="M3" s="17"/>
      <c r="N3" s="17"/>
      <c r="O3" s="17"/>
      <c r="P3" s="18"/>
      <c r="Q3" s="18"/>
      <c r="R3" s="18"/>
      <c r="S3" s="18"/>
      <c r="T3" s="18"/>
    </row>
    <row r="4" spans="2:2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</row>
    <row r="5" spans="2:2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86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94</v>
      </c>
      <c r="S5" s="28"/>
      <c r="T5" s="28"/>
    </row>
    <row r="6" spans="2:20" ht="15" x14ac:dyDescent="0.25">
      <c r="B6" s="18"/>
      <c r="C6" s="18"/>
      <c r="D6" s="20"/>
      <c r="E6" s="18"/>
      <c r="F6" s="18"/>
      <c r="G6" s="20"/>
      <c r="H6" s="20"/>
      <c r="I6" s="18"/>
      <c r="J6" s="18"/>
    </row>
    <row r="8" spans="2:2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95</v>
      </c>
      <c r="M8" s="17"/>
      <c r="N8" s="17"/>
      <c r="O8" s="17"/>
      <c r="P8" s="18"/>
      <c r="Q8" s="18"/>
      <c r="R8" s="18"/>
      <c r="S8" s="18"/>
      <c r="T8" s="18"/>
    </row>
    <row r="9" spans="2:20" ht="30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2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96</v>
      </c>
      <c r="S10" s="28"/>
      <c r="T10" s="28"/>
    </row>
    <row r="13" spans="2:20" ht="15" x14ac:dyDescent="0.2">
      <c r="B13" s="17" t="s">
        <v>111</v>
      </c>
      <c r="C13" s="17"/>
      <c r="D13" s="17"/>
      <c r="E13" s="17"/>
      <c r="F13" s="18"/>
      <c r="G13" s="18"/>
      <c r="H13" s="18"/>
      <c r="I13" s="18"/>
      <c r="J13" s="18"/>
      <c r="L13" s="17" t="s">
        <v>97</v>
      </c>
      <c r="M13" s="17"/>
      <c r="N13" s="17"/>
      <c r="O13" s="17"/>
      <c r="P13" s="18"/>
      <c r="Q13" s="18"/>
      <c r="R13" s="18"/>
      <c r="S13" s="18"/>
      <c r="T13" s="18"/>
    </row>
    <row r="14" spans="2:20" ht="30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2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89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98</v>
      </c>
      <c r="S15" s="28"/>
      <c r="T15" s="28"/>
    </row>
    <row r="18" spans="2:20" ht="15" x14ac:dyDescent="0.2">
      <c r="B18" s="17" t="s">
        <v>132</v>
      </c>
      <c r="C18" s="17"/>
      <c r="D18" s="17"/>
      <c r="E18" s="17"/>
      <c r="F18" s="18"/>
      <c r="G18" s="18"/>
      <c r="H18" s="18"/>
      <c r="I18" s="18"/>
      <c r="J18" s="18"/>
      <c r="L18" s="17" t="s">
        <v>99</v>
      </c>
      <c r="M18" s="17"/>
      <c r="N18" s="17"/>
      <c r="O18" s="17"/>
      <c r="P18" s="18"/>
      <c r="Q18" s="18"/>
      <c r="R18" s="18"/>
      <c r="S18" s="18"/>
      <c r="T18" s="18"/>
    </row>
    <row r="19" spans="2:20" ht="30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90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100</v>
      </c>
      <c r="S20" s="28"/>
      <c r="T20" s="28"/>
    </row>
    <row r="23" spans="2:20" ht="15" x14ac:dyDescent="0.2">
      <c r="B23" s="17" t="s">
        <v>133</v>
      </c>
      <c r="C23" s="17"/>
      <c r="D23" s="17"/>
      <c r="E23" s="17"/>
      <c r="F23" s="18"/>
      <c r="G23" s="18"/>
      <c r="H23" s="18"/>
      <c r="I23" s="18"/>
      <c r="J23" s="18"/>
      <c r="L23" s="17" t="s">
        <v>101</v>
      </c>
      <c r="M23" s="17"/>
      <c r="N23" s="17"/>
      <c r="O23" s="17"/>
      <c r="P23" s="18"/>
      <c r="Q23" s="18"/>
      <c r="R23" s="18"/>
      <c r="S23" s="18"/>
      <c r="T23" s="18"/>
    </row>
    <row r="24" spans="2:20" ht="30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91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102</v>
      </c>
      <c r="S25" s="28"/>
      <c r="T25" s="28"/>
    </row>
    <row r="28" spans="2:20" ht="15" x14ac:dyDescent="0.2">
      <c r="L28" s="17" t="s">
        <v>237</v>
      </c>
      <c r="M28" s="17"/>
      <c r="N28" s="17"/>
      <c r="O28" s="17"/>
      <c r="P28" s="18"/>
      <c r="Q28" s="18"/>
      <c r="R28" s="18"/>
      <c r="S28" s="18"/>
      <c r="T28" s="18"/>
    </row>
    <row r="29" spans="2:20" ht="30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103</v>
      </c>
      <c r="S30" s="28"/>
      <c r="T30" s="28"/>
    </row>
    <row r="33" spans="12:20" ht="15" x14ac:dyDescent="0.2">
      <c r="L33" s="17" t="s">
        <v>238</v>
      </c>
      <c r="M33" s="17"/>
      <c r="N33" s="17"/>
      <c r="O33" s="17"/>
      <c r="P33" s="18"/>
      <c r="Q33" s="18"/>
      <c r="R33" s="18"/>
      <c r="S33" s="18"/>
      <c r="T33" s="18"/>
    </row>
    <row r="34" spans="12:20" ht="30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104</v>
      </c>
      <c r="S35" s="28"/>
      <c r="T35" s="2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N82"/>
  <sheetViews>
    <sheetView workbookViewId="0">
      <selection activeCell="N11" sqref="N11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6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10" width="9.140625" style="22"/>
    <col min="11" max="11" width="13.140625" style="22" customWidth="1"/>
    <col min="12" max="12" width="15.140625" style="22" customWidth="1"/>
    <col min="13" max="13" width="13.85546875" style="22" customWidth="1"/>
    <col min="14" max="14" width="13" style="22" customWidth="1"/>
    <col min="15" max="16384" width="9.140625" style="22"/>
  </cols>
  <sheetData>
    <row r="1" spans="1:14" ht="23.25" x14ac:dyDescent="0.2">
      <c r="A1" s="21" t="s">
        <v>110</v>
      </c>
    </row>
    <row r="2" spans="1:14" ht="12" customHeight="1" x14ac:dyDescent="0.2">
      <c r="A2" s="21"/>
      <c r="H2" s="23"/>
    </row>
    <row r="3" spans="1:14" ht="15" x14ac:dyDescent="0.2">
      <c r="A3" s="17" t="s">
        <v>105</v>
      </c>
      <c r="K3" s="17" t="s">
        <v>105</v>
      </c>
    </row>
    <row r="4" spans="1:14" ht="15.75" thickBot="1" x14ac:dyDescent="0.25">
      <c r="A4" s="24" t="s">
        <v>70</v>
      </c>
      <c r="B4" s="24" t="s">
        <v>81</v>
      </c>
      <c r="C4" s="24" t="s">
        <v>76</v>
      </c>
      <c r="D4" s="24" t="s">
        <v>78</v>
      </c>
      <c r="F4" s="24" t="s">
        <v>79</v>
      </c>
      <c r="G4" s="24" t="s">
        <v>80</v>
      </c>
      <c r="H4" s="24" t="s">
        <v>107</v>
      </c>
      <c r="K4" s="24" t="s">
        <v>70</v>
      </c>
      <c r="L4" s="24" t="s">
        <v>81</v>
      </c>
      <c r="M4" s="24" t="s">
        <v>76</v>
      </c>
      <c r="N4" s="24" t="s">
        <v>78</v>
      </c>
    </row>
    <row r="5" spans="1:14" ht="15" x14ac:dyDescent="0.2">
      <c r="A5" s="29" t="s">
        <v>123</v>
      </c>
      <c r="B5" s="30"/>
      <c r="C5" s="30"/>
      <c r="D5" s="31"/>
      <c r="F5" s="30"/>
      <c r="G5" s="30"/>
      <c r="H5" s="30"/>
      <c r="K5" s="29" t="s">
        <v>109</v>
      </c>
      <c r="L5" s="30"/>
      <c r="M5" s="30"/>
      <c r="N5" s="31"/>
    </row>
    <row r="6" spans="1:14" ht="15" x14ac:dyDescent="0.25">
      <c r="A6" s="32" t="s">
        <v>106</v>
      </c>
      <c r="B6" s="32" t="str">
        <f t="shared" ref="B6:B17" si="0">"R-SH-"&amp;F6&amp;"_"&amp;G6&amp;"*"</f>
        <v>R-SH-Apt_COA*</v>
      </c>
      <c r="C6" s="32" t="s">
        <v>122</v>
      </c>
      <c r="D6" s="34">
        <f>SUMIFS('BY-RSD-SH_AF'!$L$2:$L$100,'BY-RSD-SH_AF'!$C$2:$C$100,AF!H6,'BY-RSD-SH_AF'!$A$2:$A$100,"BASE")</f>
        <v>9.2214798735756998E-2</v>
      </c>
      <c r="F6" s="32" t="s">
        <v>112</v>
      </c>
      <c r="G6" s="32" t="s">
        <v>82</v>
      </c>
      <c r="H6" s="32" t="str">
        <f t="shared" ref="H6:H11" si="1">"R-SH_"&amp;F6&amp;"_"&amp;G6&amp;"*"</f>
        <v>R-SH_Apt_COA*</v>
      </c>
      <c r="K6" s="32" t="s">
        <v>78</v>
      </c>
      <c r="L6" s="32" t="str">
        <f>FillTable!R5</f>
        <v>R-RSDRF*</v>
      </c>
      <c r="M6" s="32"/>
      <c r="N6" s="32">
        <f>SUMIFS('BY-RSD-RF'!$L$2:$L$100,'BY-RSD-RF'!$C$2:$C$100,AF!L6,'BY-RSD-RF'!$A$2:$A$100,"BASE")</f>
        <v>1.0395000000000001E-3</v>
      </c>
    </row>
    <row r="7" spans="1:14" ht="15" x14ac:dyDescent="0.25">
      <c r="A7" s="33" t="s">
        <v>106</v>
      </c>
      <c r="B7" s="33" t="str">
        <f t="shared" si="0"/>
        <v>R-SH-Apt_BIODST*</v>
      </c>
      <c r="C7" s="33" t="s">
        <v>122</v>
      </c>
      <c r="D7" s="35">
        <f>SUMIFS('BY-RSD-SH_AF'!$L$2:$L$100,'BY-RSD-SH_AF'!$C$2:$C$100,AF!H7,'BY-RSD-SH_AF'!$A$2:$A$100,"BASE")</f>
        <v>4.4735749332023098E-3</v>
      </c>
      <c r="F7" s="33" t="s">
        <v>112</v>
      </c>
      <c r="G7" s="33" t="s">
        <v>113</v>
      </c>
      <c r="H7" s="33" t="str">
        <f t="shared" si="1"/>
        <v>R-SH_Apt_BIODST*</v>
      </c>
      <c r="K7" s="33" t="s">
        <v>78</v>
      </c>
      <c r="L7" s="33" t="str">
        <f>FillTable!R10</f>
        <v>R-RSDCK*</v>
      </c>
      <c r="M7" s="33"/>
      <c r="N7" s="32">
        <f>SUMIFS('BY-RSD-CK'!$L$2:$L$100,'BY-RSD-CK'!$C$2:$C$100,AF!L7,'BY-RSD-CK'!$A$2:$A$100,"BASE")</f>
        <v>2.2478349106259698E-3</v>
      </c>
    </row>
    <row r="8" spans="1:14" ht="15" x14ac:dyDescent="0.25">
      <c r="A8" s="32" t="s">
        <v>106</v>
      </c>
      <c r="B8" s="32" t="str">
        <f t="shared" si="0"/>
        <v>R-SH-Apt_BIOETH*</v>
      </c>
      <c r="C8" s="32" t="s">
        <v>122</v>
      </c>
      <c r="D8" s="34">
        <f>SUMIFS('BY-RSD-SH_AF'!$L$2:$L$100,'BY-RSD-SH_AF'!$C$2:$C$100,AF!H8,'BY-RSD-SH_AF'!$A$2:$A$100,"BASE")</f>
        <v>9.6274926826448607E-6</v>
      </c>
      <c r="F8" s="32" t="s">
        <v>112</v>
      </c>
      <c r="G8" s="32" t="s">
        <v>114</v>
      </c>
      <c r="H8" s="32" t="str">
        <f t="shared" si="1"/>
        <v>R-SH_Apt_BIOETH*</v>
      </c>
      <c r="K8" s="32" t="s">
        <v>78</v>
      </c>
      <c r="L8" s="32" t="str">
        <f>FillTable!R15</f>
        <v>R-RSDCW*</v>
      </c>
      <c r="M8" s="32"/>
      <c r="N8" s="32">
        <f>SUMIFS('BY-RSD-CW'!$L$2:$L$100,'BY-RSD-CW'!$C$2:$C$100,AF!L8,'BY-RSD-RF'!$A$2:$A$100,"BASE")</f>
        <v>9.5142857142857095E-4</v>
      </c>
    </row>
    <row r="9" spans="1:14" ht="15" x14ac:dyDescent="0.25">
      <c r="A9" s="33" t="s">
        <v>106</v>
      </c>
      <c r="B9" s="33" t="str">
        <f t="shared" si="0"/>
        <v>R-SH-Apt_OILLPG*</v>
      </c>
      <c r="C9" s="33" t="s">
        <v>122</v>
      </c>
      <c r="D9" s="35">
        <f>SUMIFS('BY-RSD-SH_AF'!$L$2:$L$100,'BY-RSD-SH_AF'!$C$2:$C$100,AF!H9,'BY-RSD-SH_AF'!$A$2:$A$100,"BASE")</f>
        <v>1.7299140780158099E-2</v>
      </c>
      <c r="F9" s="33" t="s">
        <v>112</v>
      </c>
      <c r="G9" s="33" t="s">
        <v>115</v>
      </c>
      <c r="H9" s="33" t="str">
        <f t="shared" si="1"/>
        <v>R-SH_Apt_OILLPG*</v>
      </c>
      <c r="K9" s="33" t="s">
        <v>78</v>
      </c>
      <c r="L9" s="33" t="str">
        <f>FillTable!R20</f>
        <v>R-RSDCD*</v>
      </c>
      <c r="M9" s="33"/>
      <c r="N9" s="32">
        <f>SUMIFS('BY-RSD-CD'!$L$2:$L$100,'BY-RSD-CD'!$C$2:$C$100,AF!L9,'BY-RSD-CD'!$A$2:$A$100,"BASE")</f>
        <v>2.598E-3</v>
      </c>
    </row>
    <row r="10" spans="1:14" ht="15" x14ac:dyDescent="0.25">
      <c r="A10" s="32" t="s">
        <v>106</v>
      </c>
      <c r="B10" s="32" t="str">
        <f t="shared" si="0"/>
        <v>R-SH-Apt_ELC*</v>
      </c>
      <c r="C10" s="32" t="s">
        <v>122</v>
      </c>
      <c r="D10" s="34">
        <f>SUMIFS('BY-RSD-SH_AF'!$L$2:$L$100,'BY-RSD-SH_AF'!$C$2:$C$100,AF!H10,'BY-RSD-SH_AF'!$A$2:$A$100,"BASE")</f>
        <v>3.83719280259762E-2</v>
      </c>
      <c r="F10" s="32" t="s">
        <v>112</v>
      </c>
      <c r="G10" s="32" t="s">
        <v>83</v>
      </c>
      <c r="H10" s="32" t="str">
        <f t="shared" si="1"/>
        <v>R-SH_Apt_ELC*</v>
      </c>
      <c r="K10" s="32" t="s">
        <v>78</v>
      </c>
      <c r="L10" s="32" t="str">
        <f>FillTable!R25</f>
        <v>R-RSDDW*</v>
      </c>
      <c r="M10" s="32"/>
      <c r="N10" s="32">
        <f>SUMIFS('BY-RSD-DW'!$L$2:$L$100,'BY-RSD-DW'!$C$2:$C$100,AF!L10,'BY-RSD-DW'!$A$2:$A$100,"BASE")</f>
        <v>1.5428571428571401E-3</v>
      </c>
    </row>
    <row r="11" spans="1:14" ht="15" x14ac:dyDescent="0.25">
      <c r="A11" s="33" t="s">
        <v>106</v>
      </c>
      <c r="B11" s="33" t="str">
        <f t="shared" si="0"/>
        <v>R-SH-Apt_OILKER*</v>
      </c>
      <c r="C11" s="33" t="s">
        <v>122</v>
      </c>
      <c r="D11" s="35">
        <f>SUMIFS('BY-RSD-SH_AF'!$L$2:$L$100,'BY-RSD-SH_AF'!$C$2:$C$100,AF!H11,'BY-RSD-SH_AF'!$A$2:$A$100,"BASE")</f>
        <v>3.0831862922372499E-2</v>
      </c>
      <c r="F11" s="33" t="s">
        <v>112</v>
      </c>
      <c r="G11" s="33" t="s">
        <v>116</v>
      </c>
      <c r="H11" s="33" t="str">
        <f t="shared" si="1"/>
        <v>R-SH_Apt_OILKER*</v>
      </c>
      <c r="K11" s="33" t="s">
        <v>78</v>
      </c>
      <c r="L11" s="33" t="str">
        <f>FillTable!R30</f>
        <v>R-RSDOE*</v>
      </c>
      <c r="M11" s="33"/>
      <c r="N11" s="32" t="e">
        <f>SUMIFS('[2]BY-RSD-OE'!$L$2:$L$100,'[2]BY-RSD-OE'!$C$2:$C$100,AF!L11,'[2]BY-RSD-OE'!$A$2:$A$100,"BASE")</f>
        <v>#VALUE!</v>
      </c>
    </row>
    <row r="12" spans="1:14" ht="15" x14ac:dyDescent="0.25">
      <c r="A12" s="32" t="s">
        <v>106</v>
      </c>
      <c r="B12" s="32" t="str">
        <f t="shared" si="0"/>
        <v>R-SH-Apt_GASNAT*</v>
      </c>
      <c r="C12" s="32" t="s">
        <v>122</v>
      </c>
      <c r="D12" s="34">
        <f>SUMIFS('BY-RSD-SH_AF'!$L$2:$L$100,'BY-RSD-SH_AF'!$C$2:$C$100,AF!H12,'BY-RSD-SH_AF'!$A$2:$A$100,"BASE")</f>
        <v>1.18590868367296E-2</v>
      </c>
      <c r="F12" s="32" t="s">
        <v>112</v>
      </c>
      <c r="G12" s="32" t="s">
        <v>117</v>
      </c>
      <c r="H12" s="32" t="str">
        <f>"R-SH_"&amp;F11&amp;"_"&amp;G12&amp;"*"</f>
        <v>R-SH_Apt_GASNAT*</v>
      </c>
      <c r="K12" s="32" t="s">
        <v>1</v>
      </c>
      <c r="L12" s="32" t="str">
        <f>FillTable!R35</f>
        <v>R-RSDOA*</v>
      </c>
      <c r="M12" s="32"/>
      <c r="N12" s="32">
        <f>SUMIFS('BY-RSD-RF'!$L$2:$L$100,'BY-RSD-RF'!$C$2:$C$100,AF!L12,'BY-RSD-RF'!$A$2:$A$100,"BASE")</f>
        <v>0</v>
      </c>
    </row>
    <row r="13" spans="1:14" ht="15" x14ac:dyDescent="0.25">
      <c r="A13" s="33" t="s">
        <v>106</v>
      </c>
      <c r="B13" s="33" t="str">
        <f t="shared" si="0"/>
        <v>R-SH-Apt_PEA*</v>
      </c>
      <c r="C13" s="33" t="s">
        <v>122</v>
      </c>
      <c r="D13" s="35">
        <f>SUMIFS('BY-RSD-SH_AF'!$L$2:$L$100,'BY-RSD-SH_AF'!$C$2:$C$100,AF!H13,'BY-RSD-SH_AF'!$A$2:$A$100,"BASE")</f>
        <v>7.4873010592929098E-2</v>
      </c>
      <c r="F13" s="33" t="s">
        <v>112</v>
      </c>
      <c r="G13" s="33" t="s">
        <v>118</v>
      </c>
      <c r="H13" s="33" t="str">
        <f>"R-SH_"&amp;F13&amp;"_"&amp;G13&amp;"*"</f>
        <v>R-SH_Apt_PEA*</v>
      </c>
    </row>
    <row r="14" spans="1:14" ht="15" x14ac:dyDescent="0.25">
      <c r="A14" s="32" t="s">
        <v>106</v>
      </c>
      <c r="B14" s="32" t="str">
        <f t="shared" si="0"/>
        <v>R-SH-Apt_SMF*</v>
      </c>
      <c r="C14" s="32" t="s">
        <v>122</v>
      </c>
      <c r="D14" s="34">
        <f>SUMIFS('BY-RSD-SH_AF'!$L$2:$L$100,'BY-RSD-SH_AF'!$C$2:$C$100,AF!H14,'BY-RSD-SH_AF'!$A$2:$A$100,"BASE")</f>
        <v>6.95288328276885E-2</v>
      </c>
      <c r="F14" s="32" t="s">
        <v>112</v>
      </c>
      <c r="G14" s="32" t="s">
        <v>119</v>
      </c>
      <c r="H14" s="32" t="str">
        <f>"R-SH_"&amp;F14&amp;"_"&amp;G14&amp;"*"</f>
        <v>R-SH_Apt_SMF*</v>
      </c>
    </row>
    <row r="15" spans="1:14" ht="15" x14ac:dyDescent="0.25">
      <c r="A15" s="33" t="s">
        <v>106</v>
      </c>
      <c r="B15" s="33" t="str">
        <f t="shared" si="0"/>
        <v>R-SH-Apt_BIOWOO*</v>
      </c>
      <c r="C15" s="33" t="s">
        <v>122</v>
      </c>
      <c r="D15" s="35">
        <f>SUMIFS('BY-RSD-SH_AF'!$L$2:$L$100,'BY-RSD-SH_AF'!$C$2:$C$100,AF!H15,'BY-RSD-SH_AF'!$A$2:$A$100,"BASE")</f>
        <v>1.27587517908186E-2</v>
      </c>
      <c r="F15" s="33" t="s">
        <v>112</v>
      </c>
      <c r="G15" s="33" t="s">
        <v>120</v>
      </c>
      <c r="H15" s="33" t="str">
        <f>"R-SH_"&amp;F15&amp;"_"&amp;G15&amp;"*"</f>
        <v>R-SH_Apt_BIOWOO*</v>
      </c>
      <c r="K15" s="17" t="s">
        <v>105</v>
      </c>
    </row>
    <row r="16" spans="1:14" ht="15.75" thickBot="1" x14ac:dyDescent="0.3">
      <c r="A16" s="32" t="s">
        <v>106</v>
      </c>
      <c r="B16" s="32" t="str">
        <f t="shared" si="0"/>
        <v>R-SH-Apt_HET*</v>
      </c>
      <c r="C16" s="32" t="s">
        <v>122</v>
      </c>
      <c r="D16" s="34">
        <f>SUMIFS('BY-RSD-SH_AF'!$L$2:$L$100,'BY-RSD-SH_AF'!$C$2:$C$100,AF!H16,'BY-RSD-SH_AF'!$A$2:$A$100,"BASE")</f>
        <v>1.1111193431909199E-3</v>
      </c>
      <c r="F16" s="32" t="s">
        <v>112</v>
      </c>
      <c r="G16" s="32" t="s">
        <v>84</v>
      </c>
      <c r="H16" s="32" t="str">
        <f>"R-SH_"&amp;F16&amp;"_"&amp;G16&amp;"*"</f>
        <v>R-SH_Apt_HET*</v>
      </c>
      <c r="K16" s="24" t="s">
        <v>70</v>
      </c>
      <c r="L16" s="24" t="s">
        <v>81</v>
      </c>
      <c r="M16" s="24" t="s">
        <v>76</v>
      </c>
      <c r="N16" s="24" t="s">
        <v>78</v>
      </c>
    </row>
    <row r="17" spans="1:14" ht="15" x14ac:dyDescent="0.25">
      <c r="A17" s="33" t="s">
        <v>106</v>
      </c>
      <c r="B17" s="33" t="str">
        <f t="shared" si="0"/>
        <v>R-SH-Apt_RENGEO*</v>
      </c>
      <c r="C17" s="33" t="s">
        <v>122</v>
      </c>
      <c r="D17" s="35">
        <f>SUMIFS('BY-RSD-SH_AF'!$L$2:$L$100,'BY-RSD-SH_AF'!$C$2:$C$100,AF!H17,'BY-RSD-SH_AF'!$A$2:$A$100,"BASE")</f>
        <v>5.0677847327291303E-2</v>
      </c>
      <c r="F17" s="33" t="s">
        <v>112</v>
      </c>
      <c r="G17" s="33" t="s">
        <v>121</v>
      </c>
      <c r="H17" s="33" t="str">
        <f>"R-SH_"&amp;F17&amp;"_"&amp;G17&amp;"*"</f>
        <v>R-SH_Apt_RENGEO*</v>
      </c>
      <c r="K17" s="29" t="s">
        <v>109</v>
      </c>
      <c r="L17" s="30"/>
      <c r="M17" s="30"/>
      <c r="N17" s="31"/>
    </row>
    <row r="18" spans="1:14" ht="15" x14ac:dyDescent="0.25">
      <c r="A18" s="29" t="s">
        <v>124</v>
      </c>
      <c r="B18" s="30"/>
      <c r="C18" s="30"/>
      <c r="D18" s="30"/>
      <c r="E18" s="30"/>
      <c r="F18" s="30"/>
      <c r="G18" s="30"/>
      <c r="H18" s="30"/>
      <c r="K18" s="32" t="s">
        <v>78</v>
      </c>
      <c r="L18" s="32" t="s">
        <v>90</v>
      </c>
      <c r="M18" s="32"/>
      <c r="N18" s="32">
        <f>SUMIFS('BY-RSD-LT'!$L$2:$L$100,'BY-RSD-LT'!$C$2:$C$100,AF!L18,'BY-RSD-LT'!$A$2:$A$100,"BASE")</f>
        <v>7.6661042164617808E-3</v>
      </c>
    </row>
    <row r="19" spans="1:14" ht="15" x14ac:dyDescent="0.25">
      <c r="A19" s="32" t="s">
        <v>106</v>
      </c>
      <c r="B19" s="32" t="str">
        <f t="shared" ref="B19:B30" si="2">"R-SH-"&amp;F19&amp;"_"&amp;G19&amp;"*"</f>
        <v>R-SH-Att_COA*</v>
      </c>
      <c r="C19" s="32" t="s">
        <v>128</v>
      </c>
      <c r="D19" s="34">
        <f>SUMIFS('BY-RSD-SH_AF'!$L$2:$L$100,'BY-RSD-SH_AF'!$C$2:$C$100,AF!H19,'BY-RSD-SH_AF'!$A$2:$A$100,"BASE")</f>
        <v>0.100127983891551</v>
      </c>
      <c r="F19" s="32" t="s">
        <v>108</v>
      </c>
      <c r="G19" s="32" t="s">
        <v>82</v>
      </c>
      <c r="H19" s="32" t="str">
        <f t="shared" ref="H19:H24" si="3">"R-SH_"&amp;F19&amp;"_"&amp;G19&amp;"*"</f>
        <v>R-SH_Att_COA*</v>
      </c>
      <c r="K19" s="33" t="s">
        <v>78</v>
      </c>
      <c r="L19" s="33" t="s">
        <v>91</v>
      </c>
      <c r="M19" s="33"/>
      <c r="N19" s="32">
        <f>SUMIFS('BY-RSD-PF'!$L$2:$L$100,'BY-RSD-PF'!$C$2:$C$100,AF!L19,'BY-RSD-PF'!$A$2:$A$100,"BASE")</f>
        <v>1.7495876174999649E-3</v>
      </c>
    </row>
    <row r="20" spans="1:14" ht="15" x14ac:dyDescent="0.25">
      <c r="A20" s="33" t="s">
        <v>106</v>
      </c>
      <c r="B20" s="33" t="str">
        <f t="shared" si="2"/>
        <v>R-SH-Att_BIODST*</v>
      </c>
      <c r="C20" s="33" t="s">
        <v>128</v>
      </c>
      <c r="D20" s="35">
        <f>SUMIFS('BY-RSD-SH_AF'!$L$2:$L$100,'BY-RSD-SH_AF'!$C$2:$C$100,AF!H20,'BY-RSD-SH_AF'!$A$2:$A$100,"BASE")</f>
        <v>1.55528798694797E-2</v>
      </c>
      <c r="F20" s="33" t="s">
        <v>108</v>
      </c>
      <c r="G20" s="33" t="s">
        <v>113</v>
      </c>
      <c r="H20" s="33" t="str">
        <f t="shared" si="3"/>
        <v>R-SH_Att_BIODST*</v>
      </c>
    </row>
    <row r="21" spans="1:14" ht="15" x14ac:dyDescent="0.25">
      <c r="A21" s="32" t="s">
        <v>1</v>
      </c>
      <c r="B21" s="32" t="str">
        <f t="shared" si="2"/>
        <v>R-SH-Att_BIOETH*</v>
      </c>
      <c r="C21" s="32" t="s">
        <v>128</v>
      </c>
      <c r="D21" s="34">
        <f>SUMIFS('BY-RSD-SH_AF'!$L$2:$L$100,'BY-RSD-SH_AF'!$C$2:$C$100,AF!H21,'BY-RSD-SH_AF'!$A$2:$A$100,"BASE")</f>
        <v>0</v>
      </c>
      <c r="F21" s="32" t="s">
        <v>108</v>
      </c>
      <c r="G21" s="32" t="s">
        <v>114</v>
      </c>
      <c r="H21" s="32" t="str">
        <f t="shared" si="3"/>
        <v>R-SH_Att_BIOETH*</v>
      </c>
    </row>
    <row r="22" spans="1:14" ht="15" x14ac:dyDescent="0.25">
      <c r="A22" s="33" t="s">
        <v>106</v>
      </c>
      <c r="B22" s="33" t="str">
        <f t="shared" si="2"/>
        <v>R-SH-Att_OILLPG*</v>
      </c>
      <c r="C22" s="33" t="s">
        <v>128</v>
      </c>
      <c r="D22" s="35">
        <f>SUMIFS('BY-RSD-SH_AF'!$L$2:$L$100,'BY-RSD-SH_AF'!$C$2:$C$100,AF!H22,'BY-RSD-SH_AF'!$A$2:$A$100,"BASE")</f>
        <v>2.3818929075767398E-2</v>
      </c>
      <c r="F22" s="33" t="s">
        <v>108</v>
      </c>
      <c r="G22" s="33" t="s">
        <v>115</v>
      </c>
      <c r="H22" s="33" t="str">
        <f t="shared" si="3"/>
        <v>R-SH_Att_OILLPG*</v>
      </c>
    </row>
    <row r="23" spans="1:14" ht="15" x14ac:dyDescent="0.25">
      <c r="A23" s="32" t="s">
        <v>106</v>
      </c>
      <c r="B23" s="32" t="str">
        <f t="shared" si="2"/>
        <v>R-SH-Att_ELC*</v>
      </c>
      <c r="C23" s="32" t="s">
        <v>128</v>
      </c>
      <c r="D23" s="34">
        <f>SUMIFS('BY-RSD-SH_AF'!$L$2:$L$100,'BY-RSD-SH_AF'!$C$2:$C$100,AF!H23,'BY-RSD-SH_AF'!$A$2:$A$100,"BASE")</f>
        <v>4.9306525159695899E-2</v>
      </c>
      <c r="F23" s="32" t="s">
        <v>108</v>
      </c>
      <c r="G23" s="32" t="s">
        <v>83</v>
      </c>
      <c r="H23" s="32" t="str">
        <f t="shared" si="3"/>
        <v>R-SH_Att_ELC*</v>
      </c>
    </row>
    <row r="24" spans="1:14" ht="15" x14ac:dyDescent="0.25">
      <c r="A24" s="33" t="s">
        <v>106</v>
      </c>
      <c r="B24" s="33" t="str">
        <f t="shared" si="2"/>
        <v>R-SH-Att_OILKER*</v>
      </c>
      <c r="C24" s="33" t="s">
        <v>128</v>
      </c>
      <c r="D24" s="35">
        <f>SUMIFS('BY-RSD-SH_AF'!$L$2:$L$100,'BY-RSD-SH_AF'!$C$2:$C$100,AF!H24,'BY-RSD-SH_AF'!$A$2:$A$100,"BASE")</f>
        <v>2.3904596338409499E-2</v>
      </c>
      <c r="F24" s="33" t="s">
        <v>108</v>
      </c>
      <c r="G24" s="33" t="s">
        <v>116</v>
      </c>
      <c r="H24" s="33" t="str">
        <f t="shared" si="3"/>
        <v>R-SH_Att_OILKER*</v>
      </c>
    </row>
    <row r="25" spans="1:14" ht="15" x14ac:dyDescent="0.25">
      <c r="A25" s="32" t="s">
        <v>106</v>
      </c>
      <c r="B25" s="32" t="str">
        <f t="shared" si="2"/>
        <v>R-SH-Att_GASNAT*</v>
      </c>
      <c r="C25" s="32" t="s">
        <v>128</v>
      </c>
      <c r="D25" s="34">
        <f>SUMIFS('BY-RSD-SH_AF'!$L$2:$L$100,'BY-RSD-SH_AF'!$C$2:$C$100,AF!H25,'BY-RSD-SH_AF'!$A$2:$A$100,"BASE")</f>
        <v>2.2095891324020799E-2</v>
      </c>
      <c r="F25" s="32" t="s">
        <v>108</v>
      </c>
      <c r="G25" s="32" t="s">
        <v>117</v>
      </c>
      <c r="H25" s="32" t="str">
        <f>"R-SH_"&amp;F24&amp;"_"&amp;G25&amp;"*"</f>
        <v>R-SH_Att_GASNAT*</v>
      </c>
    </row>
    <row r="26" spans="1:14" ht="15" x14ac:dyDescent="0.25">
      <c r="A26" s="33" t="s">
        <v>106</v>
      </c>
      <c r="B26" s="33" t="str">
        <f t="shared" si="2"/>
        <v>R-SH-Att_PEA*</v>
      </c>
      <c r="C26" s="33" t="s">
        <v>128</v>
      </c>
      <c r="D26" s="35">
        <f>SUMIFS('BY-RSD-SH_AF'!$L$2:$L$100,'BY-RSD-SH_AF'!$C$2:$C$100,AF!H26,'BY-RSD-SH_AF'!$A$2:$A$100,"BASE")</f>
        <v>4.47139828843457E-2</v>
      </c>
      <c r="F26" s="33" t="s">
        <v>108</v>
      </c>
      <c r="G26" s="33" t="s">
        <v>118</v>
      </c>
      <c r="H26" s="33" t="str">
        <f>"R-SH_"&amp;F26&amp;"_"&amp;G26&amp;"*"</f>
        <v>R-SH_Att_PEA*</v>
      </c>
    </row>
    <row r="27" spans="1:14" ht="15" x14ac:dyDescent="0.25">
      <c r="A27" s="32" t="s">
        <v>106</v>
      </c>
      <c r="B27" s="32" t="str">
        <f t="shared" si="2"/>
        <v>R-SH-Att_SMF*</v>
      </c>
      <c r="C27" s="32" t="s">
        <v>128</v>
      </c>
      <c r="D27" s="34">
        <f>SUMIFS('BY-RSD-SH_AF'!$L$2:$L$100,'BY-RSD-SH_AF'!$C$2:$C$100,AF!H27,'BY-RSD-SH_AF'!$A$2:$A$100,"BASE")</f>
        <v>4.6440816123458198E-2</v>
      </c>
      <c r="F27" s="32" t="s">
        <v>108</v>
      </c>
      <c r="G27" s="32" t="s">
        <v>119</v>
      </c>
      <c r="H27" s="32" t="str">
        <f>"R-SH_"&amp;F27&amp;"_"&amp;G27&amp;"*"</f>
        <v>R-SH_Att_SMF*</v>
      </c>
    </row>
    <row r="28" spans="1:14" ht="15" x14ac:dyDescent="0.25">
      <c r="A28" s="33" t="s">
        <v>106</v>
      </c>
      <c r="B28" s="33" t="str">
        <f t="shared" si="2"/>
        <v>R-SH-Att_BIOWOO*</v>
      </c>
      <c r="C28" s="33" t="s">
        <v>128</v>
      </c>
      <c r="D28" s="35">
        <f>SUMIFS('BY-RSD-SH_AF'!$L$2:$L$100,'BY-RSD-SH_AF'!$C$2:$C$100,AF!H28,'BY-RSD-SH_AF'!$A$2:$A$100,"BASE")</f>
        <v>5.6329489829771803E-2</v>
      </c>
      <c r="F28" s="33" t="s">
        <v>108</v>
      </c>
      <c r="G28" s="33" t="s">
        <v>120</v>
      </c>
      <c r="H28" s="33" t="str">
        <f>"R-SH_"&amp;F28&amp;"_"&amp;G28&amp;"*"</f>
        <v>R-SH_Att_BIOWOO*</v>
      </c>
    </row>
    <row r="29" spans="1:14" ht="15" x14ac:dyDescent="0.25">
      <c r="A29" s="32" t="s">
        <v>106</v>
      </c>
      <c r="B29" s="32" t="str">
        <f t="shared" si="2"/>
        <v>R-SH-Att_HET*</v>
      </c>
      <c r="C29" s="32" t="s">
        <v>128</v>
      </c>
      <c r="D29" s="34">
        <f>SUMIFS('BY-RSD-SH_AF'!$L$2:$L$100,'BY-RSD-SH_AF'!$C$2:$C$100,AF!H29,'BY-RSD-SH_AF'!$A$2:$A$100,"BASE")</f>
        <v>1.4426391204160499E-2</v>
      </c>
      <c r="F29" s="32" t="s">
        <v>108</v>
      </c>
      <c r="G29" s="32" t="s">
        <v>84</v>
      </c>
      <c r="H29" s="32" t="str">
        <f>"R-SH_"&amp;F29&amp;"_"&amp;G29&amp;"*"</f>
        <v>R-SH_Att_HET*</v>
      </c>
    </row>
    <row r="30" spans="1:14" ht="15" x14ac:dyDescent="0.25">
      <c r="A30" s="33" t="s">
        <v>106</v>
      </c>
      <c r="B30" s="33" t="str">
        <f t="shared" si="2"/>
        <v>R-SH-Att_RENGEO*</v>
      </c>
      <c r="C30" s="33" t="s">
        <v>128</v>
      </c>
      <c r="D30" s="35">
        <f>SUMIFS('BY-RSD-SH_AF'!$L$2:$L$100,'BY-RSD-SH_AF'!$C$2:$C$100,AF!H30,'BY-RSD-SH_AF'!$A$2:$A$100,"BASE")</f>
        <v>0.23960518419681501</v>
      </c>
      <c r="F30" s="33" t="s">
        <v>108</v>
      </c>
      <c r="G30" s="33" t="s">
        <v>121</v>
      </c>
      <c r="H30" s="33" t="str">
        <f>"R-SH_"&amp;F30&amp;"_"&amp;G30&amp;"*"</f>
        <v>R-SH_Att_RENGEO*</v>
      </c>
    </row>
    <row r="31" spans="1:14" ht="15" x14ac:dyDescent="0.2">
      <c r="A31" s="29" t="s">
        <v>125</v>
      </c>
      <c r="B31" s="30"/>
      <c r="C31" s="30"/>
      <c r="D31" s="30"/>
      <c r="E31" s="30"/>
      <c r="F31" s="30"/>
      <c r="G31" s="30"/>
      <c r="H31" s="30"/>
    </row>
    <row r="32" spans="1:14" ht="15" x14ac:dyDescent="0.25">
      <c r="A32" s="32" t="s">
        <v>106</v>
      </c>
      <c r="B32" s="32" t="str">
        <f t="shared" ref="B32:B43" si="4">"R-SH-"&amp;F32&amp;"_"&amp;G32&amp;"*"</f>
        <v>R-SH-Det_COA*</v>
      </c>
      <c r="C32" s="32" t="s">
        <v>127</v>
      </c>
      <c r="D32" s="34">
        <f>SUMIFS('BY-RSD-SH_AF'!$L$2:$L$100,'BY-RSD-SH_AF'!$C$2:$C$100,AF!H32,'BY-RSD-SH_AF'!$A$2:$A$100,"BASE")</f>
        <v>0.27139198399610598</v>
      </c>
      <c r="F32" s="32" t="s">
        <v>126</v>
      </c>
      <c r="G32" s="32" t="s">
        <v>82</v>
      </c>
      <c r="H32" s="32" t="str">
        <f t="shared" ref="H32:H37" si="5">"R-SH_"&amp;F32&amp;"_"&amp;G32&amp;"*"</f>
        <v>R-SH_Det_COA*</v>
      </c>
      <c r="I32" s="25"/>
    </row>
    <row r="33" spans="1:9" ht="15" x14ac:dyDescent="0.25">
      <c r="A33" s="33" t="s">
        <v>1</v>
      </c>
      <c r="B33" s="33" t="str">
        <f t="shared" si="4"/>
        <v>R-SH-Det_BIODST*</v>
      </c>
      <c r="C33" s="33" t="s">
        <v>127</v>
      </c>
      <c r="D33" s="35">
        <f>SUMIFS('BY-RSD-SH_AF'!$L$2:$L$100,'BY-RSD-SH_AF'!$C$2:$C$100,AF!H33,'BY-RSD-SH_AF'!$A$2:$A$100,"BASE")</f>
        <v>0</v>
      </c>
      <c r="F33" s="33" t="s">
        <v>126</v>
      </c>
      <c r="G33" s="33" t="s">
        <v>113</v>
      </c>
      <c r="H33" s="33" t="str">
        <f t="shared" si="5"/>
        <v>R-SH_Det_BIODST*</v>
      </c>
      <c r="I33" s="25"/>
    </row>
    <row r="34" spans="1:9" ht="15" x14ac:dyDescent="0.25">
      <c r="A34" s="32" t="s">
        <v>1</v>
      </c>
      <c r="B34" s="32" t="str">
        <f t="shared" si="4"/>
        <v>R-SH-Det_BIOETH*</v>
      </c>
      <c r="C34" s="32" t="s">
        <v>127</v>
      </c>
      <c r="D34" s="34">
        <f>SUMIFS('BY-RSD-SH_AF'!$L$2:$L$100,'BY-RSD-SH_AF'!$C$2:$C$100,AF!H34,'BY-RSD-SH_AF'!$A$2:$A$100,"BASE")</f>
        <v>0</v>
      </c>
      <c r="F34" s="32" t="s">
        <v>126</v>
      </c>
      <c r="G34" s="32" t="s">
        <v>114</v>
      </c>
      <c r="H34" s="32" t="str">
        <f t="shared" si="5"/>
        <v>R-SH_Det_BIOETH*</v>
      </c>
    </row>
    <row r="35" spans="1:9" ht="15" x14ac:dyDescent="0.25">
      <c r="A35" s="33" t="s">
        <v>106</v>
      </c>
      <c r="B35" s="33" t="str">
        <f t="shared" si="4"/>
        <v>R-SH-Det_OILLPG*</v>
      </c>
      <c r="C35" s="33" t="s">
        <v>127</v>
      </c>
      <c r="D35" s="35">
        <f>SUMIFS('BY-RSD-SH_AF'!$L$2:$L$100,'BY-RSD-SH_AF'!$C$2:$C$100,AF!H35,'BY-RSD-SH_AF'!$A$2:$A$100,"BASE")</f>
        <v>5.5595203690710603E-2</v>
      </c>
      <c r="F35" s="33" t="s">
        <v>126</v>
      </c>
      <c r="G35" s="33" t="s">
        <v>115</v>
      </c>
      <c r="H35" s="33" t="str">
        <f t="shared" si="5"/>
        <v>R-SH_Det_OILLPG*</v>
      </c>
    </row>
    <row r="36" spans="1:9" ht="15" x14ac:dyDescent="0.25">
      <c r="A36" s="32" t="s">
        <v>106</v>
      </c>
      <c r="B36" s="32" t="str">
        <f t="shared" si="4"/>
        <v>R-SH-Det_ELC*</v>
      </c>
      <c r="C36" s="32" t="s">
        <v>127</v>
      </c>
      <c r="D36" s="34">
        <f>SUMIFS('BY-RSD-SH_AF'!$L$2:$L$100,'BY-RSD-SH_AF'!$C$2:$C$100,AF!H36,'BY-RSD-SH_AF'!$A$2:$A$100,"BASE")</f>
        <v>8.3228816543853501E-2</v>
      </c>
      <c r="F36" s="32" t="s">
        <v>126</v>
      </c>
      <c r="G36" s="32" t="s">
        <v>83</v>
      </c>
      <c r="H36" s="32" t="str">
        <f t="shared" si="5"/>
        <v>R-SH_Det_ELC*</v>
      </c>
    </row>
    <row r="37" spans="1:9" ht="15" x14ac:dyDescent="0.25">
      <c r="A37" s="33" t="s">
        <v>106</v>
      </c>
      <c r="B37" s="33" t="str">
        <f t="shared" si="4"/>
        <v>R-SH-Det_OILKER*</v>
      </c>
      <c r="C37" s="33" t="s">
        <v>127</v>
      </c>
      <c r="D37" s="35">
        <f>SUMIFS('BY-RSD-SH_AF'!$L$2:$L$100,'BY-RSD-SH_AF'!$C$2:$C$100,AF!H37,'BY-RSD-SH_AF'!$A$2:$A$100,"BASE")</f>
        <v>4.1477826816639397E-2</v>
      </c>
      <c r="F37" s="33" t="s">
        <v>126</v>
      </c>
      <c r="G37" s="33" t="s">
        <v>116</v>
      </c>
      <c r="H37" s="33" t="str">
        <f t="shared" si="5"/>
        <v>R-SH_Det_OILKER*</v>
      </c>
    </row>
    <row r="38" spans="1:9" ht="15" x14ac:dyDescent="0.25">
      <c r="A38" s="32" t="s">
        <v>106</v>
      </c>
      <c r="B38" s="32" t="str">
        <f t="shared" si="4"/>
        <v>R-SH-Det_GASNAT*</v>
      </c>
      <c r="C38" s="32" t="s">
        <v>127</v>
      </c>
      <c r="D38" s="34">
        <f>SUMIFS('BY-RSD-SH_AF'!$L$2:$L$100,'BY-RSD-SH_AF'!$C$2:$C$100,AF!H38,'BY-RSD-SH_AF'!$A$2:$A$100,"BASE")</f>
        <v>3.7040631160092499E-2</v>
      </c>
      <c r="F38" s="32" t="s">
        <v>126</v>
      </c>
      <c r="G38" s="32" t="s">
        <v>117</v>
      </c>
      <c r="H38" s="32" t="str">
        <f>"R-SH_"&amp;F37&amp;"_"&amp;G38&amp;"*"</f>
        <v>R-SH_Det_GASNAT*</v>
      </c>
    </row>
    <row r="39" spans="1:9" ht="15" x14ac:dyDescent="0.25">
      <c r="A39" s="33" t="s">
        <v>106</v>
      </c>
      <c r="B39" s="33" t="str">
        <f t="shared" si="4"/>
        <v>R-SH-Det_PEA*</v>
      </c>
      <c r="C39" s="33" t="s">
        <v>127</v>
      </c>
      <c r="D39" s="35">
        <f>SUMIFS('BY-RSD-SH_AF'!$L$2:$L$100,'BY-RSD-SH_AF'!$C$2:$C$100,AF!H39,'BY-RSD-SH_AF'!$A$2:$A$100,"BASE")</f>
        <v>9.5005552686675293E-2</v>
      </c>
      <c r="F39" s="33" t="s">
        <v>126</v>
      </c>
      <c r="G39" s="33" t="s">
        <v>118</v>
      </c>
      <c r="H39" s="33" t="str">
        <f>"R-SH_"&amp;F39&amp;"_"&amp;G39&amp;"*"</f>
        <v>R-SH_Det_PEA*</v>
      </c>
    </row>
    <row r="40" spans="1:9" ht="15" x14ac:dyDescent="0.25">
      <c r="A40" s="32" t="s">
        <v>106</v>
      </c>
      <c r="B40" s="32" t="str">
        <f t="shared" si="4"/>
        <v>R-SH-Det_SMF*</v>
      </c>
      <c r="C40" s="32" t="s">
        <v>127</v>
      </c>
      <c r="D40" s="34">
        <f>SUMIFS('BY-RSD-SH_AF'!$L$2:$L$100,'BY-RSD-SH_AF'!$C$2:$C$100,AF!H40,'BY-RSD-SH_AF'!$A$2:$A$100,"BASE")</f>
        <v>0.12981046442763899</v>
      </c>
      <c r="F40" s="32" t="s">
        <v>126</v>
      </c>
      <c r="G40" s="32" t="s">
        <v>119</v>
      </c>
      <c r="H40" s="32" t="str">
        <f>"R-SH_"&amp;F40&amp;"_"&amp;G40&amp;"*"</f>
        <v>R-SH_Det_SMF*</v>
      </c>
    </row>
    <row r="41" spans="1:9" ht="15" x14ac:dyDescent="0.25">
      <c r="A41" s="33" t="s">
        <v>106</v>
      </c>
      <c r="B41" s="33" t="str">
        <f t="shared" si="4"/>
        <v>R-SH-Det_BIOWOO*</v>
      </c>
      <c r="C41" s="33" t="s">
        <v>127</v>
      </c>
      <c r="D41" s="35">
        <f>SUMIFS('BY-RSD-SH_AF'!$L$2:$L$100,'BY-RSD-SH_AF'!$C$2:$C$100,AF!H41,'BY-RSD-SH_AF'!$A$2:$A$100,"BASE")</f>
        <v>7.5672129216388107E-2</v>
      </c>
      <c r="F41" s="33" t="s">
        <v>126</v>
      </c>
      <c r="G41" s="33" t="s">
        <v>120</v>
      </c>
      <c r="H41" s="33" t="str">
        <f>"R-SH_"&amp;F41&amp;"_"&amp;G41&amp;"*"</f>
        <v>R-SH_Det_BIOWOO*</v>
      </c>
    </row>
    <row r="42" spans="1:9" ht="15" x14ac:dyDescent="0.25">
      <c r="A42" s="32" t="s">
        <v>106</v>
      </c>
      <c r="B42" s="32" t="str">
        <f t="shared" si="4"/>
        <v>R-SH-Det_HET*</v>
      </c>
      <c r="C42" s="32" t="s">
        <v>127</v>
      </c>
      <c r="D42" s="34">
        <f>SUMIFS('BY-RSD-SH_AF'!$L$2:$L$100,'BY-RSD-SH_AF'!$C$2:$C$100,AF!H42,'BY-RSD-SH_AF'!$A$2:$A$100,"BASE")</f>
        <v>0.189996602787424</v>
      </c>
      <c r="F42" s="32" t="s">
        <v>126</v>
      </c>
      <c r="G42" s="32" t="s">
        <v>84</v>
      </c>
      <c r="H42" s="32" t="str">
        <f>"R-SH_"&amp;F42&amp;"_"&amp;G42&amp;"*"</f>
        <v>R-SH_Det_HET*</v>
      </c>
    </row>
    <row r="43" spans="1:9" ht="15" x14ac:dyDescent="0.25">
      <c r="A43" s="33" t="s">
        <v>106</v>
      </c>
      <c r="B43" s="33" t="str">
        <f t="shared" si="4"/>
        <v>R-SH-Det_RENGEO*</v>
      </c>
      <c r="C43" s="33" t="s">
        <v>127</v>
      </c>
      <c r="D43" s="35">
        <f>SUMIFS('BY-RSD-SH_AF'!$L$2:$L$100,'BY-RSD-SH_AF'!$C$2:$C$100,AF!H43,'BY-RSD-SH_AF'!$A$2:$A$100,"BASE")</f>
        <v>0.21841678709847501</v>
      </c>
      <c r="F43" s="33" t="s">
        <v>126</v>
      </c>
      <c r="G43" s="33" t="s">
        <v>121</v>
      </c>
      <c r="H43" s="33" t="str">
        <f>"R-SH_"&amp;F43&amp;"_"&amp;G43&amp;"*"</f>
        <v>R-SH_Det_RENGEO*</v>
      </c>
    </row>
    <row r="44" spans="1:9" ht="15" x14ac:dyDescent="0.2">
      <c r="A44" s="29" t="s">
        <v>129</v>
      </c>
      <c r="B44" s="30"/>
      <c r="C44" s="30"/>
      <c r="D44" s="31"/>
      <c r="F44" s="30"/>
      <c r="G44" s="30"/>
      <c r="H44" s="30"/>
    </row>
    <row r="45" spans="1:9" ht="15" x14ac:dyDescent="0.25">
      <c r="A45" s="32" t="s">
        <v>106</v>
      </c>
      <c r="B45" s="32" t="str">
        <f t="shared" ref="B45:B56" si="6">"R-WH-"&amp;F45&amp;"_"&amp;G45&amp;"*"</f>
        <v>R-WH-Apt_COA*</v>
      </c>
      <c r="C45" s="32" t="s">
        <v>122</v>
      </c>
      <c r="D45" s="34">
        <f>SUMIFS('BY-RSD-WH_AF'!$L$2:$L$100,'BY-RSD-WH_AF'!$C$2:$C$100,AF!H45,'BY-RSD-WH_AF'!$A$2:$A$100,"BASE")</f>
        <v>6.3768329096572304E-3</v>
      </c>
      <c r="F45" s="32" t="s">
        <v>112</v>
      </c>
      <c r="G45" s="32" t="s">
        <v>82</v>
      </c>
      <c r="H45" s="32" t="str">
        <f t="shared" ref="H45:H50" si="7">"R-WH_"&amp;F45&amp;"_"&amp;G45&amp;"*"</f>
        <v>R-WH_Apt_COA*</v>
      </c>
    </row>
    <row r="46" spans="1:9" ht="15" x14ac:dyDescent="0.25">
      <c r="A46" s="33" t="s">
        <v>106</v>
      </c>
      <c r="B46" s="33" t="str">
        <f t="shared" si="6"/>
        <v>R-WH-Apt_BIODST*</v>
      </c>
      <c r="C46" s="33" t="s">
        <v>122</v>
      </c>
      <c r="D46" s="35">
        <f>SUMIFS('BY-RSD-WH_AF'!$L$2:$L$100,'BY-RSD-WH_AF'!$C$2:$C$100,AF!H46,'BY-RSD-WH_AF'!$A$2:$A$100,"BASE")</f>
        <v>7.1004600000000003E-3</v>
      </c>
      <c r="F46" s="33" t="s">
        <v>112</v>
      </c>
      <c r="G46" s="33" t="s">
        <v>113</v>
      </c>
      <c r="H46" s="33" t="str">
        <f t="shared" si="7"/>
        <v>R-WH_Apt_BIODST*</v>
      </c>
    </row>
    <row r="47" spans="1:9" ht="15" x14ac:dyDescent="0.25">
      <c r="A47" s="32" t="s">
        <v>106</v>
      </c>
      <c r="B47" s="32" t="str">
        <f t="shared" si="6"/>
        <v>R-WH-Apt_BIOETH*</v>
      </c>
      <c r="C47" s="32" t="s">
        <v>122</v>
      </c>
      <c r="D47" s="34">
        <f>SUMIFS('BY-RSD-WH_AF'!$L$2:$L$100,'BY-RSD-WH_AF'!$C$2:$C$100,AF!H47,'BY-RSD-WH_AF'!$A$2:$A$100,"BASE")</f>
        <v>8.5546800000000003E-3</v>
      </c>
      <c r="F47" s="32" t="s">
        <v>112</v>
      </c>
      <c r="G47" s="32" t="s">
        <v>114</v>
      </c>
      <c r="H47" s="32" t="str">
        <f t="shared" si="7"/>
        <v>R-WH_Apt_BIOETH*</v>
      </c>
    </row>
    <row r="48" spans="1:9" ht="15" x14ac:dyDescent="0.25">
      <c r="A48" s="33" t="s">
        <v>106</v>
      </c>
      <c r="B48" s="33" t="str">
        <f t="shared" si="6"/>
        <v>R-WH-Apt_OILLPG*</v>
      </c>
      <c r="C48" s="33" t="s">
        <v>122</v>
      </c>
      <c r="D48" s="35">
        <f>SUMIFS('BY-RSD-WH_AF'!$L$2:$L$100,'BY-RSD-WH_AF'!$C$2:$C$100,AF!H48,'BY-RSD-WH_AF'!$A$2:$A$100,"BASE")</f>
        <v>8.8234631689712503E-3</v>
      </c>
      <c r="F48" s="33" t="s">
        <v>112</v>
      </c>
      <c r="G48" s="33" t="s">
        <v>115</v>
      </c>
      <c r="H48" s="33" t="str">
        <f t="shared" si="7"/>
        <v>R-WH_Apt_OILLPG*</v>
      </c>
    </row>
    <row r="49" spans="1:8" ht="15" x14ac:dyDescent="0.25">
      <c r="A49" s="32" t="s">
        <v>106</v>
      </c>
      <c r="B49" s="32" t="str">
        <f t="shared" si="6"/>
        <v>R-WH-Apt_ELC*</v>
      </c>
      <c r="C49" s="32" t="s">
        <v>122</v>
      </c>
      <c r="D49" s="34">
        <f>SUMIFS('BY-RSD-WH_AF'!$L$2:$L$100,'BY-RSD-WH_AF'!$C$2:$C$100,AF!H49,'BY-RSD-WH_AF'!$A$2:$A$100,"BASE")</f>
        <v>4.547139931032923E-2</v>
      </c>
      <c r="F49" s="32" t="s">
        <v>112</v>
      </c>
      <c r="G49" s="32" t="s">
        <v>83</v>
      </c>
      <c r="H49" s="32" t="str">
        <f t="shared" si="7"/>
        <v>R-WH_Apt_ELC*</v>
      </c>
    </row>
    <row r="50" spans="1:8" ht="15" x14ac:dyDescent="0.25">
      <c r="A50" s="33" t="s">
        <v>106</v>
      </c>
      <c r="B50" s="33" t="str">
        <f t="shared" si="6"/>
        <v>R-WH-Apt_OILKER*</v>
      </c>
      <c r="C50" s="33" t="s">
        <v>122</v>
      </c>
      <c r="D50" s="35">
        <f>SUMIFS('BY-RSD-WH_AF'!$L$2:$L$100,'BY-RSD-WH_AF'!$C$2:$C$100,AF!H50,'BY-RSD-WH_AF'!$A$2:$A$100,"BASE")</f>
        <v>8.6288756048648694E-3</v>
      </c>
      <c r="F50" s="33" t="s">
        <v>112</v>
      </c>
      <c r="G50" s="33" t="s">
        <v>116</v>
      </c>
      <c r="H50" s="33" t="str">
        <f t="shared" si="7"/>
        <v>R-WH_Apt_OILKER*</v>
      </c>
    </row>
    <row r="51" spans="1:8" ht="15" x14ac:dyDescent="0.25">
      <c r="A51" s="32" t="s">
        <v>106</v>
      </c>
      <c r="B51" s="32" t="str">
        <f t="shared" si="6"/>
        <v>R-WH-Apt_GASNAT*</v>
      </c>
      <c r="C51" s="32" t="s">
        <v>122</v>
      </c>
      <c r="D51" s="34">
        <f>SUMIFS('BY-RSD-WH_AF'!$L$2:$L$100,'BY-RSD-WH_AF'!$C$2:$C$100,AF!H51,'BY-RSD-WH_AF'!$A$2:$A$100,"BASE")</f>
        <v>7.0999155767537403E-3</v>
      </c>
      <c r="F51" s="32" t="s">
        <v>112</v>
      </c>
      <c r="G51" s="32" t="s">
        <v>117</v>
      </c>
      <c r="H51" s="32" t="str">
        <f>"R-WH_"&amp;F50&amp;"_"&amp;G51&amp;"*"</f>
        <v>R-WH_Apt_GASNAT*</v>
      </c>
    </row>
    <row r="52" spans="1:8" ht="15" x14ac:dyDescent="0.25">
      <c r="A52" s="33" t="s">
        <v>106</v>
      </c>
      <c r="B52" s="33" t="str">
        <f t="shared" si="6"/>
        <v>R-WH-Apt_PEA*</v>
      </c>
      <c r="C52" s="33" t="s">
        <v>122</v>
      </c>
      <c r="D52" s="35">
        <f>SUMIFS('BY-RSD-WH_AF'!$L$2:$L$100,'BY-RSD-WH_AF'!$C$2:$C$100,AF!H52,'BY-RSD-WH_AF'!$A$2:$A$100,"BASE")</f>
        <v>8.5740576923076899E-3</v>
      </c>
      <c r="F52" s="33" t="s">
        <v>112</v>
      </c>
      <c r="G52" s="33" t="s">
        <v>118</v>
      </c>
      <c r="H52" s="33" t="str">
        <f>"R-WH_"&amp;F52&amp;"_"&amp;G52&amp;"*"</f>
        <v>R-WH_Apt_PEA*</v>
      </c>
    </row>
    <row r="53" spans="1:8" ht="15" x14ac:dyDescent="0.25">
      <c r="A53" s="32" t="s">
        <v>106</v>
      </c>
      <c r="B53" s="32" t="str">
        <f t="shared" si="6"/>
        <v>R-WH-Apt_SMF*</v>
      </c>
      <c r="C53" s="32" t="s">
        <v>122</v>
      </c>
      <c r="D53" s="34">
        <f>SUMIFS('BY-RSD-WH_AF'!$L$2:$L$100,'BY-RSD-WH_AF'!$C$2:$C$100,AF!H53,'BY-RSD-WH_AF'!$A$2:$A$100,"BASE")</f>
        <v>8.5332927933924694E-3</v>
      </c>
      <c r="F53" s="32" t="s">
        <v>112</v>
      </c>
      <c r="G53" s="32" t="s">
        <v>119</v>
      </c>
      <c r="H53" s="32" t="str">
        <f>"R-WH_"&amp;F53&amp;"_"&amp;G53&amp;"*"</f>
        <v>R-WH_Apt_SMF*</v>
      </c>
    </row>
    <row r="54" spans="1:8" ht="15" x14ac:dyDescent="0.25">
      <c r="A54" s="33" t="s">
        <v>106</v>
      </c>
      <c r="B54" s="33" t="str">
        <f t="shared" si="6"/>
        <v>R-WH-Apt_BIOWOO*</v>
      </c>
      <c r="C54" s="33" t="s">
        <v>122</v>
      </c>
      <c r="D54" s="35">
        <f>SUMIFS('BY-RSD-WH_AF'!$L$2:$L$100,'BY-RSD-WH_AF'!$C$2:$C$100,AF!H54,'BY-RSD-WH_AF'!$A$2:$A$100,"BASE")</f>
        <v>7.6632802703553099E-3</v>
      </c>
      <c r="F54" s="33" t="s">
        <v>112</v>
      </c>
      <c r="G54" s="33" t="s">
        <v>120</v>
      </c>
      <c r="H54" s="33" t="str">
        <f>"R-WH_"&amp;F54&amp;"_"&amp;G54&amp;"*"</f>
        <v>R-WH_Apt_BIOWOO*</v>
      </c>
    </row>
    <row r="55" spans="1:8" ht="15" x14ac:dyDescent="0.25">
      <c r="A55" s="32" t="s">
        <v>106</v>
      </c>
      <c r="B55" s="32" t="str">
        <f t="shared" si="6"/>
        <v>R-WH-Apt_HET*</v>
      </c>
      <c r="C55" s="32" t="s">
        <v>122</v>
      </c>
      <c r="D55" s="34">
        <f>SUMIFS('BY-RSD-WH_AF'!$L$2:$L$100,'BY-RSD-WH_AF'!$C$2:$C$100,AF!H55,'BY-RSD-WH_AF'!$A$2:$A$100,"BASE")</f>
        <v>3.0627633026508998E-4</v>
      </c>
      <c r="F55" s="32" t="s">
        <v>112</v>
      </c>
      <c r="G55" s="32" t="s">
        <v>84</v>
      </c>
      <c r="H55" s="32" t="str">
        <f>"R-WH_"&amp;F55&amp;"_"&amp;G55&amp;"*"</f>
        <v>R-WH_Apt_HET*</v>
      </c>
    </row>
    <row r="56" spans="1:8" ht="15" x14ac:dyDescent="0.25">
      <c r="A56" s="33" t="s">
        <v>1</v>
      </c>
      <c r="B56" s="33" t="str">
        <f t="shared" si="6"/>
        <v>R-WH-Apt_RENGEO*</v>
      </c>
      <c r="C56" s="33" t="s">
        <v>122</v>
      </c>
      <c r="D56" s="35">
        <f>SUMIFS('BY-RSD-WH_AF'!$L$2:$L$100,'BY-RSD-WH_AF'!$C$2:$C$100,AF!H56,'BY-RSD-WH_AF'!$A$2:$A$100,"BASE")</f>
        <v>0</v>
      </c>
      <c r="F56" s="33" t="s">
        <v>112</v>
      </c>
      <c r="G56" s="33" t="s">
        <v>121</v>
      </c>
      <c r="H56" s="33" t="str">
        <f>"R-WH_"&amp;F56&amp;"_"&amp;G56&amp;"*"</f>
        <v>R-WH_Apt_RENGEO*</v>
      </c>
    </row>
    <row r="57" spans="1:8" ht="15" x14ac:dyDescent="0.2">
      <c r="A57" s="29" t="s">
        <v>130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106</v>
      </c>
      <c r="B58" s="32" t="str">
        <f t="shared" ref="B58:B69" si="8">"R-WH-"&amp;F58&amp;"_"&amp;G58&amp;"*"</f>
        <v>R-WH-Att_COA*</v>
      </c>
      <c r="C58" s="32" t="s">
        <v>128</v>
      </c>
      <c r="D58" s="34">
        <f>SUMIFS('BY-RSD-WH_AF'!$L$2:$L$100,'BY-RSD-WH_AF'!$C$2:$C$100,AF!H58,'BY-RSD-WH_AF'!$A$2:$A$100,"BASE")</f>
        <v>9.3819421193711804E-3</v>
      </c>
      <c r="F58" s="32" t="s">
        <v>108</v>
      </c>
      <c r="G58" s="32" t="s">
        <v>82</v>
      </c>
      <c r="H58" s="32" t="str">
        <f t="shared" ref="H58:H63" si="9">"R-WH_"&amp;F58&amp;"_"&amp;G58&amp;"*"</f>
        <v>R-WH_Att_COA*</v>
      </c>
    </row>
    <row r="59" spans="1:8" ht="15" x14ac:dyDescent="0.25">
      <c r="A59" s="33" t="s">
        <v>106</v>
      </c>
      <c r="B59" s="33" t="str">
        <f t="shared" si="8"/>
        <v>R-WH-Att_BIODST*</v>
      </c>
      <c r="C59" s="33" t="s">
        <v>128</v>
      </c>
      <c r="D59" s="35">
        <f>SUMIFS('BY-RSD-WH_AF'!$L$2:$L$100,'BY-RSD-WH_AF'!$C$2:$C$100,AF!H59,'BY-RSD-WH_AF'!$A$2:$A$100,"BASE")</f>
        <v>1.40208E-2</v>
      </c>
      <c r="F59" s="33" t="s">
        <v>108</v>
      </c>
      <c r="G59" s="33" t="s">
        <v>113</v>
      </c>
      <c r="H59" s="33" t="str">
        <f t="shared" si="9"/>
        <v>R-WH_Att_BIODST*</v>
      </c>
    </row>
    <row r="60" spans="1:8" ht="15" x14ac:dyDescent="0.25">
      <c r="A60" s="32" t="s">
        <v>106</v>
      </c>
      <c r="B60" s="32" t="str">
        <f t="shared" si="8"/>
        <v>R-WH-Att_BIOETH*</v>
      </c>
      <c r="C60" s="32" t="s">
        <v>128</v>
      </c>
      <c r="D60" s="34">
        <f>SUMIFS('BY-RSD-WH_AF'!$L$2:$L$100,'BY-RSD-WH_AF'!$C$2:$C$100,AF!H60,'BY-RSD-WH_AF'!$A$2:$A$100,"BASE")</f>
        <v>1.059804E-2</v>
      </c>
      <c r="F60" s="32" t="s">
        <v>108</v>
      </c>
      <c r="G60" s="32" t="s">
        <v>114</v>
      </c>
      <c r="H60" s="32" t="str">
        <f t="shared" si="9"/>
        <v>R-WH_Att_BIOETH*</v>
      </c>
    </row>
    <row r="61" spans="1:8" ht="15" x14ac:dyDescent="0.25">
      <c r="A61" s="33" t="s">
        <v>106</v>
      </c>
      <c r="B61" s="33" t="str">
        <f t="shared" si="8"/>
        <v>R-WH-Att_OILLPG*</v>
      </c>
      <c r="C61" s="33" t="s">
        <v>128</v>
      </c>
      <c r="D61" s="35">
        <f>SUMIFS('BY-RSD-WH_AF'!$L$2:$L$100,'BY-RSD-WH_AF'!$C$2:$C$100,AF!H61,'BY-RSD-WH_AF'!$A$2:$A$100,"BASE")</f>
        <v>1.1663366309857801E-2</v>
      </c>
      <c r="F61" s="33" t="s">
        <v>108</v>
      </c>
      <c r="G61" s="33" t="s">
        <v>115</v>
      </c>
      <c r="H61" s="33" t="str">
        <f t="shared" si="9"/>
        <v>R-WH_Att_OILLPG*</v>
      </c>
    </row>
    <row r="62" spans="1:8" ht="15" x14ac:dyDescent="0.25">
      <c r="A62" s="32" t="s">
        <v>106</v>
      </c>
      <c r="B62" s="32" t="str">
        <f t="shared" si="8"/>
        <v>R-WH-Att_ELC*</v>
      </c>
      <c r="C62" s="32" t="s">
        <v>128</v>
      </c>
      <c r="D62" s="34">
        <f>SUMIFS('BY-RSD-WH_AF'!$L$2:$L$100,'BY-RSD-WH_AF'!$C$2:$C$100,AF!H62,'BY-RSD-WH_AF'!$A$2:$A$100,"BASE")</f>
        <v>3.6569117177568902E-2</v>
      </c>
      <c r="F62" s="32" t="s">
        <v>108</v>
      </c>
      <c r="G62" s="32" t="s">
        <v>83</v>
      </c>
      <c r="H62" s="32" t="str">
        <f t="shared" si="9"/>
        <v>R-WH_Att_ELC*</v>
      </c>
    </row>
    <row r="63" spans="1:8" ht="15" x14ac:dyDescent="0.25">
      <c r="A63" s="33" t="s">
        <v>106</v>
      </c>
      <c r="B63" s="33" t="str">
        <f t="shared" si="8"/>
        <v>R-WH-Att_OILKER*</v>
      </c>
      <c r="C63" s="33" t="s">
        <v>128</v>
      </c>
      <c r="D63" s="35">
        <f>SUMIFS('BY-RSD-WH_AF'!$L$2:$L$100,'BY-RSD-WH_AF'!$C$2:$C$100,AF!H63,'BY-RSD-WH_AF'!$A$2:$A$100,"BASE")</f>
        <v>9.4091382425110903E-3</v>
      </c>
      <c r="F63" s="33" t="s">
        <v>108</v>
      </c>
      <c r="G63" s="33" t="s">
        <v>116</v>
      </c>
      <c r="H63" s="33" t="str">
        <f t="shared" si="9"/>
        <v>R-WH_Att_OILKER*</v>
      </c>
    </row>
    <row r="64" spans="1:8" ht="15" x14ac:dyDescent="0.25">
      <c r="A64" s="32" t="s">
        <v>106</v>
      </c>
      <c r="B64" s="32" t="str">
        <f t="shared" si="8"/>
        <v>R-WH-Att_GASNAT*</v>
      </c>
      <c r="C64" s="32" t="s">
        <v>128</v>
      </c>
      <c r="D64" s="34">
        <f>SUMIFS('BY-RSD-WH_AF'!$L$2:$L$100,'BY-RSD-WH_AF'!$C$2:$C$100,AF!H64,'BY-RSD-WH_AF'!$A$2:$A$100,"BASE")</f>
        <v>9.2067094002643308E-3</v>
      </c>
      <c r="F64" s="32" t="s">
        <v>108</v>
      </c>
      <c r="G64" s="32" t="s">
        <v>117</v>
      </c>
      <c r="H64" s="32" t="str">
        <f>"R-WH_"&amp;F63&amp;"_"&amp;G64&amp;"*"</f>
        <v>R-WH_Att_GASNAT*</v>
      </c>
    </row>
    <row r="65" spans="1:8" ht="15" x14ac:dyDescent="0.25">
      <c r="A65" s="33" t="s">
        <v>106</v>
      </c>
      <c r="B65" s="33" t="str">
        <f t="shared" si="8"/>
        <v>R-WH-Att_PEA*</v>
      </c>
      <c r="C65" s="33" t="s">
        <v>128</v>
      </c>
      <c r="D65" s="35">
        <f>SUMIFS('BY-RSD-WH_AF'!$L$2:$L$100,'BY-RSD-WH_AF'!$C$2:$C$100,AF!H65,'BY-RSD-WH_AF'!$A$2:$A$100,"BASE")</f>
        <v>1.08711386313101E-2</v>
      </c>
      <c r="F65" s="33" t="s">
        <v>108</v>
      </c>
      <c r="G65" s="33" t="s">
        <v>118</v>
      </c>
      <c r="H65" s="33" t="str">
        <f>"R-WH_"&amp;F65&amp;"_"&amp;G65&amp;"*"</f>
        <v>R-WH_Att_PEA*</v>
      </c>
    </row>
    <row r="66" spans="1:8" ht="15" x14ac:dyDescent="0.25">
      <c r="A66" s="32" t="s">
        <v>106</v>
      </c>
      <c r="B66" s="32" t="str">
        <f t="shared" si="8"/>
        <v>R-WH-Att_SMF*</v>
      </c>
      <c r="C66" s="32" t="s">
        <v>128</v>
      </c>
      <c r="D66" s="34">
        <f>SUMIFS('BY-RSD-WH_AF'!$L$2:$L$100,'BY-RSD-WH_AF'!$C$2:$C$100,AF!H66,'BY-RSD-WH_AF'!$A$2:$A$100,"BASE")</f>
        <v>9.3095279184719493E-3</v>
      </c>
      <c r="F66" s="32" t="s">
        <v>108</v>
      </c>
      <c r="G66" s="32" t="s">
        <v>119</v>
      </c>
      <c r="H66" s="32" t="str">
        <f>"R-WH_"&amp;F66&amp;"_"&amp;G66&amp;"*"</f>
        <v>R-WH_Att_SMF*</v>
      </c>
    </row>
    <row r="67" spans="1:8" ht="15" x14ac:dyDescent="0.25">
      <c r="A67" s="33" t="s">
        <v>106</v>
      </c>
      <c r="B67" s="33" t="str">
        <f t="shared" si="8"/>
        <v>R-WH-Att_BIOWOO*</v>
      </c>
      <c r="C67" s="33" t="s">
        <v>128</v>
      </c>
      <c r="D67" s="35">
        <f>SUMIFS('BY-RSD-WH_AF'!$L$2:$L$100,'BY-RSD-WH_AF'!$C$2:$C$100,AF!H67,'BY-RSD-WH_AF'!$A$2:$A$100,"BASE")</f>
        <v>8.8655256033915893E-3</v>
      </c>
      <c r="F67" s="33" t="s">
        <v>108</v>
      </c>
      <c r="G67" s="33" t="s">
        <v>120</v>
      </c>
      <c r="H67" s="33" t="str">
        <f>"R-WH_"&amp;F67&amp;"_"&amp;G67&amp;"*"</f>
        <v>R-WH_Att_BIOWOO*</v>
      </c>
    </row>
    <row r="68" spans="1:8" ht="15" x14ac:dyDescent="0.25">
      <c r="A68" s="32" t="s">
        <v>106</v>
      </c>
      <c r="B68" s="32" t="str">
        <f t="shared" si="8"/>
        <v>R-WH-Att_HET*</v>
      </c>
      <c r="C68" s="32" t="s">
        <v>128</v>
      </c>
      <c r="D68" s="34">
        <f>SUMIFS('BY-RSD-WH_AF'!$L$2:$L$100,'BY-RSD-WH_AF'!$C$2:$C$100,AF!H68,'BY-RSD-WH_AF'!$A$2:$A$100,"BASE")</f>
        <v>7.6939300464232304E-4</v>
      </c>
      <c r="F68" s="32" t="s">
        <v>108</v>
      </c>
      <c r="G68" s="32" t="s">
        <v>84</v>
      </c>
      <c r="H68" s="32" t="str">
        <f>"R-WH_"&amp;F68&amp;"_"&amp;G68&amp;"*"</f>
        <v>R-WH_Att_HET*</v>
      </c>
    </row>
    <row r="69" spans="1:8" ht="15" x14ac:dyDescent="0.25">
      <c r="A69" s="33" t="s">
        <v>1</v>
      </c>
      <c r="B69" s="33" t="str">
        <f t="shared" si="8"/>
        <v>R-WH-Att_RENGEO*</v>
      </c>
      <c r="C69" s="33" t="s">
        <v>128</v>
      </c>
      <c r="D69" s="35">
        <f>SUMIFS('BY-RSD-WH_AF'!$L$2:$L$100,'BY-RSD-WH_AF'!$C$2:$C$100,AF!H69,'BY-RSD-WH_AF'!$A$2:$A$100,"BASE")</f>
        <v>0</v>
      </c>
      <c r="F69" s="33" t="s">
        <v>108</v>
      </c>
      <c r="G69" s="33" t="s">
        <v>121</v>
      </c>
      <c r="H69" s="33" t="str">
        <f>"R-WH_"&amp;F69&amp;"_"&amp;G69&amp;"*"</f>
        <v>R-WH_Att_RENGEO*</v>
      </c>
    </row>
    <row r="70" spans="1:8" ht="15" x14ac:dyDescent="0.2">
      <c r="A70" s="29" t="s">
        <v>131</v>
      </c>
      <c r="B70" s="30"/>
      <c r="C70" s="30"/>
      <c r="D70" s="30"/>
      <c r="E70" s="30"/>
      <c r="F70" s="30"/>
      <c r="G70" s="30"/>
      <c r="H70" s="30"/>
    </row>
    <row r="71" spans="1:8" ht="15" x14ac:dyDescent="0.25">
      <c r="A71" s="32" t="s">
        <v>106</v>
      </c>
      <c r="B71" s="32" t="str">
        <f t="shared" ref="B71:B82" si="10">"R-WH-"&amp;F71&amp;"_"&amp;G71&amp;"*"</f>
        <v>R-WH-Det_COA*</v>
      </c>
      <c r="C71" s="32" t="s">
        <v>127</v>
      </c>
      <c r="D71" s="34">
        <f>SUMIFS('BY-RSD-WH_AF'!$L$2:$L$100,'BY-RSD-WH_AF'!$C$2:$C$100,AF!H71,'BY-RSD-WH_AF'!$A$2:$A$100,"BASE")</f>
        <v>1.13737894552843E-2</v>
      </c>
      <c r="F71" s="32" t="s">
        <v>126</v>
      </c>
      <c r="G71" s="32" t="s">
        <v>82</v>
      </c>
      <c r="H71" s="32" t="str">
        <f t="shared" ref="H71:H76" si="11">"R-WH_"&amp;F71&amp;"_"&amp;G71&amp;"*"</f>
        <v>R-WH_Det_COA*</v>
      </c>
    </row>
    <row r="72" spans="1:8" ht="15" x14ac:dyDescent="0.25">
      <c r="A72" s="33" t="s">
        <v>106</v>
      </c>
      <c r="B72" s="33" t="str">
        <f t="shared" si="10"/>
        <v>R-WH-Det_BIODST*</v>
      </c>
      <c r="C72" s="33" t="s">
        <v>127</v>
      </c>
      <c r="D72" s="35">
        <f>SUMIFS('BY-RSD-WH_AF'!$L$2:$L$100,'BY-RSD-WH_AF'!$C$2:$C$100,AF!H72,'BY-RSD-WH_AF'!$A$2:$A$100,"BASE")</f>
        <v>1.0679040000000001E-2</v>
      </c>
      <c r="F72" s="33" t="s">
        <v>126</v>
      </c>
      <c r="G72" s="33" t="s">
        <v>113</v>
      </c>
      <c r="H72" s="33" t="str">
        <f t="shared" si="11"/>
        <v>R-WH_Det_BIODST*</v>
      </c>
    </row>
    <row r="73" spans="1:8" ht="15" x14ac:dyDescent="0.25">
      <c r="A73" s="32" t="s">
        <v>106</v>
      </c>
      <c r="B73" s="32" t="str">
        <f t="shared" si="10"/>
        <v>R-WH-Det_BIOETH*</v>
      </c>
      <c r="C73" s="32" t="s">
        <v>127</v>
      </c>
      <c r="D73" s="34">
        <f>SUMIFS('BY-RSD-WH_AF'!$L$2:$L$100,'BY-RSD-WH_AF'!$C$2:$C$100,AF!H73,'BY-RSD-WH_AF'!$A$2:$A$100,"BASE")</f>
        <v>1.2096539999999999E-2</v>
      </c>
      <c r="F73" s="32" t="s">
        <v>126</v>
      </c>
      <c r="G73" s="32" t="s">
        <v>114</v>
      </c>
      <c r="H73" s="32" t="str">
        <f t="shared" si="11"/>
        <v>R-WH_Det_BIOETH*</v>
      </c>
    </row>
    <row r="74" spans="1:8" ht="15" x14ac:dyDescent="0.25">
      <c r="A74" s="33" t="s">
        <v>106</v>
      </c>
      <c r="B74" s="33" t="str">
        <f t="shared" si="10"/>
        <v>R-WH-Det_OILLPG*</v>
      </c>
      <c r="C74" s="33" t="s">
        <v>127</v>
      </c>
      <c r="D74" s="35">
        <f>SUMIFS('BY-RSD-WH_AF'!$L$2:$L$100,'BY-RSD-WH_AF'!$C$2:$C$100,AF!H74,'BY-RSD-WH_AF'!$A$2:$A$100,"BASE")</f>
        <v>1.4149231710993301E-2</v>
      </c>
      <c r="F74" s="33" t="s">
        <v>126</v>
      </c>
      <c r="G74" s="33" t="s">
        <v>115</v>
      </c>
      <c r="H74" s="33" t="str">
        <f t="shared" si="11"/>
        <v>R-WH_Det_OILLPG*</v>
      </c>
    </row>
    <row r="75" spans="1:8" ht="15" x14ac:dyDescent="0.25">
      <c r="A75" s="32" t="s">
        <v>106</v>
      </c>
      <c r="B75" s="32" t="str">
        <f t="shared" si="10"/>
        <v>R-WH-Det_ELC*</v>
      </c>
      <c r="C75" s="32" t="s">
        <v>127</v>
      </c>
      <c r="D75" s="34">
        <f>SUMIFS('BY-RSD-WH_AF'!$L$2:$L$100,'BY-RSD-WH_AF'!$C$2:$C$100,AF!H75,'BY-RSD-WH_AF'!$A$2:$A$100,"BASE")</f>
        <v>3.5827666806884303E-2</v>
      </c>
      <c r="F75" s="32" t="s">
        <v>126</v>
      </c>
      <c r="G75" s="32" t="s">
        <v>83</v>
      </c>
      <c r="H75" s="32" t="str">
        <f t="shared" si="11"/>
        <v>R-WH_Det_ELC*</v>
      </c>
    </row>
    <row r="76" spans="1:8" ht="15" x14ac:dyDescent="0.25">
      <c r="A76" s="33" t="s">
        <v>106</v>
      </c>
      <c r="B76" s="33" t="str">
        <f t="shared" si="10"/>
        <v>R-WH-Det_OILKER*</v>
      </c>
      <c r="C76" s="33" t="s">
        <v>127</v>
      </c>
      <c r="D76" s="35">
        <f>SUMIFS('BY-RSD-WH_AF'!$L$2:$L$100,'BY-RSD-WH_AF'!$C$2:$C$100,AF!H76,'BY-RSD-WH_AF'!$A$2:$A$100,"BASE")</f>
        <v>1.22701813726626E-2</v>
      </c>
      <c r="F76" s="33" t="s">
        <v>126</v>
      </c>
      <c r="G76" s="33" t="s">
        <v>116</v>
      </c>
      <c r="H76" s="33" t="str">
        <f t="shared" si="11"/>
        <v>R-WH_Det_OILKER*</v>
      </c>
    </row>
    <row r="77" spans="1:8" ht="15" x14ac:dyDescent="0.25">
      <c r="A77" s="32" t="s">
        <v>106</v>
      </c>
      <c r="B77" s="32" t="str">
        <f t="shared" si="10"/>
        <v>R-WH-Det_GASNAT*</v>
      </c>
      <c r="C77" s="32" t="s">
        <v>127</v>
      </c>
      <c r="D77" s="34">
        <f>SUMIFS('BY-RSD-WH_AF'!$L$2:$L$100,'BY-RSD-WH_AF'!$C$2:$C$100,AF!H77,'BY-RSD-WH_AF'!$A$2:$A$100,"BASE")</f>
        <v>1.18538093576453E-2</v>
      </c>
      <c r="F77" s="32" t="s">
        <v>126</v>
      </c>
      <c r="G77" s="32" t="s">
        <v>117</v>
      </c>
      <c r="H77" s="32" t="str">
        <f>"R-WH_"&amp;F76&amp;"_"&amp;G77&amp;"*"</f>
        <v>R-WH_Det_GASNAT*</v>
      </c>
    </row>
    <row r="78" spans="1:8" ht="15" x14ac:dyDescent="0.25">
      <c r="A78" s="33" t="s">
        <v>106</v>
      </c>
      <c r="B78" s="33" t="str">
        <f t="shared" si="10"/>
        <v>R-WH-Det_PEA*</v>
      </c>
      <c r="C78" s="33" t="s">
        <v>127</v>
      </c>
      <c r="D78" s="35">
        <f>SUMIFS('BY-RSD-WH_AF'!$L$2:$L$100,'BY-RSD-WH_AF'!$C$2:$C$100,AF!H78,'BY-RSD-WH_AF'!$A$2:$A$100,"BASE")</f>
        <v>1.24915801777354E-2</v>
      </c>
      <c r="F78" s="33" t="s">
        <v>126</v>
      </c>
      <c r="G78" s="33" t="s">
        <v>118</v>
      </c>
      <c r="H78" s="33" t="str">
        <f>"R-WH_"&amp;F78&amp;"_"&amp;G78&amp;"*"</f>
        <v>R-WH_Det_PEA*</v>
      </c>
    </row>
    <row r="79" spans="1:8" ht="15" x14ac:dyDescent="0.25">
      <c r="A79" s="32" t="s">
        <v>106</v>
      </c>
      <c r="B79" s="32" t="str">
        <f t="shared" si="10"/>
        <v>R-WH-Det_SMF*</v>
      </c>
      <c r="C79" s="32" t="s">
        <v>127</v>
      </c>
      <c r="D79" s="34">
        <f>SUMIFS('BY-RSD-WH_AF'!$L$2:$L$100,'BY-RSD-WH_AF'!$C$2:$C$100,AF!H79,'BY-RSD-WH_AF'!$A$2:$A$100,"BASE")</f>
        <v>1.1286753739723199E-2</v>
      </c>
      <c r="F79" s="32" t="s">
        <v>126</v>
      </c>
      <c r="G79" s="32" t="s">
        <v>119</v>
      </c>
      <c r="H79" s="32" t="str">
        <f>"R-WH_"&amp;F79&amp;"_"&amp;G79&amp;"*"</f>
        <v>R-WH_Det_SMF*</v>
      </c>
    </row>
    <row r="80" spans="1:8" ht="15" x14ac:dyDescent="0.25">
      <c r="A80" s="33" t="s">
        <v>106</v>
      </c>
      <c r="B80" s="33" t="str">
        <f t="shared" si="10"/>
        <v>R-WH-Det_BIOWOO*</v>
      </c>
      <c r="C80" s="33" t="s">
        <v>127</v>
      </c>
      <c r="D80" s="35">
        <f>SUMIFS('BY-RSD-WH_AF'!$L$2:$L$100,'BY-RSD-WH_AF'!$C$2:$C$100,AF!H80,'BY-RSD-WH_AF'!$A$2:$A$100,"BASE")</f>
        <v>1.27164544907902E-2</v>
      </c>
      <c r="F80" s="33" t="s">
        <v>126</v>
      </c>
      <c r="G80" s="33" t="s">
        <v>120</v>
      </c>
      <c r="H80" s="33" t="str">
        <f>"R-WH_"&amp;F80&amp;"_"&amp;G80&amp;"*"</f>
        <v>R-WH_Det_BIOWOO*</v>
      </c>
    </row>
    <row r="81" spans="1:8" ht="15" x14ac:dyDescent="0.25">
      <c r="A81" s="32" t="s">
        <v>106</v>
      </c>
      <c r="B81" s="32" t="str">
        <f t="shared" si="10"/>
        <v>R-WH-Det_HET*</v>
      </c>
      <c r="C81" s="32" t="s">
        <v>127</v>
      </c>
      <c r="D81" s="34">
        <f>SUMIFS('BY-RSD-WH_AF'!$L$2:$L$100,'BY-RSD-WH_AF'!$C$2:$C$100,AF!H81,'BY-RSD-WH_AF'!$A$2:$A$100,"BASE")</f>
        <v>1.2874844310725899E-3</v>
      </c>
      <c r="F81" s="32" t="s">
        <v>126</v>
      </c>
      <c r="G81" s="32" t="s">
        <v>84</v>
      </c>
      <c r="H81" s="32" t="str">
        <f>"R-WH_"&amp;F81&amp;"_"&amp;G81&amp;"*"</f>
        <v>R-WH_Det_HET*</v>
      </c>
    </row>
    <row r="82" spans="1:8" ht="15" x14ac:dyDescent="0.25">
      <c r="A82" s="33" t="s">
        <v>1</v>
      </c>
      <c r="B82" s="33" t="str">
        <f t="shared" si="10"/>
        <v>R-WH-Det_RENGEO*</v>
      </c>
      <c r="C82" s="33" t="s">
        <v>127</v>
      </c>
      <c r="D82" s="35">
        <f>SUMIFS('BY-RSD-WH_AF'!$L$2:$L$100,'BY-RSD-WH_AF'!$C$2:$C$100,AF!H82,'BY-RSD-WH_AF'!$A$2:$A$100,"BASE")</f>
        <v>0</v>
      </c>
      <c r="F82" s="33" t="s">
        <v>126</v>
      </c>
      <c r="G82" s="33" t="s">
        <v>121</v>
      </c>
      <c r="H82" s="33" t="str">
        <f>"R-WH_"&amp;F82&amp;"_"&amp;G82&amp;"*"</f>
        <v>R-WH_Det_RENGEO*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E2F9-374A-43D9-B76C-3A48479FF0CF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0</v>
      </c>
      <c r="M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232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233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234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231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/>
  </sheetViews>
  <sheetFormatPr defaultRowHeight="12.75" x14ac:dyDescent="0.2"/>
  <cols>
    <col min="3" max="3" width="14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229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230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0F32-E436-476D-84C9-138A2A28BC35}">
  <dimension ref="A1:M40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188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8.5546800000000003E-3</v>
      </c>
      <c r="M3">
        <v>8.5546800000000003E-3</v>
      </c>
    </row>
    <row r="4" spans="1:13" x14ac:dyDescent="0.2">
      <c r="A4" t="s">
        <v>77</v>
      </c>
      <c r="B4" t="s">
        <v>78</v>
      </c>
      <c r="C4" t="s">
        <v>189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7.6632802703553099E-3</v>
      </c>
      <c r="M4">
        <v>7.6632802703553099E-3</v>
      </c>
    </row>
    <row r="5" spans="1:13" x14ac:dyDescent="0.2">
      <c r="A5" t="s">
        <v>77</v>
      </c>
      <c r="B5" t="s">
        <v>78</v>
      </c>
      <c r="C5" t="s">
        <v>190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6.3768329096572304E-3</v>
      </c>
      <c r="M5">
        <v>6.3768329096572304E-3</v>
      </c>
    </row>
    <row r="6" spans="1:13" x14ac:dyDescent="0.2">
      <c r="A6" t="s">
        <v>77</v>
      </c>
      <c r="B6" t="s">
        <v>78</v>
      </c>
      <c r="C6" t="s">
        <v>191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8.4736052016827299E-3</v>
      </c>
      <c r="M6">
        <v>8.4736052016827299E-3</v>
      </c>
    </row>
    <row r="7" spans="1:13" x14ac:dyDescent="0.2">
      <c r="A7" t="s">
        <v>77</v>
      </c>
      <c r="B7" t="s">
        <v>78</v>
      </c>
      <c r="C7" t="s">
        <v>192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3.6997794108646502E-2</v>
      </c>
      <c r="M7">
        <v>3.6997794108646502E-2</v>
      </c>
    </row>
    <row r="8" spans="1:13" x14ac:dyDescent="0.2">
      <c r="A8" t="s">
        <v>77</v>
      </c>
      <c r="B8" t="s">
        <v>78</v>
      </c>
      <c r="C8" t="s">
        <v>193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7.0999155767537403E-3</v>
      </c>
      <c r="M8">
        <v>7.0999155767537403E-3</v>
      </c>
    </row>
    <row r="9" spans="1:13" x14ac:dyDescent="0.2">
      <c r="A9" t="s">
        <v>77</v>
      </c>
      <c r="B9" t="s">
        <v>78</v>
      </c>
      <c r="C9" t="s">
        <v>194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3.0627633026508998E-4</v>
      </c>
      <c r="M9">
        <v>3.0627633026508998E-4</v>
      </c>
    </row>
    <row r="10" spans="1:13" x14ac:dyDescent="0.2">
      <c r="A10" t="s">
        <v>77</v>
      </c>
      <c r="B10" t="s">
        <v>78</v>
      </c>
      <c r="C10" t="s">
        <v>195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8.6288756048648694E-3</v>
      </c>
      <c r="M10">
        <v>8.6288756048648694E-3</v>
      </c>
    </row>
    <row r="11" spans="1:13" x14ac:dyDescent="0.2">
      <c r="A11" t="s">
        <v>77</v>
      </c>
      <c r="B11" t="s">
        <v>78</v>
      </c>
      <c r="C11" t="s">
        <v>196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8.8234631689712503E-3</v>
      </c>
      <c r="M11">
        <v>8.8234631689712503E-3</v>
      </c>
    </row>
    <row r="12" spans="1:13" x14ac:dyDescent="0.2">
      <c r="A12" t="s">
        <v>77</v>
      </c>
      <c r="B12" t="s">
        <v>78</v>
      </c>
      <c r="C12" t="s">
        <v>197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8.5740576923076899E-3</v>
      </c>
      <c r="M12">
        <v>8.5740576923076899E-3</v>
      </c>
    </row>
    <row r="13" spans="1:13" x14ac:dyDescent="0.2">
      <c r="A13" t="s">
        <v>77</v>
      </c>
      <c r="B13" t="s">
        <v>78</v>
      </c>
      <c r="C13" t="s">
        <v>198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199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8.5332927933924694E-3</v>
      </c>
      <c r="M14">
        <v>8.5332927933924694E-3</v>
      </c>
    </row>
    <row r="15" spans="1:13" x14ac:dyDescent="0.2">
      <c r="A15" t="s">
        <v>77</v>
      </c>
      <c r="B15" t="s">
        <v>78</v>
      </c>
      <c r="C15" t="s">
        <v>200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201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1.059804E-2</v>
      </c>
      <c r="M16">
        <v>1.059804E-2</v>
      </c>
    </row>
    <row r="17" spans="1:13" x14ac:dyDescent="0.2">
      <c r="A17" t="s">
        <v>77</v>
      </c>
      <c r="B17" t="s">
        <v>78</v>
      </c>
      <c r="C17" t="s">
        <v>202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8.8655256033915893E-3</v>
      </c>
      <c r="M17">
        <v>8.8655256033915893E-3</v>
      </c>
    </row>
    <row r="18" spans="1:13" x14ac:dyDescent="0.2">
      <c r="A18" t="s">
        <v>77</v>
      </c>
      <c r="B18" t="s">
        <v>78</v>
      </c>
      <c r="C18" t="s">
        <v>203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9.3819421193711804E-3</v>
      </c>
      <c r="M18">
        <v>9.3819421193711804E-3</v>
      </c>
    </row>
    <row r="19" spans="1:13" x14ac:dyDescent="0.2">
      <c r="A19" t="s">
        <v>77</v>
      </c>
      <c r="B19" t="s">
        <v>78</v>
      </c>
      <c r="C19" t="s">
        <v>204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1.29275684703049E-2</v>
      </c>
      <c r="M19">
        <v>1.29275684703049E-2</v>
      </c>
    </row>
    <row r="20" spans="1:13" x14ac:dyDescent="0.2">
      <c r="A20" t="s">
        <v>77</v>
      </c>
      <c r="B20" t="s">
        <v>78</v>
      </c>
      <c r="C20" t="s">
        <v>205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2.3641548707263999E-2</v>
      </c>
      <c r="M20">
        <v>2.3641548707263999E-2</v>
      </c>
    </row>
    <row r="21" spans="1:13" x14ac:dyDescent="0.2">
      <c r="A21" t="s">
        <v>77</v>
      </c>
      <c r="B21" t="s">
        <v>78</v>
      </c>
      <c r="C21" t="s">
        <v>206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9.2067094002643308E-3</v>
      </c>
      <c r="M21">
        <v>9.2067094002643308E-3</v>
      </c>
    </row>
    <row r="22" spans="1:13" x14ac:dyDescent="0.2">
      <c r="A22" t="s">
        <v>77</v>
      </c>
      <c r="B22" t="s">
        <v>78</v>
      </c>
      <c r="C22" t="s">
        <v>207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7.6939300464232304E-4</v>
      </c>
      <c r="M22">
        <v>7.6939300464232304E-4</v>
      </c>
    </row>
    <row r="23" spans="1:13" x14ac:dyDescent="0.2">
      <c r="A23" t="s">
        <v>77</v>
      </c>
      <c r="B23" t="s">
        <v>78</v>
      </c>
      <c r="C23" t="s">
        <v>208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9.4091382425110903E-3</v>
      </c>
      <c r="M23">
        <v>9.4091382425110903E-3</v>
      </c>
    </row>
    <row r="24" spans="1:13" x14ac:dyDescent="0.2">
      <c r="A24" t="s">
        <v>77</v>
      </c>
      <c r="B24" t="s">
        <v>78</v>
      </c>
      <c r="C24" t="s">
        <v>209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1.1663366309857801E-2</v>
      </c>
      <c r="M24">
        <v>1.1663366309857801E-2</v>
      </c>
    </row>
    <row r="25" spans="1:13" x14ac:dyDescent="0.2">
      <c r="A25" t="s">
        <v>77</v>
      </c>
      <c r="B25" t="s">
        <v>78</v>
      </c>
      <c r="C25" t="s">
        <v>210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1.08711386313101E-2</v>
      </c>
      <c r="M25">
        <v>1.08711386313101E-2</v>
      </c>
    </row>
    <row r="26" spans="1:13" x14ac:dyDescent="0.2">
      <c r="A26" t="s">
        <v>77</v>
      </c>
      <c r="B26" t="s">
        <v>78</v>
      </c>
      <c r="C26" t="s">
        <v>211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212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9.3095279184719493E-3</v>
      </c>
      <c r="M27">
        <v>9.3095279184719493E-3</v>
      </c>
    </row>
    <row r="28" spans="1:13" x14ac:dyDescent="0.2">
      <c r="A28" t="s">
        <v>77</v>
      </c>
      <c r="B28" t="s">
        <v>78</v>
      </c>
      <c r="C28" t="s">
        <v>213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214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1.2096539999999999E-2</v>
      </c>
      <c r="M29">
        <v>1.2096539999999999E-2</v>
      </c>
    </row>
    <row r="30" spans="1:13" x14ac:dyDescent="0.2">
      <c r="A30" t="s">
        <v>77</v>
      </c>
      <c r="B30" t="s">
        <v>78</v>
      </c>
      <c r="C30" t="s">
        <v>215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1.27164544907902E-2</v>
      </c>
      <c r="M30">
        <v>1.27164544907902E-2</v>
      </c>
    </row>
    <row r="31" spans="1:13" x14ac:dyDescent="0.2">
      <c r="A31" t="s">
        <v>77</v>
      </c>
      <c r="B31" t="s">
        <v>78</v>
      </c>
      <c r="C31" t="s">
        <v>216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1.13737894552843E-2</v>
      </c>
      <c r="M31">
        <v>1.13737894552843E-2</v>
      </c>
    </row>
    <row r="32" spans="1:13" x14ac:dyDescent="0.2">
      <c r="A32" t="s">
        <v>77</v>
      </c>
      <c r="B32" t="s">
        <v>78</v>
      </c>
      <c r="C32" t="s">
        <v>217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1.33284867630703E-2</v>
      </c>
      <c r="M32">
        <v>1.33284867630703E-2</v>
      </c>
    </row>
    <row r="33" spans="1:13" x14ac:dyDescent="0.2">
      <c r="A33" t="s">
        <v>77</v>
      </c>
      <c r="B33" t="s">
        <v>78</v>
      </c>
      <c r="C33" t="s">
        <v>218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2.2499180043814002E-2</v>
      </c>
      <c r="M33">
        <v>2.2499180043814002E-2</v>
      </c>
    </row>
    <row r="34" spans="1:13" x14ac:dyDescent="0.2">
      <c r="A34" t="s">
        <v>77</v>
      </c>
      <c r="B34" t="s">
        <v>78</v>
      </c>
      <c r="C34" t="s">
        <v>219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1.18538093576453E-2</v>
      </c>
      <c r="M34">
        <v>1.18538093576453E-2</v>
      </c>
    </row>
    <row r="35" spans="1:13" x14ac:dyDescent="0.2">
      <c r="A35" t="s">
        <v>77</v>
      </c>
      <c r="B35" t="s">
        <v>78</v>
      </c>
      <c r="C35" t="s">
        <v>220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1.2874844310725899E-3</v>
      </c>
      <c r="M35">
        <v>1.2874844310725899E-3</v>
      </c>
    </row>
    <row r="36" spans="1:13" x14ac:dyDescent="0.2">
      <c r="A36" t="s">
        <v>77</v>
      </c>
      <c r="B36" t="s">
        <v>78</v>
      </c>
      <c r="C36" t="s">
        <v>221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1.22701813726626E-2</v>
      </c>
      <c r="M36">
        <v>1.22701813726626E-2</v>
      </c>
    </row>
    <row r="37" spans="1:13" x14ac:dyDescent="0.2">
      <c r="A37" t="s">
        <v>77</v>
      </c>
      <c r="B37" t="s">
        <v>78</v>
      </c>
      <c r="C37" t="s">
        <v>222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1.4149231710993301E-2</v>
      </c>
      <c r="M37">
        <v>1.4149231710993301E-2</v>
      </c>
    </row>
    <row r="38" spans="1:13" x14ac:dyDescent="0.2">
      <c r="A38" t="s">
        <v>77</v>
      </c>
      <c r="B38" t="s">
        <v>78</v>
      </c>
      <c r="C38" t="s">
        <v>223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1.24915801777354E-2</v>
      </c>
      <c r="M38">
        <v>1.24915801777354E-2</v>
      </c>
    </row>
    <row r="39" spans="1:13" x14ac:dyDescent="0.2">
      <c r="A39" t="s">
        <v>77</v>
      </c>
      <c r="B39" t="s">
        <v>78</v>
      </c>
      <c r="C39" t="s">
        <v>224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225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1.1286753739723199E-2</v>
      </c>
      <c r="M40">
        <v>1.1286753739723199E-2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06D-9682-4A49-9F18-659E62ECDD62}">
  <dimension ref="A1:M40"/>
  <sheetViews>
    <sheetView workbookViewId="0"/>
  </sheetViews>
  <sheetFormatPr defaultRowHeight="12.75" x14ac:dyDescent="0.2"/>
  <cols>
    <col min="3" max="3" width="27.28515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148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9.6274926826448607E-6</v>
      </c>
      <c r="M3">
        <v>9.6274926826448607E-6</v>
      </c>
    </row>
    <row r="4" spans="1:13" x14ac:dyDescent="0.2">
      <c r="A4" t="s">
        <v>77</v>
      </c>
      <c r="B4" t="s">
        <v>78</v>
      </c>
      <c r="C4" t="s">
        <v>149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1.27587517908186E-2</v>
      </c>
      <c r="M4">
        <v>1.27587517908186E-2</v>
      </c>
    </row>
    <row r="5" spans="1:13" x14ac:dyDescent="0.2">
      <c r="A5" t="s">
        <v>77</v>
      </c>
      <c r="B5" t="s">
        <v>78</v>
      </c>
      <c r="C5" t="s">
        <v>150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9.2214798735756998E-2</v>
      </c>
      <c r="M5">
        <v>9.2214798735756998E-2</v>
      </c>
    </row>
    <row r="6" spans="1:13" x14ac:dyDescent="0.2">
      <c r="A6" t="s">
        <v>77</v>
      </c>
      <c r="B6" t="s">
        <v>78</v>
      </c>
      <c r="C6" t="s">
        <v>151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1.35582728420454E-2</v>
      </c>
      <c r="M6">
        <v>1.35582728420454E-2</v>
      </c>
    </row>
    <row r="7" spans="1:13" x14ac:dyDescent="0.2">
      <c r="A7" t="s">
        <v>77</v>
      </c>
      <c r="B7" t="s">
        <v>78</v>
      </c>
      <c r="C7" t="s">
        <v>152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2.4813655183930802E-2</v>
      </c>
      <c r="M7">
        <v>2.4813655183930802E-2</v>
      </c>
    </row>
    <row r="8" spans="1:13" x14ac:dyDescent="0.2">
      <c r="A8" t="s">
        <v>77</v>
      </c>
      <c r="B8" t="s">
        <v>78</v>
      </c>
      <c r="C8" t="s">
        <v>153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1.18590868367296E-2</v>
      </c>
      <c r="M8">
        <v>1.18590868367296E-2</v>
      </c>
    </row>
    <row r="9" spans="1:13" x14ac:dyDescent="0.2">
      <c r="A9" t="s">
        <v>77</v>
      </c>
      <c r="B9" t="s">
        <v>78</v>
      </c>
      <c r="C9" t="s">
        <v>154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155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156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157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158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5.0677847327291303E-2</v>
      </c>
      <c r="M13">
        <v>5.0677847327291303E-2</v>
      </c>
    </row>
    <row r="14" spans="1:13" x14ac:dyDescent="0.2">
      <c r="A14" t="s">
        <v>77</v>
      </c>
      <c r="B14" t="s">
        <v>78</v>
      </c>
      <c r="C14" t="s">
        <v>159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6.95288328276885E-2</v>
      </c>
      <c r="M14">
        <v>6.95288328276885E-2</v>
      </c>
    </row>
    <row r="15" spans="1:13" x14ac:dyDescent="0.2">
      <c r="A15" t="s">
        <v>77</v>
      </c>
      <c r="B15" t="s">
        <v>78</v>
      </c>
      <c r="C15" t="s">
        <v>160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161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</v>
      </c>
      <c r="M16">
        <v>0</v>
      </c>
    </row>
    <row r="17" spans="1:13" x14ac:dyDescent="0.2">
      <c r="A17" t="s">
        <v>77</v>
      </c>
      <c r="B17" t="s">
        <v>78</v>
      </c>
      <c r="C17" t="s">
        <v>162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5.6329489829771803E-2</v>
      </c>
      <c r="M17">
        <v>5.6329489829771803E-2</v>
      </c>
    </row>
    <row r="18" spans="1:13" x14ac:dyDescent="0.2">
      <c r="A18" t="s">
        <v>77</v>
      </c>
      <c r="B18" t="s">
        <v>78</v>
      </c>
      <c r="C18" t="s">
        <v>163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0.100127983891551</v>
      </c>
      <c r="M18">
        <v>0.100127983891551</v>
      </c>
    </row>
    <row r="19" spans="1:13" x14ac:dyDescent="0.2">
      <c r="A19" t="s">
        <v>77</v>
      </c>
      <c r="B19" t="s">
        <v>78</v>
      </c>
      <c r="C19" t="s">
        <v>164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3.19379469540736E-2</v>
      </c>
      <c r="M19">
        <v>3.19379469540736E-2</v>
      </c>
    </row>
    <row r="20" spans="1:13" x14ac:dyDescent="0.2">
      <c r="A20" t="s">
        <v>77</v>
      </c>
      <c r="B20" t="s">
        <v>78</v>
      </c>
      <c r="C20" t="s">
        <v>165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1.73685782056223E-2</v>
      </c>
      <c r="M20">
        <v>1.73685782056223E-2</v>
      </c>
    </row>
    <row r="21" spans="1:13" x14ac:dyDescent="0.2">
      <c r="A21" t="s">
        <v>77</v>
      </c>
      <c r="B21" t="s">
        <v>78</v>
      </c>
      <c r="C21" t="s">
        <v>166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2.2095891324020799E-2</v>
      </c>
      <c r="M21">
        <v>2.2095891324020799E-2</v>
      </c>
    </row>
    <row r="22" spans="1:13" x14ac:dyDescent="0.2">
      <c r="A22" t="s">
        <v>77</v>
      </c>
      <c r="B22" t="s">
        <v>78</v>
      </c>
      <c r="C22" t="s">
        <v>167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168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169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170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171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0.23960518419681501</v>
      </c>
      <c r="M26">
        <v>0.23960518419681501</v>
      </c>
    </row>
    <row r="27" spans="1:13" x14ac:dyDescent="0.2">
      <c r="A27" t="s">
        <v>77</v>
      </c>
      <c r="B27" t="s">
        <v>78</v>
      </c>
      <c r="C27" t="s">
        <v>172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4.6440816123458198E-2</v>
      </c>
      <c r="M27">
        <v>4.6440816123458198E-2</v>
      </c>
    </row>
    <row r="28" spans="1:13" x14ac:dyDescent="0.2">
      <c r="A28" t="s">
        <v>77</v>
      </c>
      <c r="B28" t="s">
        <v>78</v>
      </c>
      <c r="C28" t="s">
        <v>173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174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</v>
      </c>
      <c r="M29">
        <v>0</v>
      </c>
    </row>
    <row r="30" spans="1:13" x14ac:dyDescent="0.2">
      <c r="A30" t="s">
        <v>77</v>
      </c>
      <c r="B30" t="s">
        <v>78</v>
      </c>
      <c r="C30" t="s">
        <v>175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7.5672129216388107E-2</v>
      </c>
      <c r="M30">
        <v>7.5672129216388107E-2</v>
      </c>
    </row>
    <row r="31" spans="1:13" x14ac:dyDescent="0.2">
      <c r="A31" t="s">
        <v>77</v>
      </c>
      <c r="B31" t="s">
        <v>78</v>
      </c>
      <c r="C31" t="s">
        <v>176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0.27139198399610598</v>
      </c>
      <c r="M31">
        <v>0.27139198399610598</v>
      </c>
    </row>
    <row r="32" spans="1:13" x14ac:dyDescent="0.2">
      <c r="A32" t="s">
        <v>77</v>
      </c>
      <c r="B32" t="s">
        <v>78</v>
      </c>
      <c r="C32" t="s">
        <v>177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5.1441804976465701E-2</v>
      </c>
      <c r="M32">
        <v>5.1441804976465701E-2</v>
      </c>
    </row>
    <row r="33" spans="1:13" x14ac:dyDescent="0.2">
      <c r="A33" t="s">
        <v>77</v>
      </c>
      <c r="B33" t="s">
        <v>78</v>
      </c>
      <c r="C33" t="s">
        <v>178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3.17870115673878E-2</v>
      </c>
      <c r="M33">
        <v>3.17870115673878E-2</v>
      </c>
    </row>
    <row r="34" spans="1:13" x14ac:dyDescent="0.2">
      <c r="A34" t="s">
        <v>77</v>
      </c>
      <c r="B34" t="s">
        <v>78</v>
      </c>
      <c r="C34" t="s">
        <v>179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3.7040631160092499E-2</v>
      </c>
      <c r="M34">
        <v>3.7040631160092499E-2</v>
      </c>
    </row>
    <row r="35" spans="1:13" x14ac:dyDescent="0.2">
      <c r="A35" t="s">
        <v>77</v>
      </c>
      <c r="B35" t="s">
        <v>78</v>
      </c>
      <c r="C35" t="s">
        <v>180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181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182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183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184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0.21841678709847501</v>
      </c>
      <c r="M39">
        <v>0.21841678709847501</v>
      </c>
    </row>
    <row r="40" spans="1:13" x14ac:dyDescent="0.2">
      <c r="A40" t="s">
        <v>77</v>
      </c>
      <c r="B40" t="s">
        <v>78</v>
      </c>
      <c r="C40" t="s">
        <v>185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0.12981046442763899</v>
      </c>
      <c r="M40">
        <v>0.12981046442763899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BY-RSD-OE</vt:lpstr>
      <vt:lpstr>Regions</vt:lpstr>
      <vt:lpstr>TechSelection</vt:lpstr>
      <vt:lpstr>FillTable</vt:lpstr>
      <vt:lpstr>AF</vt:lpstr>
      <vt:lpstr>BY-RSD-OA</vt:lpstr>
      <vt:lpstr>BY-RSD-DW</vt:lpstr>
      <vt:lpstr>BY-RSD-PF</vt:lpstr>
      <vt:lpstr>BY-RSD-CD</vt:lpstr>
      <vt:lpstr>BY-RSD-LT</vt:lpstr>
      <vt:lpstr>BY-RSD-CW</vt:lpstr>
      <vt:lpstr>BY-RSD-CK</vt:lpstr>
      <vt:lpstr>BY-RSD-WH_AF</vt:lpstr>
      <vt:lpstr>BY-RSD-RF</vt:lpstr>
      <vt:lpstr>BY-RSD-SH_AF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2021-01-27T16:08:47Z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149181544780731</vt:r8>
  </property>
</Properties>
</file>