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nahD\Documents\GitHub\Irish-TIMES-model\SubRES_TMPL\"/>
    </mc:Choice>
  </mc:AlternateContent>
  <xr:revisionPtr revIDLastSave="0" documentId="13_ncr:1_{FF84600B-3192-4B33-AEAB-EA287513FF8A}" xr6:coauthVersionLast="46" xr6:coauthVersionMax="46" xr10:uidLastSave="{00000000-0000-0000-0000-000000000000}"/>
  <bookViews>
    <workbookView xWindow="4530" yWindow="16050" windowWidth="19650" windowHeight="11070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5" l="1"/>
  <c r="E168" i="5"/>
  <c r="G226" i="5"/>
  <c r="L104" i="5"/>
  <c r="M104" i="5"/>
  <c r="J118" i="5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3" i="5"/>
  <c r="R164" i="5" s="1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1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1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1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1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1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1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<sst xmlns="http://schemas.openxmlformats.org/spreadsheetml/2006/main" count="805" uniqueCount="390">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</sst>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\Te\x\t"/>
    <numFmt numFmtId="168" formatCode="_-* #,##0_-;\-* #,##0_-;_-* &quot;-&quot;??_-;_-@_-"/>
    <numFmt numFmtId="169" formatCode="_-* #,##0.000_-;\-* #,##0.000_-;_-* &quot;-&quot;??_-;_-@_-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70">
    <xf numFmtId="0" fontId="0" fillId="0" borderId="0"/>
    <xf numFmtId="0" fontId="22" fillId="3" borderId="0" applyNumberFormat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36" fillId="0" borderId="0"/>
    <xf numFmtId="9" fontId="10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0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9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167" fontId="11" fillId="0" borderId="0" xfId="0" applyNumberFormat="1" applyFont="1"/>
    <xf numFmtId="167" fontId="12" fillId="0" borderId="0" xfId="0" applyNumberFormat="1" applyFont="1"/>
    <xf numFmtId="167" fontId="13" fillId="2" borderId="1" xfId="0" applyNumberFormat="1" applyFont="1" applyFill="1" applyBorder="1" applyAlignment="1">
      <alignment horizontal="left"/>
    </xf>
    <xf numFmtId="167" fontId="13" fillId="2" borderId="2" xfId="0" applyNumberFormat="1" applyFont="1" applyFill="1" applyBorder="1" applyAlignment="1">
      <alignment horizontal="left"/>
    </xf>
    <xf numFmtId="167" fontId="24" fillId="3" borderId="3" xfId="1" applyNumberFormat="1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5" fillId="0" borderId="0" xfId="0" applyFont="1"/>
    <xf numFmtId="167" fontId="0" fillId="0" borderId="0" xfId="0" applyNumberFormat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24" fillId="3" borderId="1" xfId="1" applyFont="1" applyBorder="1" applyAlignment="1">
      <alignment horizontal="left" wrapText="1"/>
    </xf>
    <xf numFmtId="0" fontId="24" fillId="3" borderId="1" xfId="1" applyFont="1" applyBorder="1" applyAlignment="1">
      <alignment horizontal="right" wrapText="1"/>
    </xf>
    <xf numFmtId="0" fontId="24" fillId="3" borderId="2" xfId="1" applyFont="1" applyBorder="1" applyAlignment="1">
      <alignment horizontal="right" wrapText="1"/>
    </xf>
    <xf numFmtId="0" fontId="24" fillId="0" borderId="0" xfId="1" applyFont="1" applyFill="1" applyBorder="1" applyAlignment="1">
      <alignment horizontal="right" wrapText="1"/>
    </xf>
    <xf numFmtId="0" fontId="26" fillId="4" borderId="0" xfId="0" applyFont="1" applyFill="1"/>
    <xf numFmtId="0" fontId="0" fillId="4" borderId="0" xfId="0" applyFill="1"/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vertical="center"/>
    </xf>
    <xf numFmtId="0" fontId="27" fillId="5" borderId="2" xfId="0" applyFont="1" applyFill="1" applyBorder="1" applyAlignment="1">
      <alignment vertical="center"/>
    </xf>
    <xf numFmtId="0" fontId="23" fillId="6" borderId="0" xfId="0" applyFont="1" applyFill="1" applyAlignment="1">
      <alignment wrapText="1"/>
    </xf>
    <xf numFmtId="0" fontId="27" fillId="5" borderId="3" xfId="0" applyFont="1" applyFill="1" applyBorder="1" applyAlignment="1">
      <alignment vertical="center"/>
    </xf>
    <xf numFmtId="0" fontId="23" fillId="6" borderId="0" xfId="0" applyFont="1" applyFill="1"/>
    <xf numFmtId="167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2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7" fontId="28" fillId="7" borderId="3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167" fontId="28" fillId="7" borderId="3" xfId="0" applyNumberFormat="1" applyFont="1" applyFill="1" applyBorder="1" applyAlignment="1">
      <alignment horizontal="left" vertical="top"/>
    </xf>
    <xf numFmtId="0" fontId="24" fillId="3" borderId="1" xfId="1" applyFont="1" applyBorder="1" applyAlignment="1">
      <alignment horizontal="left" vertical="top" wrapText="1"/>
    </xf>
    <xf numFmtId="167" fontId="28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20" fillId="8" borderId="0" xfId="2" applyFont="1" applyFill="1"/>
    <xf numFmtId="164" fontId="19" fillId="0" borderId="0" xfId="0" applyNumberFormat="1" applyFont="1"/>
    <xf numFmtId="0" fontId="23" fillId="0" borderId="0" xfId="0" applyFont="1"/>
    <xf numFmtId="9" fontId="23" fillId="0" borderId="0" xfId="0" applyNumberFormat="1" applyFont="1"/>
    <xf numFmtId="9" fontId="23" fillId="0" borderId="0" xfId="2" applyFont="1"/>
    <xf numFmtId="164" fontId="29" fillId="8" borderId="0" xfId="0" applyNumberFormat="1" applyFont="1" applyFill="1"/>
    <xf numFmtId="0" fontId="30" fillId="0" borderId="0" xfId="0" applyFont="1"/>
    <xf numFmtId="167" fontId="28" fillId="7" borderId="3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0" fontId="0" fillId="0" borderId="0" xfId="0" applyFill="1"/>
    <xf numFmtId="166" fontId="0" fillId="0" borderId="0" xfId="0" applyNumberFormat="1" applyFill="1"/>
    <xf numFmtId="0" fontId="10" fillId="0" borderId="0" xfId="0" applyFont="1"/>
    <xf numFmtId="0" fontId="0" fillId="0" borderId="0" xfId="0" applyBorder="1"/>
    <xf numFmtId="0" fontId="34" fillId="0" borderId="0" xfId="0" applyFont="1" applyAlignment="1">
      <alignment vertical="center"/>
    </xf>
    <xf numFmtId="0" fontId="13" fillId="9" borderId="6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vertical="center" wrapText="1"/>
    </xf>
    <xf numFmtId="0" fontId="35" fillId="1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5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166" fontId="23" fillId="6" borderId="0" xfId="0" applyNumberFormat="1" applyFont="1" applyFill="1"/>
    <xf numFmtId="166" fontId="0" fillId="0" borderId="0" xfId="0" applyNumberFormat="1" applyBorder="1"/>
    <xf numFmtId="0" fontId="23" fillId="6" borderId="0" xfId="0" applyFont="1" applyFill="1" applyBorder="1"/>
    <xf numFmtId="0" fontId="0" fillId="0" borderId="0" xfId="0" applyFill="1" applyBorder="1"/>
    <xf numFmtId="166" fontId="0" fillId="0" borderId="0" xfId="0" applyNumberFormat="1" applyFill="1" applyBorder="1"/>
    <xf numFmtId="0" fontId="0" fillId="0" borderId="4" xfId="0" applyFill="1" applyBorder="1"/>
    <xf numFmtId="167" fontId="10" fillId="0" borderId="0" xfId="0" applyNumberFormat="1" applyFont="1"/>
    <xf numFmtId="166" fontId="0" fillId="0" borderId="4" xfId="0" applyNumberFormat="1" applyFill="1" applyBorder="1"/>
    <xf numFmtId="167" fontId="10" fillId="0" borderId="4" xfId="0" applyNumberFormat="1" applyFont="1" applyBorder="1"/>
    <xf numFmtId="167" fontId="0" fillId="0" borderId="4" xfId="0" applyNumberFormat="1" applyBorder="1"/>
    <xf numFmtId="0" fontId="10" fillId="0" borderId="0" xfId="0" applyFont="1" applyFill="1" applyAlignment="1">
      <alignment vertical="center"/>
    </xf>
    <xf numFmtId="0" fontId="7" fillId="0" borderId="0" xfId="8" applyFill="1" applyBorder="1"/>
    <xf numFmtId="0" fontId="7" fillId="0" borderId="0" xfId="8" applyFill="1"/>
    <xf numFmtId="0" fontId="7" fillId="0" borderId="4" xfId="8" applyFill="1" applyBorder="1"/>
    <xf numFmtId="0" fontId="7" fillId="0" borderId="0" xfId="8" applyFill="1" applyAlignment="1">
      <alignment vertical="center"/>
    </xf>
    <xf numFmtId="0" fontId="3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4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6" fontId="38" fillId="11" borderId="0" xfId="53" applyNumberFormat="1" applyFont="1" applyFill="1" applyBorder="1"/>
    <xf numFmtId="166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6" fontId="38" fillId="12" borderId="1" xfId="53" applyNumberFormat="1" applyFont="1" applyFill="1" applyBorder="1"/>
    <xf numFmtId="0" fontId="10" fillId="12" borderId="4" xfId="0" applyFont="1" applyFill="1" applyBorder="1"/>
    <xf numFmtId="0" fontId="38" fillId="11" borderId="0" xfId="53" applyFont="1" applyFill="1" applyBorder="1"/>
    <xf numFmtId="166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10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3" fillId="0" borderId="0" xfId="53"/>
    <xf numFmtId="168" fontId="3" fillId="0" borderId="0" xfId="53" applyNumberFormat="1"/>
    <xf numFmtId="0" fontId="27" fillId="5" borderId="2" xfId="53" applyFont="1" applyFill="1" applyBorder="1" applyAlignment="1">
      <alignment vertical="center"/>
    </xf>
    <xf numFmtId="169" fontId="3" fillId="0" borderId="0" xfId="53" applyNumberFormat="1" applyBorder="1"/>
    <xf numFmtId="0" fontId="37" fillId="4" borderId="0" xfId="53" applyFont="1" applyFill="1"/>
    <xf numFmtId="0" fontId="27" fillId="5" borderId="2" xfId="53" applyFont="1" applyFill="1" applyBorder="1" applyAlignment="1">
      <alignment horizontal="right" vertical="center"/>
    </xf>
    <xf numFmtId="0" fontId="31" fillId="4" borderId="4" xfId="0" applyFont="1" applyFill="1" applyBorder="1" applyAlignment="1">
      <alignment horizontal="center"/>
    </xf>
  </cellXfs>
  <cellStyles count="270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2 4" xfId="235" xr:uid="{CE1210E9-19B9-41ED-A18B-6C55332279A1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3 4" xfId="248" xr:uid="{86D0E375-4FA4-4867-9887-F94EDB157F1D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4 4" xfId="261" xr:uid="{FA80F33D-C34C-4593-8A87-7736DBA93C52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2 7" xfId="222" xr:uid="{9287B719-51C1-40AA-A757-0A8815AFB4F1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2 4" xfId="239" xr:uid="{EBBF523E-5FA4-4789-B9B7-72EE40FC1392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3 4" xfId="252" xr:uid="{60D29DAC-E224-4284-A9E6-D79AFFF2D93D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4 4" xfId="265" xr:uid="{F8E1F334-0846-41DF-875A-C69D3B1AFA22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3 7" xfId="226" xr:uid="{D7C5723F-DD0D-44DE-9B51-55534C371639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4 4" xfId="230" xr:uid="{FF839AF2-023B-48FC-BBDB-C3147FEC4149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5 4" xfId="243" xr:uid="{B575CA75-F59C-446E-B845-17D0401EA6F0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6 4" xfId="256" xr:uid="{C59E9B5B-B5A1-405D-A5B1-D542C5419CA9}"/>
    <cellStyle name="20% - Accent5 7" xfId="56" xr:uid="{DA7F47C0-FD1B-441F-935D-8AD7CC5C6E1D}"/>
    <cellStyle name="20% - Accent5 7 2" xfId="164" xr:uid="{C40728DF-3CDC-47FE-BEBE-ED23A7DBC6E2}"/>
    <cellStyle name="20% - Accent5 8" xfId="217" xr:uid="{D8460B42-F464-4127-9199-B0659E538829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2 4" xfId="233" xr:uid="{367E2FAB-0B92-4541-8530-9CD2534184D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3 4" xfId="246" xr:uid="{40A51F9E-8A3B-4069-A2FC-7FF1E7035FF0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4 4" xfId="259" xr:uid="{E198A73C-A3A3-4FE5-9916-FF95DDAF50D1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2 7" xfId="220" xr:uid="{B8C31877-60DA-4F7B-98A2-DA6CB5D48E08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2 4" xfId="237" xr:uid="{4C54E911-A9D8-49EF-ACA3-9C4F2676792A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3 4" xfId="250" xr:uid="{8CDCC416-91FB-4F12-88F7-EF7F6A04D065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4 4" xfId="263" xr:uid="{B85C39A4-8FC7-46F1-AC83-AD7214FBDBE8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3 7" xfId="224" xr:uid="{0E836A5E-347D-4EFC-8547-01BD7A373E7B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4 4" xfId="228" xr:uid="{5AF6FEE8-23F9-4832-AE3D-59CFF3C1B1AE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5 4" xfId="241" xr:uid="{8DD008BA-5C76-4F0D-A930-83DC08C3246D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6 4" xfId="254" xr:uid="{1F322274-4276-4087-A861-CD3B4298D698}"/>
    <cellStyle name="Comma 7" xfId="54" xr:uid="{94DEC19E-A6A7-4788-812E-6C5318BF22E8}"/>
    <cellStyle name="Comma 7 2" xfId="162" xr:uid="{F18459FC-7540-4004-ADA7-32E985107525}"/>
    <cellStyle name="Comma 7 3" xfId="268" xr:uid="{1F58F8A6-C1A1-4A5C-874F-A0EF4EE2D86B}"/>
    <cellStyle name="Comma 8" xfId="110" xr:uid="{CE5F3CAC-02ED-403F-8BDB-50BCB276743E}"/>
    <cellStyle name="Comma 9" xfId="215" xr:uid="{28FD967D-9FF9-4ACA-B55C-DBB68C4E278B}"/>
    <cellStyle name="Normal" xfId="0" builtinId="0"/>
    <cellStyle name="Normal 10" xfId="53" xr:uid="{8BBE64AA-0071-44B5-A766-DD878DA19F08}"/>
    <cellStyle name="Normal 10 2" xfId="161" xr:uid="{53431DF4-F434-4E58-8B64-6ACB4079A7DF}"/>
    <cellStyle name="Normal 10 3" xfId="267" xr:uid="{DEA5C9D2-B36F-413A-8C23-8EA0CB44A0D7}"/>
    <cellStyle name="Normal 11" xfId="160" xr:uid="{06F42D7C-516D-4DB0-A9FE-B6423B71AAD8}"/>
    <cellStyle name="Normal 11 2" xfId="266" xr:uid="{A5603D19-1341-4BE7-95D8-3783290EB46E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14" xfId="214" xr:uid="{545AC839-A1E7-434C-82E6-6C89551CDECD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2 4" xfId="231" xr:uid="{F78140EA-9ADE-420C-AB1C-C2239AEDAEC5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3 4" xfId="244" xr:uid="{66544081-7B2A-4F95-AC72-AA4A29F10EBA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4 4" xfId="257" xr:uid="{B62AA6B2-D417-410D-A713-B353CE019A6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2 7" xfId="218" xr:uid="{73D7A759-A024-4A63-BB0D-FAAE8D8C0C13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2 4" xfId="232" xr:uid="{569549EB-D286-459D-8093-9FD926AB2902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3 4" xfId="245" xr:uid="{FF50D7D0-02DF-431D-911D-855E0B846B2B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4 4" xfId="258" xr:uid="{08F717B3-FBD9-4790-8F4A-67CB09B4ADA4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3 7" xfId="219" xr:uid="{6C1DC434-74EF-40B6-A373-F77BE75535E1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2 4" xfId="236" xr:uid="{708BF027-E485-4D55-A7B1-77981C64D475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3 4" xfId="249" xr:uid="{FA30BEB4-615C-450A-B9B8-F12D0CF2FCE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4 4" xfId="262" xr:uid="{AFDEC5B6-57BB-445D-B4A7-6A9EE4329688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4 7" xfId="223" xr:uid="{253636F2-12A7-4675-A469-245A845E4595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6 4" xfId="227" xr:uid="{88F7DA31-5BC1-4B4C-8D25-C558B012D626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7 4" xfId="240" xr:uid="{DA7AAFC3-BCA2-43FA-9DD1-E78DA2644532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8 4" xfId="253" xr:uid="{CC292DD9-883A-4975-B4C2-06D126A667E0}"/>
    <cellStyle name="Normal 9" xfId="57" xr:uid="{CC04280B-7E40-41C0-B008-E89A699DBC6E}"/>
    <cellStyle name="Percent" xfId="2" builtinId="5"/>
    <cellStyle name="Percent 10" xfId="111" xr:uid="{1F4F8886-BC30-46CB-A926-4376A9109BBF}"/>
    <cellStyle name="Percent 11" xfId="216" xr:uid="{20B0FEC6-3B8E-4377-885D-2C9836F5717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2 4" xfId="234" xr:uid="{0CA13914-BAF3-4AA0-85F3-7568A4EEEEE2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3 4" xfId="247" xr:uid="{8BC2E223-46D9-427D-9BFD-11DD52F74FCA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4 4" xfId="260" xr:uid="{D849EB05-FC46-4181-9A00-C16740BD46E4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2 7" xfId="221" xr:uid="{9917628B-F1B8-45F8-9822-519C060E47DD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2 4" xfId="238" xr:uid="{6A791A4E-30E7-4DAF-80A4-30B07C71C12D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3 4" xfId="251" xr:uid="{A12609E8-0A12-4AAD-8254-DA8E3F899CF6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4 4" xfId="264" xr:uid="{69803DEE-6772-497F-98FE-6555CE87CCB3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3 7" xfId="225" xr:uid="{9191CB26-0C88-4F1E-9E3D-2BE3D92646F8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5 4" xfId="229" xr:uid="{264F99D8-879C-433A-B678-4BDB3137D58B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6 4" xfId="242" xr:uid="{BF05A554-C9DA-4EDB-8DB8-0DF36B087CE2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7 4" xfId="255" xr:uid="{B366D0BE-EE6A-4940-AA7E-7AEEA6EF2312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  <cellStyle name="Percent 9 3" xfId="269" xr:uid="{7BB585CD-A1EF-4BBB-B700-8A33B7BBB13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28" zoomScale="85" zoomScaleNormal="85" workbookViewId="0">
      <selection activeCell="C20" sqref="C20"/>
    </sheetView>
  </sheetViews>
  <sheetFormatPr defaultRowHeight="12.75" x14ac:dyDescent="0.2"/>
  <cols>
    <col min="1" max="1" width="16.28515625" customWidth="1"/>
    <col min="2" max="2" width="24" customWidth="1"/>
    <col min="3" max="3" width="60.7109375" customWidth="1"/>
    <col min="6" max="6" width="10.7109375" customWidth="1"/>
    <col min="7" max="7" width="11" customWidth="1"/>
    <col min="8" max="8" width="10.42578125" customWidth="1"/>
    <col min="11" max="11" width="26" bestFit="1" customWidth="1"/>
    <col min="12" max="12" width="60.28515625" bestFit="1" customWidth="1"/>
    <col min="13" max="13" width="8.85546875" customWidth="1"/>
  </cols>
  <sheetData>
    <row r="1" spans="1:8" ht="21" x14ac:dyDescent="0.35">
      <c r="A1" s="19" t="s">
        <v>41</v>
      </c>
      <c r="B1" s="20"/>
    </row>
    <row r="2" spans="1:8" ht="15" x14ac:dyDescent="0.2">
      <c r="A2" s="21"/>
      <c r="B2" s="22"/>
      <c r="C2" s="22"/>
      <c r="D2" s="23"/>
      <c r="E2" s="22"/>
      <c r="F2" s="22"/>
      <c r="G2" s="22"/>
      <c r="H2" s="22"/>
    </row>
    <row r="3" spans="1:8" ht="15" x14ac:dyDescent="0.2">
      <c r="A3" s="21"/>
      <c r="B3" s="22"/>
      <c r="C3" s="22"/>
      <c r="D3" s="23"/>
      <c r="E3" s="22"/>
      <c r="F3" s="22"/>
      <c r="G3" s="22"/>
      <c r="H3" s="22"/>
    </row>
    <row r="4" spans="1:8" ht="15" x14ac:dyDescent="0.2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30" x14ac:dyDescent="0.25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5" x14ac:dyDescent="0.2">
      <c r="A12" s="22"/>
      <c r="B12" s="53" t="s">
        <v>381</v>
      </c>
      <c r="C12" s="53" t="s">
        <v>371</v>
      </c>
      <c r="D12" s="74" t="s">
        <v>61</v>
      </c>
      <c r="E12" s="22"/>
      <c r="F12" s="22"/>
      <c r="G12" s="22"/>
      <c r="H12" s="22"/>
    </row>
    <row r="13" spans="1:8" x14ac:dyDescent="0.2">
      <c r="A13" s="22"/>
      <c r="B13" s="75" t="s">
        <v>68</v>
      </c>
      <c r="C13" s="75" t="s">
        <v>203</v>
      </c>
      <c r="D13" s="76" t="s">
        <v>61</v>
      </c>
      <c r="E13" s="22"/>
      <c r="F13" s="22"/>
      <c r="G13" s="22"/>
      <c r="H13" s="22"/>
    </row>
    <row r="14" spans="1:8" x14ac:dyDescent="0.2">
      <c r="A14" s="22"/>
      <c r="B14" s="75" t="s">
        <v>70</v>
      </c>
      <c r="C14" s="75" t="s">
        <v>204</v>
      </c>
      <c r="D14" s="76" t="s">
        <v>61</v>
      </c>
      <c r="E14" s="22"/>
      <c r="F14" s="22"/>
      <c r="G14" s="22"/>
      <c r="H14" s="22"/>
    </row>
    <row r="15" spans="1:8" x14ac:dyDescent="0.2">
      <c r="A15" s="22"/>
      <c r="B15" s="75" t="s">
        <v>40</v>
      </c>
      <c r="C15" s="75" t="s">
        <v>205</v>
      </c>
      <c r="D15" s="76" t="s">
        <v>61</v>
      </c>
      <c r="E15" s="22"/>
      <c r="F15" s="22" t="s">
        <v>71</v>
      </c>
      <c r="G15" s="22"/>
      <c r="H15" s="22" t="s">
        <v>72</v>
      </c>
    </row>
    <row r="16" spans="1:8" x14ac:dyDescent="0.2">
      <c r="A16" s="1"/>
      <c r="B16" s="75" t="s">
        <v>121</v>
      </c>
      <c r="C16" s="75" t="s">
        <v>206</v>
      </c>
      <c r="D16" s="76" t="s">
        <v>61</v>
      </c>
      <c r="E16" s="22"/>
      <c r="F16" s="22"/>
    </row>
    <row r="17" spans="1:9" x14ac:dyDescent="0.2">
      <c r="A17" s="1"/>
      <c r="B17" s="75" t="s">
        <v>389</v>
      </c>
      <c r="C17" s="75" t="s">
        <v>207</v>
      </c>
      <c r="D17" s="76" t="s">
        <v>61</v>
      </c>
      <c r="E17" s="22"/>
      <c r="F17" s="22"/>
    </row>
    <row r="18" spans="1:9" x14ac:dyDescent="0.2">
      <c r="A18" s="30"/>
      <c r="B18" s="77" t="s">
        <v>73</v>
      </c>
      <c r="C18" s="77" t="s">
        <v>208</v>
      </c>
      <c r="D18" s="65" t="s">
        <v>61</v>
      </c>
      <c r="E18" s="30"/>
      <c r="F18" s="30"/>
      <c r="G18" s="30"/>
      <c r="H18" s="30"/>
      <c r="I18" s="1"/>
    </row>
    <row r="19" spans="1:9" x14ac:dyDescent="0.2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">
      <c r="B22" s="22" t="s">
        <v>354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5" x14ac:dyDescent="0.2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5" x14ac:dyDescent="0.2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5" x14ac:dyDescent="0.2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5" x14ac:dyDescent="0.2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5" thickBot="1" x14ac:dyDescent="0.25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">
      <c r="B34" s="22"/>
      <c r="C34" s="22"/>
      <c r="D34" s="22"/>
      <c r="E34" s="22"/>
      <c r="F34" s="22"/>
      <c r="G34" s="22"/>
      <c r="H34" s="22"/>
    </row>
    <row r="35" spans="1:9" x14ac:dyDescent="0.2">
      <c r="B35" s="22"/>
      <c r="C35" s="22"/>
      <c r="E35" s="22"/>
      <c r="F35" s="22"/>
      <c r="G35" s="22"/>
      <c r="H35" s="22"/>
    </row>
    <row r="38" spans="1:9" ht="21" x14ac:dyDescent="0.35">
      <c r="B38" s="98" t="s">
        <v>101</v>
      </c>
      <c r="C38" s="98"/>
    </row>
    <row r="39" spans="1:9" ht="15.75" thickBot="1" x14ac:dyDescent="0.25">
      <c r="B39" s="26" t="s">
        <v>57</v>
      </c>
      <c r="C39" s="26" t="s">
        <v>58</v>
      </c>
    </row>
    <row r="40" spans="1:9" ht="13.5" thickBot="1" x14ac:dyDescent="0.25">
      <c r="B40" s="54" t="s">
        <v>209</v>
      </c>
      <c r="C40" s="55"/>
    </row>
    <row r="41" spans="1:9" x14ac:dyDescent="0.2">
      <c r="B41" s="56" t="s">
        <v>210</v>
      </c>
      <c r="C41" s="56"/>
    </row>
    <row r="42" spans="1:9" x14ac:dyDescent="0.2">
      <c r="B42" s="57" t="s">
        <v>211</v>
      </c>
      <c r="C42" s="57" t="s">
        <v>212</v>
      </c>
    </row>
    <row r="43" spans="1:9" x14ac:dyDescent="0.2">
      <c r="B43" s="57" t="s">
        <v>213</v>
      </c>
      <c r="C43" s="57" t="s">
        <v>214</v>
      </c>
    </row>
    <row r="44" spans="1:9" x14ac:dyDescent="0.2">
      <c r="B44" s="56" t="s">
        <v>69</v>
      </c>
      <c r="C44" s="56"/>
    </row>
    <row r="45" spans="1:9" x14ac:dyDescent="0.2">
      <c r="B45" s="57" t="s">
        <v>215</v>
      </c>
      <c r="C45" s="57" t="s">
        <v>216</v>
      </c>
      <c r="I45" s="22"/>
    </row>
    <row r="46" spans="1:9" x14ac:dyDescent="0.2">
      <c r="B46" s="57" t="s">
        <v>217</v>
      </c>
      <c r="C46" s="57" t="s">
        <v>218</v>
      </c>
      <c r="I46" s="22"/>
    </row>
    <row r="47" spans="1:9" x14ac:dyDescent="0.2">
      <c r="B47" s="57" t="s">
        <v>219</v>
      </c>
      <c r="C47" s="57" t="s">
        <v>220</v>
      </c>
    </row>
    <row r="48" spans="1:9" x14ac:dyDescent="0.2">
      <c r="B48" s="57" t="s">
        <v>221</v>
      </c>
      <c r="C48" s="57" t="s">
        <v>222</v>
      </c>
    </row>
    <row r="49" spans="2:3" x14ac:dyDescent="0.2">
      <c r="B49" s="57" t="s">
        <v>223</v>
      </c>
      <c r="C49" s="57" t="s">
        <v>224</v>
      </c>
    </row>
    <row r="50" spans="2:3" x14ac:dyDescent="0.2">
      <c r="B50" s="57" t="s">
        <v>225</v>
      </c>
      <c r="C50" s="57" t="s">
        <v>226</v>
      </c>
    </row>
    <row r="51" spans="2:3" x14ac:dyDescent="0.2">
      <c r="B51" s="57" t="s">
        <v>227</v>
      </c>
      <c r="C51" s="57" t="s">
        <v>228</v>
      </c>
    </row>
    <row r="52" spans="2:3" x14ac:dyDescent="0.2">
      <c r="B52" s="57" t="s">
        <v>229</v>
      </c>
      <c r="C52" s="57" t="s">
        <v>230</v>
      </c>
    </row>
    <row r="53" spans="2:3" x14ac:dyDescent="0.2">
      <c r="B53" s="57" t="s">
        <v>231</v>
      </c>
      <c r="C53" s="57" t="s">
        <v>232</v>
      </c>
    </row>
    <row r="54" spans="2:3" x14ac:dyDescent="0.2">
      <c r="B54" s="57" t="s">
        <v>233</v>
      </c>
      <c r="C54" s="57" t="s">
        <v>234</v>
      </c>
    </row>
    <row r="55" spans="2:3" x14ac:dyDescent="0.2">
      <c r="B55" s="57" t="s">
        <v>235</v>
      </c>
      <c r="C55" s="57" t="s">
        <v>236</v>
      </c>
    </row>
    <row r="56" spans="2:3" x14ac:dyDescent="0.2">
      <c r="B56" s="57" t="s">
        <v>237</v>
      </c>
      <c r="C56" s="57" t="s">
        <v>238</v>
      </c>
    </row>
    <row r="57" spans="2:3" x14ac:dyDescent="0.2">
      <c r="B57" s="57" t="s">
        <v>239</v>
      </c>
      <c r="C57" s="57" t="s">
        <v>240</v>
      </c>
    </row>
    <row r="58" spans="2:3" x14ac:dyDescent="0.2">
      <c r="B58" s="57" t="s">
        <v>241</v>
      </c>
      <c r="C58" s="57" t="s">
        <v>242</v>
      </c>
    </row>
    <row r="59" spans="2:3" x14ac:dyDescent="0.2">
      <c r="B59" s="57" t="s">
        <v>243</v>
      </c>
      <c r="C59" s="57" t="s">
        <v>244</v>
      </c>
    </row>
    <row r="60" spans="2:3" x14ac:dyDescent="0.2">
      <c r="B60" s="57" t="s">
        <v>356</v>
      </c>
      <c r="C60" s="57" t="s">
        <v>245</v>
      </c>
    </row>
    <row r="61" spans="2:3" x14ac:dyDescent="0.2">
      <c r="B61" s="57" t="s">
        <v>357</v>
      </c>
      <c r="C61" s="57" t="s">
        <v>246</v>
      </c>
    </row>
    <row r="62" spans="2:3" x14ac:dyDescent="0.2">
      <c r="B62" s="57" t="s">
        <v>247</v>
      </c>
      <c r="C62" s="57" t="s">
        <v>248</v>
      </c>
    </row>
    <row r="63" spans="2:3" x14ac:dyDescent="0.2">
      <c r="B63" s="57" t="s">
        <v>249</v>
      </c>
      <c r="C63" s="57" t="s">
        <v>250</v>
      </c>
    </row>
    <row r="64" spans="2:3" x14ac:dyDescent="0.2">
      <c r="B64" s="56" t="s">
        <v>251</v>
      </c>
      <c r="C64" s="56"/>
    </row>
    <row r="65" spans="2:3" x14ac:dyDescent="0.2">
      <c r="B65" s="57" t="s">
        <v>252</v>
      </c>
      <c r="C65" s="57" t="s">
        <v>253</v>
      </c>
    </row>
    <row r="66" spans="2:3" x14ac:dyDescent="0.2">
      <c r="B66" s="57" t="s">
        <v>328</v>
      </c>
      <c r="C66" s="57" t="s">
        <v>254</v>
      </c>
    </row>
    <row r="67" spans="2:3" x14ac:dyDescent="0.2">
      <c r="B67" s="57" t="s">
        <v>314</v>
      </c>
      <c r="C67" s="57" t="s">
        <v>255</v>
      </c>
    </row>
    <row r="68" spans="2:3" x14ac:dyDescent="0.2">
      <c r="B68" s="57" t="s">
        <v>315</v>
      </c>
      <c r="C68" s="57" t="s">
        <v>256</v>
      </c>
    </row>
    <row r="69" spans="2:3" x14ac:dyDescent="0.2">
      <c r="B69" s="57" t="s">
        <v>316</v>
      </c>
      <c r="C69" s="57" t="s">
        <v>257</v>
      </c>
    </row>
    <row r="70" spans="2:3" x14ac:dyDescent="0.2">
      <c r="B70" s="57" t="s">
        <v>317</v>
      </c>
      <c r="C70" s="57" t="s">
        <v>258</v>
      </c>
    </row>
    <row r="71" spans="2:3" x14ac:dyDescent="0.2">
      <c r="B71" s="57" t="s">
        <v>318</v>
      </c>
      <c r="C71" s="57" t="s">
        <v>259</v>
      </c>
    </row>
    <row r="72" spans="2:3" x14ac:dyDescent="0.2">
      <c r="B72" s="57" t="s">
        <v>319</v>
      </c>
      <c r="C72" s="57" t="s">
        <v>260</v>
      </c>
    </row>
    <row r="73" spans="2:3" x14ac:dyDescent="0.2">
      <c r="B73" s="57" t="s">
        <v>320</v>
      </c>
      <c r="C73" s="57" t="s">
        <v>261</v>
      </c>
    </row>
    <row r="74" spans="2:3" x14ac:dyDescent="0.2">
      <c r="B74" s="57" t="s">
        <v>321</v>
      </c>
      <c r="C74" s="57" t="s">
        <v>262</v>
      </c>
    </row>
    <row r="75" spans="2:3" x14ac:dyDescent="0.2">
      <c r="B75" s="57" t="s">
        <v>322</v>
      </c>
      <c r="C75" s="57" t="s">
        <v>263</v>
      </c>
    </row>
    <row r="76" spans="2:3" x14ac:dyDescent="0.2">
      <c r="B76" s="57" t="s">
        <v>323</v>
      </c>
      <c r="C76" s="57" t="s">
        <v>264</v>
      </c>
    </row>
    <row r="77" spans="2:3" x14ac:dyDescent="0.2">
      <c r="B77" s="57" t="s">
        <v>324</v>
      </c>
      <c r="C77" s="57" t="s">
        <v>265</v>
      </c>
    </row>
    <row r="78" spans="2:3" x14ac:dyDescent="0.2">
      <c r="B78" s="57" t="s">
        <v>325</v>
      </c>
      <c r="C78" s="57" t="s">
        <v>266</v>
      </c>
    </row>
    <row r="79" spans="2:3" x14ac:dyDescent="0.2">
      <c r="B79" s="57" t="s">
        <v>358</v>
      </c>
      <c r="C79" s="57" t="s">
        <v>267</v>
      </c>
    </row>
    <row r="80" spans="2:3" x14ac:dyDescent="0.2">
      <c r="B80" s="57" t="s">
        <v>359</v>
      </c>
      <c r="C80" s="57" t="s">
        <v>268</v>
      </c>
    </row>
    <row r="81" spans="2:3" x14ac:dyDescent="0.2">
      <c r="B81" s="57" t="s">
        <v>360</v>
      </c>
      <c r="C81" s="57" t="s">
        <v>269</v>
      </c>
    </row>
    <row r="82" spans="2:3" x14ac:dyDescent="0.2">
      <c r="B82" s="57" t="s">
        <v>326</v>
      </c>
      <c r="C82" s="57" t="s">
        <v>270</v>
      </c>
    </row>
    <row r="83" spans="2:3" x14ac:dyDescent="0.2">
      <c r="B83" s="57" t="s">
        <v>327</v>
      </c>
      <c r="C83" s="57" t="s">
        <v>271</v>
      </c>
    </row>
    <row r="84" spans="2:3" x14ac:dyDescent="0.2">
      <c r="B84" s="56" t="s">
        <v>272</v>
      </c>
      <c r="C84" s="56"/>
    </row>
    <row r="85" spans="2:3" x14ac:dyDescent="0.2">
      <c r="B85" s="57" t="s">
        <v>273</v>
      </c>
      <c r="C85" s="57" t="s">
        <v>274</v>
      </c>
    </row>
    <row r="86" spans="2:3" x14ac:dyDescent="0.2">
      <c r="B86" s="57" t="s">
        <v>275</v>
      </c>
      <c r="C86" s="57" t="s">
        <v>276</v>
      </c>
    </row>
    <row r="87" spans="2:3" x14ac:dyDescent="0.2">
      <c r="B87" s="57" t="s">
        <v>277</v>
      </c>
      <c r="C87" s="57" t="s">
        <v>278</v>
      </c>
    </row>
    <row r="88" spans="2:3" x14ac:dyDescent="0.2">
      <c r="B88" s="57" t="s">
        <v>279</v>
      </c>
      <c r="C88" s="57" t="s">
        <v>280</v>
      </c>
    </row>
    <row r="89" spans="2:3" x14ac:dyDescent="0.2">
      <c r="B89" s="57" t="s">
        <v>281</v>
      </c>
      <c r="C89" s="57" t="s">
        <v>282</v>
      </c>
    </row>
    <row r="90" spans="2:3" x14ac:dyDescent="0.2">
      <c r="B90" s="56" t="s">
        <v>283</v>
      </c>
      <c r="C90" s="56"/>
    </row>
    <row r="91" spans="2:3" x14ac:dyDescent="0.2">
      <c r="B91" s="57" t="s">
        <v>361</v>
      </c>
      <c r="C91" s="57" t="s">
        <v>284</v>
      </c>
    </row>
    <row r="92" spans="2:3" x14ac:dyDescent="0.2">
      <c r="B92" s="57" t="s">
        <v>362</v>
      </c>
      <c r="C92" s="57" t="s">
        <v>285</v>
      </c>
    </row>
    <row r="93" spans="2:3" x14ac:dyDescent="0.2">
      <c r="B93" s="57" t="s">
        <v>286</v>
      </c>
      <c r="C93" s="57" t="s">
        <v>287</v>
      </c>
    </row>
    <row r="94" spans="2:3" x14ac:dyDescent="0.2">
      <c r="B94" s="58" t="s">
        <v>76</v>
      </c>
      <c r="C94" s="59"/>
    </row>
    <row r="95" spans="2:3" x14ac:dyDescent="0.2">
      <c r="B95" s="56" t="s">
        <v>288</v>
      </c>
      <c r="C95" s="56"/>
    </row>
    <row r="96" spans="2:3" x14ac:dyDescent="0.2">
      <c r="B96" s="57" t="s">
        <v>289</v>
      </c>
      <c r="C96" s="57" t="s">
        <v>290</v>
      </c>
    </row>
    <row r="97" spans="2:10" x14ac:dyDescent="0.2">
      <c r="B97" s="57" t="s">
        <v>291</v>
      </c>
      <c r="C97" s="57" t="s">
        <v>292</v>
      </c>
    </row>
    <row r="98" spans="2:10" x14ac:dyDescent="0.2">
      <c r="B98" s="57" t="s">
        <v>293</v>
      </c>
      <c r="C98" s="57" t="s">
        <v>294</v>
      </c>
    </row>
    <row r="99" spans="2:10" x14ac:dyDescent="0.2">
      <c r="B99" s="57" t="s">
        <v>383</v>
      </c>
      <c r="C99" s="57" t="s">
        <v>295</v>
      </c>
    </row>
    <row r="100" spans="2:10" s="1" customFormat="1" x14ac:dyDescent="0.2">
      <c r="B100" s="57" t="s">
        <v>296</v>
      </c>
      <c r="C100" s="57" t="s">
        <v>297</v>
      </c>
    </row>
    <row r="101" spans="2:10" x14ac:dyDescent="0.2">
      <c r="B101" s="57" t="s">
        <v>298</v>
      </c>
      <c r="C101" s="57" t="s">
        <v>299</v>
      </c>
    </row>
    <row r="102" spans="2:10" x14ac:dyDescent="0.2">
      <c r="B102" s="57" t="s">
        <v>300</v>
      </c>
      <c r="C102" s="57" t="s">
        <v>301</v>
      </c>
    </row>
    <row r="103" spans="2:10" x14ac:dyDescent="0.2">
      <c r="B103" s="56" t="s">
        <v>330</v>
      </c>
      <c r="C103" s="56"/>
    </row>
    <row r="104" spans="2:10" x14ac:dyDescent="0.2">
      <c r="B104" s="57" t="s">
        <v>347</v>
      </c>
      <c r="C104" s="57" t="s">
        <v>331</v>
      </c>
    </row>
    <row r="105" spans="2:10" x14ac:dyDescent="0.2">
      <c r="B105" s="57" t="s">
        <v>348</v>
      </c>
      <c r="C105" s="57" t="s">
        <v>332</v>
      </c>
      <c r="J105" s="22"/>
    </row>
    <row r="106" spans="2:10" x14ac:dyDescent="0.2">
      <c r="B106" s="57" t="s">
        <v>349</v>
      </c>
      <c r="C106" s="57" t="s">
        <v>344</v>
      </c>
      <c r="J106" s="22"/>
    </row>
    <row r="107" spans="2:10" x14ac:dyDescent="0.2">
      <c r="B107" s="57" t="s">
        <v>350</v>
      </c>
      <c r="C107" s="57" t="s">
        <v>333</v>
      </c>
      <c r="J107" s="22"/>
    </row>
    <row r="108" spans="2:10" s="1" customFormat="1" x14ac:dyDescent="0.2">
      <c r="B108" s="57" t="s">
        <v>351</v>
      </c>
      <c r="C108" s="57" t="s">
        <v>345</v>
      </c>
      <c r="J108" s="22"/>
    </row>
    <row r="109" spans="2:10" s="1" customFormat="1" x14ac:dyDescent="0.2">
      <c r="B109" s="57" t="s">
        <v>352</v>
      </c>
      <c r="C109" s="57" t="s">
        <v>346</v>
      </c>
      <c r="J109" s="22"/>
    </row>
    <row r="110" spans="2:10" s="1" customFormat="1" x14ac:dyDescent="0.2">
      <c r="B110" s="57" t="s">
        <v>353</v>
      </c>
      <c r="C110" s="57" t="s">
        <v>334</v>
      </c>
      <c r="J110" s="22"/>
    </row>
    <row r="111" spans="2:10" x14ac:dyDescent="0.2">
      <c r="B111" s="56" t="s">
        <v>302</v>
      </c>
      <c r="C111" s="56"/>
      <c r="J111" s="22"/>
    </row>
    <row r="112" spans="2:10" x14ac:dyDescent="0.2">
      <c r="B112" s="57" t="s">
        <v>335</v>
      </c>
      <c r="C112" s="57" t="s">
        <v>303</v>
      </c>
      <c r="J112" s="22"/>
    </row>
    <row r="113" spans="2:10" x14ac:dyDescent="0.2">
      <c r="B113" s="57" t="s">
        <v>336</v>
      </c>
      <c r="C113" s="57" t="s">
        <v>304</v>
      </c>
      <c r="J113" s="22"/>
    </row>
    <row r="114" spans="2:10" x14ac:dyDescent="0.2">
      <c r="B114" s="57" t="s">
        <v>337</v>
      </c>
      <c r="C114" s="57" t="s">
        <v>305</v>
      </c>
      <c r="J114" s="22"/>
    </row>
    <row r="115" spans="2:10" x14ac:dyDescent="0.2">
      <c r="B115" s="57" t="s">
        <v>338</v>
      </c>
      <c r="C115" s="57" t="s">
        <v>306</v>
      </c>
      <c r="J115" s="22"/>
    </row>
    <row r="116" spans="2:10" x14ac:dyDescent="0.2">
      <c r="B116" s="57" t="s">
        <v>339</v>
      </c>
      <c r="C116" s="57" t="s">
        <v>307</v>
      </c>
      <c r="J116" s="22"/>
    </row>
    <row r="117" spans="2:10" x14ac:dyDescent="0.2">
      <c r="B117" s="57" t="s">
        <v>340</v>
      </c>
      <c r="C117" s="57" t="s">
        <v>308</v>
      </c>
      <c r="J117" s="22"/>
    </row>
    <row r="118" spans="2:10" x14ac:dyDescent="0.2">
      <c r="B118" s="57" t="s">
        <v>341</v>
      </c>
      <c r="C118" s="57" t="s">
        <v>309</v>
      </c>
      <c r="J118" s="22"/>
    </row>
    <row r="119" spans="2:10" x14ac:dyDescent="0.2">
      <c r="B119" s="56" t="s">
        <v>310</v>
      </c>
      <c r="C119" s="56"/>
      <c r="J119" s="22"/>
    </row>
    <row r="120" spans="2:10" x14ac:dyDescent="0.2">
      <c r="B120" s="57" t="s">
        <v>342</v>
      </c>
      <c r="C120" s="57" t="s">
        <v>311</v>
      </c>
    </row>
    <row r="121" spans="2:10" x14ac:dyDescent="0.2">
      <c r="B121" s="57" t="s">
        <v>363</v>
      </c>
      <c r="C121" s="57" t="s">
        <v>312</v>
      </c>
    </row>
    <row r="122" spans="2:10" x14ac:dyDescent="0.2">
      <c r="B122" s="57" t="s">
        <v>343</v>
      </c>
      <c r="C122" s="57" t="s">
        <v>313</v>
      </c>
    </row>
    <row r="123" spans="2:10" s="1" customFormat="1" x14ac:dyDescent="0.2">
      <c r="B123" s="58" t="s">
        <v>365</v>
      </c>
      <c r="C123" s="59"/>
    </row>
    <row r="124" spans="2:10" x14ac:dyDescent="0.2">
      <c r="B124" s="56" t="s">
        <v>369</v>
      </c>
      <c r="C124" s="56"/>
    </row>
    <row r="125" spans="2:10" x14ac:dyDescent="0.2">
      <c r="B125" s="70" t="s">
        <v>378</v>
      </c>
      <c r="C125" s="70" t="s">
        <v>366</v>
      </c>
    </row>
    <row r="126" spans="2:10" x14ac:dyDescent="0.2">
      <c r="B126" s="70" t="s">
        <v>376</v>
      </c>
      <c r="C126" s="70" t="s">
        <v>367</v>
      </c>
    </row>
    <row r="127" spans="2:10" x14ac:dyDescent="0.2">
      <c r="B127" s="70" t="s">
        <v>377</v>
      </c>
      <c r="C127" s="70" t="s">
        <v>368</v>
      </c>
    </row>
    <row r="128" spans="2:10" x14ac:dyDescent="0.2">
      <c r="B128" s="56" t="s">
        <v>372</v>
      </c>
      <c r="C128" s="56"/>
    </row>
    <row r="129" spans="2:12" ht="15" x14ac:dyDescent="0.25">
      <c r="B129" s="71" t="s">
        <v>379</v>
      </c>
      <c r="C129" s="72" t="s">
        <v>373</v>
      </c>
    </row>
    <row r="130" spans="2:12" ht="15" x14ac:dyDescent="0.25">
      <c r="B130" s="73" t="s">
        <v>380</v>
      </c>
      <c r="C130" s="73" t="s">
        <v>374</v>
      </c>
    </row>
    <row r="138" spans="2:12" x14ac:dyDescent="0.2">
      <c r="K138" s="1"/>
      <c r="L138" s="1"/>
    </row>
    <row r="139" spans="2:12" x14ac:dyDescent="0.2">
      <c r="K139" s="1"/>
      <c r="L139" s="1"/>
    </row>
    <row r="140" spans="2:12" x14ac:dyDescent="0.2">
      <c r="K140" s="1"/>
      <c r="L140" s="1"/>
    </row>
    <row r="141" spans="2:12" x14ac:dyDescent="0.2">
      <c r="K141" s="1"/>
      <c r="L141" s="1"/>
    </row>
    <row r="142" spans="2:12" x14ac:dyDescent="0.2">
      <c r="K142" s="1"/>
      <c r="L142" s="1"/>
    </row>
    <row r="143" spans="2:12" x14ac:dyDescent="0.2">
      <c r="K143" s="1"/>
      <c r="L143" s="1"/>
    </row>
    <row r="144" spans="2:12" x14ac:dyDescent="0.2">
      <c r="K144" s="1"/>
      <c r="L144" s="1"/>
    </row>
    <row r="145" spans="11:12" x14ac:dyDescent="0.2">
      <c r="K145" s="1"/>
      <c r="L145" s="1"/>
    </row>
    <row r="146" spans="11:12" x14ac:dyDescent="0.2">
      <c r="K146" s="1"/>
      <c r="L146" s="1"/>
    </row>
    <row r="147" spans="11:12" x14ac:dyDescent="0.2">
      <c r="K147" s="1"/>
      <c r="L147" s="1"/>
    </row>
    <row r="148" spans="11:12" x14ac:dyDescent="0.2">
      <c r="K148" s="1"/>
      <c r="L148" s="1"/>
    </row>
    <row r="149" spans="11:12" x14ac:dyDescent="0.2">
      <c r="K149" s="1"/>
      <c r="L149" s="1"/>
    </row>
    <row r="150" spans="11:12" x14ac:dyDescent="0.2">
      <c r="K150" s="1"/>
      <c r="L150" s="1"/>
    </row>
    <row r="151" spans="11:12" x14ac:dyDescent="0.2">
      <c r="K151" s="1"/>
      <c r="L151" s="1"/>
    </row>
    <row r="152" spans="11:12" x14ac:dyDescent="0.2">
      <c r="K152" s="1"/>
      <c r="L152" s="1"/>
    </row>
    <row r="153" spans="11:12" x14ac:dyDescent="0.2">
      <c r="K153" s="1"/>
      <c r="L153" s="1"/>
    </row>
    <row r="154" spans="11:12" x14ac:dyDescent="0.2">
      <c r="K154" s="1"/>
      <c r="L154" s="1"/>
    </row>
    <row r="155" spans="11:12" x14ac:dyDescent="0.2">
      <c r="K155" s="1"/>
      <c r="L155" s="1"/>
    </row>
    <row r="156" spans="11:12" x14ac:dyDescent="0.2">
      <c r="K156" s="1"/>
      <c r="L156" s="1"/>
    </row>
    <row r="157" spans="11:12" x14ac:dyDescent="0.2">
      <c r="K157" s="1"/>
      <c r="L157" s="1"/>
    </row>
    <row r="158" spans="11:12" x14ac:dyDescent="0.2">
      <c r="K158" s="1"/>
      <c r="L158" s="1"/>
    </row>
    <row r="159" spans="11:12" x14ac:dyDescent="0.2">
      <c r="K159" s="1"/>
      <c r="L159" s="1"/>
    </row>
    <row r="160" spans="11:12" x14ac:dyDescent="0.2">
      <c r="K160" s="1"/>
      <c r="L160" s="1"/>
    </row>
  </sheetData>
  <mergeCells count="1">
    <mergeCell ref="B38:C38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abSelected="1" topLeftCell="F95" zoomScale="85" zoomScaleNormal="85" workbookViewId="0">
      <selection activeCell="Q108" sqref="Q108"/>
    </sheetView>
  </sheetViews>
  <sheetFormatPr defaultRowHeight="12.75" x14ac:dyDescent="0.2"/>
  <cols>
    <col min="1" max="1" width="3.28515625" customWidth="1"/>
    <col min="2" max="2" width="24.42578125" customWidth="1"/>
    <col min="3" max="3" width="49.7109375" bestFit="1" customWidth="1"/>
    <col min="4" max="4" width="20.7109375" bestFit="1" customWidth="1"/>
    <col min="5" max="5" width="19.5703125" customWidth="1"/>
    <col min="6" max="8" width="13.42578125" customWidth="1"/>
    <col min="9" max="11" width="18.140625" customWidth="1"/>
    <col min="12" max="14" width="19.85546875" customWidth="1"/>
    <col min="16" max="16" width="16.28515625" customWidth="1"/>
    <col min="17" max="17" width="12.28515625" customWidth="1"/>
    <col min="18" max="18" width="11.140625" customWidth="1"/>
    <col min="19" max="19" width="14" customWidth="1"/>
    <col min="20" max="20" width="14.140625" customWidth="1"/>
    <col min="21" max="21" width="13.5703125" customWidth="1"/>
    <col min="22" max="22" width="13.85546875" customWidth="1"/>
    <col min="34" max="34" width="21.7109375" bestFit="1" customWidth="1"/>
    <col min="35" max="35" width="22.28515625" bestFit="1" customWidth="1"/>
    <col min="36" max="36" width="10.7109375" customWidth="1"/>
  </cols>
  <sheetData>
    <row r="3" spans="2:13" x14ac:dyDescent="0.2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" customHeight="1" thickBot="1" x14ac:dyDescent="0.25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25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5" x14ac:dyDescent="0.25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5" x14ac:dyDescent="0.25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5" x14ac:dyDescent="0.25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5" x14ac:dyDescent="0.25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5" x14ac:dyDescent="0.25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5" x14ac:dyDescent="0.25">
      <c r="B67" s="27" t="s">
        <v>329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5" x14ac:dyDescent="0.25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5" x14ac:dyDescent="0.25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5" x14ac:dyDescent="0.25">
      <c r="B87" s="27" t="s">
        <v>364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370</v>
      </c>
      <c r="P88" s="22"/>
    </row>
    <row r="89" spans="2:16" s="1" customFormat="1" x14ac:dyDescent="0.2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370</v>
      </c>
      <c r="P89" s="22"/>
    </row>
    <row r="90" spans="2:16" s="1" customFormat="1" x14ac:dyDescent="0.2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370</v>
      </c>
      <c r="P90" s="22"/>
    </row>
    <row r="91" spans="2:16" s="1" customFormat="1" ht="15" x14ac:dyDescent="0.25">
      <c r="B91" s="27" t="s">
        <v>375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370</v>
      </c>
      <c r="P92" s="22"/>
    </row>
    <row r="93" spans="2:16" x14ac:dyDescent="0.2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370</v>
      </c>
      <c r="H93" s="30"/>
      <c r="I93" s="30"/>
      <c r="J93" s="30"/>
      <c r="K93" s="48"/>
      <c r="P93" s="22"/>
    </row>
    <row r="94" spans="2:16" x14ac:dyDescent="0.2">
      <c r="P94" s="22"/>
    </row>
    <row r="95" spans="2:16" x14ac:dyDescent="0.2">
      <c r="P95" s="22"/>
    </row>
    <row r="96" spans="2:16" x14ac:dyDescent="0.2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388</v>
      </c>
      <c r="K97" s="12" t="s">
        <v>104</v>
      </c>
      <c r="L97" s="12" t="s">
        <v>382</v>
      </c>
      <c r="M97" s="12" t="s">
        <v>105</v>
      </c>
      <c r="N97" s="35" t="s">
        <v>111</v>
      </c>
      <c r="O97" s="35" t="s">
        <v>106</v>
      </c>
      <c r="P97" s="35" t="s">
        <v>107</v>
      </c>
      <c r="Q97" s="12" t="s">
        <v>20</v>
      </c>
      <c r="R97" s="12" t="s">
        <v>30</v>
      </c>
      <c r="S97" s="13" t="s">
        <v>31</v>
      </c>
      <c r="T97" s="13" t="s">
        <v>21</v>
      </c>
    </row>
    <row r="98" spans="2:25" ht="22.5" x14ac:dyDescent="0.2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110</v>
      </c>
      <c r="N98" s="16" t="s">
        <v>112</v>
      </c>
      <c r="O98" s="16" t="s">
        <v>112</v>
      </c>
      <c r="P98" s="16" t="s">
        <v>112</v>
      </c>
      <c r="Q98" s="17" t="s">
        <v>33</v>
      </c>
      <c r="R98" s="17" t="s">
        <v>34</v>
      </c>
      <c r="S98" s="16" t="s">
        <v>35</v>
      </c>
      <c r="T98" s="16" t="s">
        <v>23</v>
      </c>
    </row>
    <row r="99" spans="2:25" ht="39" thickBot="1" x14ac:dyDescent="0.25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186</v>
      </c>
      <c r="N99" s="38" t="s">
        <v>187</v>
      </c>
      <c r="O99" s="38" t="s">
        <v>187</v>
      </c>
      <c r="P99" s="38" t="s">
        <v>187</v>
      </c>
      <c r="Q99" s="38" t="s">
        <v>37</v>
      </c>
      <c r="R99" s="47" t="s">
        <v>182</v>
      </c>
      <c r="S99" s="38" t="s">
        <v>38</v>
      </c>
      <c r="T99" s="38" t="s">
        <v>39</v>
      </c>
    </row>
    <row r="100" spans="2:25" s="1" customFormat="1" ht="15" x14ac:dyDescent="0.25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5" x14ac:dyDescent="0.2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f>K101-((K101-M101)/4)</f>
        <v>3.4222950817033455</v>
      </c>
      <c r="M101" s="48">
        <v>3.4222950817033455</v>
      </c>
      <c r="N101" s="48">
        <v>0.3422293899248452</v>
      </c>
      <c r="O101" s="48">
        <v>0.3422293899248452</v>
      </c>
      <c r="P101" s="48">
        <v>0.3422293899248452</v>
      </c>
      <c r="Q101" s="48">
        <v>2.7309999999999999</v>
      </c>
      <c r="R101" s="48">
        <v>1</v>
      </c>
      <c r="S101" s="1">
        <v>15</v>
      </c>
      <c r="T101" s="1">
        <v>1E-3</v>
      </c>
    </row>
    <row r="102" spans="2:25" x14ac:dyDescent="0.2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4.6090790626979734</v>
      </c>
      <c r="K102" s="48">
        <v>4.3665433408192547</v>
      </c>
      <c r="L102" s="48">
        <f>K102-((K102-M102)/4)</f>
        <v>4.3691260637053775</v>
      </c>
      <c r="M102" s="48">
        <v>4.3768742323637451</v>
      </c>
      <c r="N102" s="48">
        <v>0.44354152667015678</v>
      </c>
      <c r="O102" s="48">
        <v>0.44354152667015678</v>
      </c>
      <c r="P102" s="48">
        <v>0.44354152667015678</v>
      </c>
      <c r="Q102" s="48">
        <v>2.7309999999999999</v>
      </c>
      <c r="R102" s="48">
        <v>1</v>
      </c>
      <c r="S102" s="1">
        <v>15</v>
      </c>
      <c r="T102" s="1">
        <v>1E-3</v>
      </c>
      <c r="V102" s="1"/>
      <c r="W102" s="1"/>
      <c r="X102" s="1"/>
      <c r="Y102" s="1"/>
    </row>
    <row r="103" spans="2:25" s="1" customFormat="1" ht="15" x14ac:dyDescent="0.25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Y103" s="48"/>
    </row>
    <row r="104" spans="2:25" x14ac:dyDescent="0.2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AVERAGE(I104,K104)</f>
        <v>20.290144783549959</v>
      </c>
      <c r="K104" s="48">
        <f>I104</f>
        <v>20.290144783549959</v>
      </c>
      <c r="L104" s="48">
        <f>K104-((K104-M104)/4)</f>
        <v>20.290144783549959</v>
      </c>
      <c r="M104" s="48">
        <f>K104</f>
        <v>20.290144783549959</v>
      </c>
      <c r="N104" s="48">
        <v>1.0145072391774981</v>
      </c>
      <c r="O104" s="48">
        <v>1.0145072391774981</v>
      </c>
      <c r="P104" s="48">
        <v>1.0145072391774981</v>
      </c>
      <c r="Q104" s="48">
        <v>16.7</v>
      </c>
      <c r="R104" s="48">
        <v>1.49</v>
      </c>
      <c r="S104" s="1">
        <v>25</v>
      </c>
      <c r="T104" s="1">
        <v>1E-3</v>
      </c>
      <c r="V104" s="1"/>
      <c r="W104" s="1"/>
      <c r="X104" s="1"/>
    </row>
    <row r="105" spans="2:25" x14ac:dyDescent="0.2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 t="shared" ref="J105:J122" si="1">AVERAGE(I105,K105)</f>
        <v>21.831587082756254</v>
      </c>
      <c r="K105" s="48">
        <f>I105</f>
        <v>21.831587082756254</v>
      </c>
      <c r="L105" s="48">
        <f t="shared" ref="L105:L142" si="2">K105-((K105-M105)/4)</f>
        <v>21.831587082756254</v>
      </c>
      <c r="M105" s="48">
        <f>K105</f>
        <v>21.831587082756254</v>
      </c>
      <c r="N105" s="48">
        <v>1.0915793541378127</v>
      </c>
      <c r="O105" s="48">
        <v>1.0915793541378127</v>
      </c>
      <c r="P105" s="48">
        <v>1.0915793541378127</v>
      </c>
      <c r="Q105" s="48">
        <v>16.7</v>
      </c>
      <c r="R105" s="48">
        <v>1.49</v>
      </c>
      <c r="S105" s="1">
        <v>25</v>
      </c>
      <c r="T105" s="1">
        <v>1E-3</v>
      </c>
      <c r="V105" s="1"/>
      <c r="W105" s="1"/>
      <c r="X105" s="1"/>
    </row>
    <row r="106" spans="2:25" x14ac:dyDescent="0.2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f t="shared" si="1"/>
        <v>21.831587082756254</v>
      </c>
      <c r="K106" s="48">
        <v>21.831587082756254</v>
      </c>
      <c r="L106" s="48">
        <f t="shared" si="2"/>
        <v>21.831587082756254</v>
      </c>
      <c r="M106" s="48">
        <v>21.831587082756254</v>
      </c>
      <c r="N106" s="48">
        <v>1.0915793541378127</v>
      </c>
      <c r="O106" s="48">
        <v>1.0915793541378127</v>
      </c>
      <c r="P106" s="48">
        <v>1.0915793541378127</v>
      </c>
      <c r="Q106" s="48">
        <v>16.7</v>
      </c>
      <c r="R106" s="48">
        <v>1.49</v>
      </c>
      <c r="S106" s="1">
        <v>25</v>
      </c>
      <c r="T106" s="1">
        <v>1E-3</v>
      </c>
      <c r="V106" s="1"/>
      <c r="W106" s="1"/>
      <c r="X106" s="1"/>
    </row>
    <row r="107" spans="2:25" x14ac:dyDescent="0.2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f t="shared" si="1"/>
        <v>24.631</v>
      </c>
      <c r="K107" s="48">
        <v>24.631</v>
      </c>
      <c r="L107" s="48">
        <f t="shared" si="2"/>
        <v>24.631</v>
      </c>
      <c r="M107" s="48">
        <v>24.631</v>
      </c>
      <c r="N107" s="48">
        <v>1.2315500000000001</v>
      </c>
      <c r="O107" s="48">
        <v>1.2315500000000001</v>
      </c>
      <c r="P107" s="48">
        <v>1.2315500000000001</v>
      </c>
      <c r="Q107" s="48">
        <v>16.7</v>
      </c>
      <c r="R107" s="48">
        <v>1.49</v>
      </c>
      <c r="S107" s="1">
        <v>25</v>
      </c>
      <c r="T107" s="1">
        <v>1E-3</v>
      </c>
      <c r="V107" s="1"/>
      <c r="W107" s="1"/>
      <c r="X107" s="1"/>
    </row>
    <row r="108" spans="2:25" x14ac:dyDescent="0.2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f t="shared" si="1"/>
        <v>20.290144783549959</v>
      </c>
      <c r="K108" s="48">
        <v>20.290144783549959</v>
      </c>
      <c r="L108" s="48">
        <f t="shared" si="2"/>
        <v>20.290144783549959</v>
      </c>
      <c r="M108" s="48">
        <v>20.290144783549959</v>
      </c>
      <c r="N108" s="48">
        <v>1.0145072391774981</v>
      </c>
      <c r="O108" s="48">
        <v>1.0145072391774981</v>
      </c>
      <c r="P108" s="48">
        <v>1.0145072391774981</v>
      </c>
      <c r="Q108" s="48">
        <v>16.7</v>
      </c>
      <c r="R108" s="48">
        <v>1.49</v>
      </c>
      <c r="S108" s="1">
        <v>25</v>
      </c>
      <c r="T108" s="1">
        <v>1E-3</v>
      </c>
      <c r="V108" s="1"/>
      <c r="W108" s="1"/>
      <c r="X108" s="1"/>
    </row>
    <row r="109" spans="2:25" x14ac:dyDescent="0.2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f t="shared" si="1"/>
        <v>21.831587082756254</v>
      </c>
      <c r="K109" s="48">
        <v>21.831587082756254</v>
      </c>
      <c r="L109" s="48">
        <f t="shared" si="2"/>
        <v>21.831587082756254</v>
      </c>
      <c r="M109" s="48">
        <v>21.831587082756254</v>
      </c>
      <c r="N109" s="48">
        <v>1.0915793541378127</v>
      </c>
      <c r="O109" s="48">
        <v>1.0915793541378127</v>
      </c>
      <c r="P109" s="48">
        <v>1.0915793541378127</v>
      </c>
      <c r="Q109" s="48">
        <v>16.7</v>
      </c>
      <c r="R109" s="48">
        <v>1.49</v>
      </c>
      <c r="S109" s="1">
        <v>25</v>
      </c>
      <c r="T109" s="1">
        <v>1E-3</v>
      </c>
      <c r="V109" s="1"/>
      <c r="W109" s="1"/>
      <c r="X109" s="1"/>
    </row>
    <row r="110" spans="2:25" x14ac:dyDescent="0.2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f t="shared" si="1"/>
        <v>23.613999999999997</v>
      </c>
      <c r="K110" s="48">
        <v>23.475999999999999</v>
      </c>
      <c r="L110" s="48">
        <f t="shared" si="2"/>
        <v>23.299250000000001</v>
      </c>
      <c r="M110" s="48">
        <v>22.768999999999998</v>
      </c>
      <c r="N110" s="48">
        <v>1.1876000000000002</v>
      </c>
      <c r="O110" s="48">
        <v>1.1738</v>
      </c>
      <c r="P110" s="48">
        <v>1.13845</v>
      </c>
      <c r="Q110" s="48">
        <v>16.7</v>
      </c>
      <c r="R110" s="48">
        <v>1.49</v>
      </c>
      <c r="S110" s="1">
        <v>25</v>
      </c>
      <c r="T110" s="1">
        <v>1E-3</v>
      </c>
      <c r="V110" s="1"/>
      <c r="W110" s="1"/>
      <c r="X110" s="1"/>
    </row>
    <row r="111" spans="2:25" x14ac:dyDescent="0.2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f t="shared" si="1"/>
        <v>25.489000000000001</v>
      </c>
      <c r="K111" s="48">
        <v>25.332000000000001</v>
      </c>
      <c r="L111" s="48">
        <f t="shared" si="2"/>
        <v>25.141249999999999</v>
      </c>
      <c r="M111" s="48">
        <v>24.568999999999999</v>
      </c>
      <c r="N111" s="48">
        <v>1.2823000000000002</v>
      </c>
      <c r="O111" s="48">
        <v>1.2666000000000002</v>
      </c>
      <c r="P111" s="48">
        <v>1.22845</v>
      </c>
      <c r="Q111" s="48">
        <v>16.7</v>
      </c>
      <c r="R111" s="48">
        <v>1.49</v>
      </c>
      <c r="S111" s="1">
        <v>25</v>
      </c>
      <c r="T111" s="1">
        <v>1E-3</v>
      </c>
      <c r="V111" s="1"/>
      <c r="W111" s="1"/>
      <c r="X111" s="1"/>
    </row>
    <row r="112" spans="2:25" x14ac:dyDescent="0.2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f t="shared" si="1"/>
        <v>28.889250000000001</v>
      </c>
      <c r="K112" s="48">
        <v>26.829000000000001</v>
      </c>
      <c r="L112" s="48">
        <f t="shared" si="2"/>
        <v>26.464500000000001</v>
      </c>
      <c r="M112" s="48">
        <v>25.370999999999999</v>
      </c>
      <c r="N112" s="48">
        <v>1.5474750000000002</v>
      </c>
      <c r="O112" s="48">
        <v>1.34145</v>
      </c>
      <c r="P112" s="48">
        <v>1.2685500000000003</v>
      </c>
      <c r="Q112" s="48">
        <v>16.7</v>
      </c>
      <c r="R112" s="48">
        <v>1.49</v>
      </c>
      <c r="S112" s="1">
        <v>25</v>
      </c>
      <c r="T112" s="1">
        <v>1E-3</v>
      </c>
      <c r="V112" s="1"/>
      <c r="W112" s="1"/>
      <c r="X112" s="1"/>
    </row>
    <row r="113" spans="2:24" x14ac:dyDescent="0.2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f t="shared" si="1"/>
        <v>28.889250000000001</v>
      </c>
      <c r="K113" s="48">
        <v>26.829000000000001</v>
      </c>
      <c r="L113" s="48">
        <f t="shared" si="2"/>
        <v>26.464500000000001</v>
      </c>
      <c r="M113" s="48">
        <v>25.370999999999999</v>
      </c>
      <c r="N113" s="48">
        <v>1.5474750000000002</v>
      </c>
      <c r="O113" s="48">
        <v>1.34145</v>
      </c>
      <c r="P113" s="48">
        <v>1.2685500000000003</v>
      </c>
      <c r="Q113" s="48">
        <v>16.7</v>
      </c>
      <c r="R113" s="48">
        <v>1.49</v>
      </c>
      <c r="S113" s="1">
        <v>25</v>
      </c>
      <c r="T113" s="1">
        <v>1E-3</v>
      </c>
      <c r="V113" s="1"/>
      <c r="W113" s="1"/>
      <c r="X113" s="1"/>
    </row>
    <row r="114" spans="2:24" x14ac:dyDescent="0.2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f t="shared" si="1"/>
        <v>28.889250000000001</v>
      </c>
      <c r="K114" s="48">
        <v>26.829000000000001</v>
      </c>
      <c r="L114" s="48">
        <f t="shared" si="2"/>
        <v>26.464500000000001</v>
      </c>
      <c r="M114" s="48">
        <v>25.370999999999999</v>
      </c>
      <c r="N114" s="48">
        <v>1.5474750000000002</v>
      </c>
      <c r="O114" s="48">
        <v>1.34145</v>
      </c>
      <c r="P114" s="48">
        <v>1.2685500000000003</v>
      </c>
      <c r="Q114" s="48">
        <v>16.7</v>
      </c>
      <c r="R114" s="48">
        <v>1.49</v>
      </c>
      <c r="S114" s="1">
        <v>25</v>
      </c>
      <c r="T114" s="1">
        <v>1E-3</v>
      </c>
      <c r="V114" s="1"/>
      <c r="W114" s="1"/>
      <c r="X114" s="1"/>
    </row>
    <row r="115" spans="2:24" x14ac:dyDescent="0.2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f t="shared" si="1"/>
        <v>31.186749999999996</v>
      </c>
      <c r="K115" s="48">
        <v>28.95</v>
      </c>
      <c r="L115" s="48">
        <f t="shared" si="2"/>
        <v>28.556750000000001</v>
      </c>
      <c r="M115" s="48">
        <v>27.376999999999999</v>
      </c>
      <c r="N115" s="48">
        <v>1.6711750000000001</v>
      </c>
      <c r="O115" s="48">
        <v>1.4475</v>
      </c>
      <c r="P115" s="48">
        <v>1.3688500000000001</v>
      </c>
      <c r="Q115" s="48">
        <v>16.7</v>
      </c>
      <c r="R115" s="48">
        <v>1.49</v>
      </c>
      <c r="S115" s="1">
        <v>25</v>
      </c>
      <c r="T115" s="1">
        <v>1E-3</v>
      </c>
      <c r="V115" s="1"/>
      <c r="W115" s="1"/>
      <c r="X115" s="1"/>
    </row>
    <row r="116" spans="2:24" x14ac:dyDescent="0.2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f t="shared" si="1"/>
        <v>31.186749999999996</v>
      </c>
      <c r="K116" s="48">
        <v>28.95</v>
      </c>
      <c r="L116" s="48">
        <f t="shared" si="2"/>
        <v>28.556750000000001</v>
      </c>
      <c r="M116" s="48">
        <v>27.376999999999999</v>
      </c>
      <c r="N116" s="48">
        <v>1.6711750000000001</v>
      </c>
      <c r="O116" s="48">
        <v>1.4475</v>
      </c>
      <c r="P116" s="48">
        <v>1.3688500000000001</v>
      </c>
      <c r="Q116" s="48">
        <v>16.7</v>
      </c>
      <c r="R116" s="48">
        <v>1.49</v>
      </c>
      <c r="S116" s="1">
        <v>25</v>
      </c>
      <c r="T116" s="1">
        <v>1E-3</v>
      </c>
      <c r="V116" s="1"/>
      <c r="W116" s="1"/>
      <c r="X116" s="1"/>
    </row>
    <row r="117" spans="2:24" x14ac:dyDescent="0.2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f t="shared" si="1"/>
        <v>31.186749999999996</v>
      </c>
      <c r="K117" s="48">
        <v>28.95</v>
      </c>
      <c r="L117" s="48">
        <f t="shared" si="2"/>
        <v>28.556750000000001</v>
      </c>
      <c r="M117" s="48">
        <v>27.376999999999999</v>
      </c>
      <c r="N117" s="48">
        <v>1.6711750000000001</v>
      </c>
      <c r="O117" s="48">
        <v>1.4475</v>
      </c>
      <c r="P117" s="48">
        <v>1.3688500000000001</v>
      </c>
      <c r="Q117" s="48">
        <v>16.7</v>
      </c>
      <c r="R117" s="48">
        <v>1.49</v>
      </c>
      <c r="S117" s="1">
        <v>25</v>
      </c>
      <c r="T117" s="1">
        <v>1E-3</v>
      </c>
      <c r="V117" s="1"/>
      <c r="W117" s="1"/>
      <c r="X117" s="1"/>
    </row>
    <row r="118" spans="2:24" x14ac:dyDescent="0.2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f t="shared" si="1"/>
        <v>30.275999999999996</v>
      </c>
      <c r="K118" s="48">
        <v>27.581</v>
      </c>
      <c r="L118" s="48">
        <f t="shared" si="2"/>
        <v>26.847249999999999</v>
      </c>
      <c r="M118" s="48">
        <v>24.646000000000001</v>
      </c>
      <c r="N118" s="48">
        <v>1.6485500000000002</v>
      </c>
      <c r="O118" s="48">
        <v>1.3790500000000001</v>
      </c>
      <c r="P118" s="48">
        <v>1.2323000000000002</v>
      </c>
      <c r="Q118" s="48">
        <v>16.7</v>
      </c>
      <c r="R118" s="48">
        <v>1.49</v>
      </c>
      <c r="S118" s="1">
        <v>25</v>
      </c>
      <c r="T118" s="1">
        <v>1E-3</v>
      </c>
      <c r="V118" s="1"/>
      <c r="W118" s="1"/>
      <c r="X118" s="1"/>
    </row>
    <row r="119" spans="2:24" x14ac:dyDescent="0.2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f t="shared" si="1"/>
        <v>30.275999999999996</v>
      </c>
      <c r="K119" s="48">
        <v>27.581</v>
      </c>
      <c r="L119" s="48">
        <f t="shared" si="2"/>
        <v>26.847249999999999</v>
      </c>
      <c r="M119" s="48">
        <v>24.646000000000001</v>
      </c>
      <c r="N119" s="48">
        <v>1.6485500000000002</v>
      </c>
      <c r="O119" s="48">
        <v>1.3790500000000001</v>
      </c>
      <c r="P119" s="48">
        <v>1.2323000000000002</v>
      </c>
      <c r="Q119" s="48">
        <v>16.7</v>
      </c>
      <c r="R119" s="48">
        <v>1.49</v>
      </c>
      <c r="S119" s="1">
        <v>25</v>
      </c>
      <c r="T119" s="1">
        <v>1E-3</v>
      </c>
      <c r="V119" s="1"/>
      <c r="W119" s="1"/>
      <c r="X119" s="1"/>
    </row>
    <row r="120" spans="2:24" x14ac:dyDescent="0.2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f t="shared" si="1"/>
        <v>30.275999999999996</v>
      </c>
      <c r="K120" s="48">
        <v>27.581</v>
      </c>
      <c r="L120" s="48">
        <f t="shared" si="2"/>
        <v>26.847249999999999</v>
      </c>
      <c r="M120" s="48">
        <v>24.646000000000001</v>
      </c>
      <c r="N120" s="48">
        <v>1.6485500000000002</v>
      </c>
      <c r="O120" s="48">
        <v>1.3790500000000001</v>
      </c>
      <c r="P120" s="48">
        <v>1.2323000000000002</v>
      </c>
      <c r="Q120" s="48">
        <v>16.7</v>
      </c>
      <c r="R120" s="48">
        <v>1.49</v>
      </c>
      <c r="S120" s="1">
        <v>25</v>
      </c>
      <c r="T120" s="1">
        <v>1E-3</v>
      </c>
      <c r="V120" s="1"/>
      <c r="W120" s="1"/>
      <c r="X120" s="1"/>
    </row>
    <row r="121" spans="2:24" x14ac:dyDescent="0.2">
      <c r="B121" s="1" t="str">
        <f t="shared" si="0"/>
        <v>T-CAR-ICE_HYD21</v>
      </c>
      <c r="C121" s="1" t="str">
        <f>Commodities!B17</f>
        <v>TRAH2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f t="shared" si="1"/>
        <v>46.0015</v>
      </c>
      <c r="K121" s="48">
        <v>31.184000000000001</v>
      </c>
      <c r="L121" s="48">
        <f t="shared" si="2"/>
        <v>29.587</v>
      </c>
      <c r="M121" s="48">
        <v>24.795999999999999</v>
      </c>
      <c r="N121" s="48">
        <v>3.0409500000000005</v>
      </c>
      <c r="O121" s="48">
        <v>1.5592000000000001</v>
      </c>
      <c r="P121" s="48">
        <v>1.2398000000000002</v>
      </c>
      <c r="Q121" s="48">
        <v>16.7</v>
      </c>
      <c r="R121" s="48">
        <v>1.49</v>
      </c>
      <c r="S121" s="1">
        <v>25</v>
      </c>
      <c r="T121" s="1">
        <v>1E-3</v>
      </c>
      <c r="V121" s="1"/>
      <c r="W121" s="1"/>
      <c r="X121" s="1"/>
    </row>
    <row r="122" spans="2:24" x14ac:dyDescent="0.2">
      <c r="B122" s="1" t="str">
        <f t="shared" si="0"/>
        <v>T-CAR-FCV_HYD21</v>
      </c>
      <c r="C122" s="1" t="str">
        <f>Commodities!B17</f>
        <v>TRAH2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f t="shared" si="1"/>
        <v>46.0015</v>
      </c>
      <c r="K122" s="48">
        <v>31.184000000000001</v>
      </c>
      <c r="L122" s="48">
        <f t="shared" si="2"/>
        <v>29.587</v>
      </c>
      <c r="M122" s="48">
        <v>24.795999999999999</v>
      </c>
      <c r="N122" s="48">
        <v>3.0409500000000005</v>
      </c>
      <c r="O122" s="48">
        <v>1.5592000000000001</v>
      </c>
      <c r="P122" s="48">
        <v>1.2398000000000002</v>
      </c>
      <c r="Q122" s="48">
        <v>16.7</v>
      </c>
      <c r="R122" s="48">
        <v>1.49</v>
      </c>
      <c r="S122" s="1">
        <v>25</v>
      </c>
      <c r="T122" s="1">
        <v>1E-3</v>
      </c>
      <c r="V122" s="1"/>
      <c r="W122" s="1"/>
      <c r="X122" s="1"/>
    </row>
    <row r="123" spans="2:24" s="1" customFormat="1" ht="15" x14ac:dyDescent="0.25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2:24" x14ac:dyDescent="0.2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f>AVERAGE(I124,K124)</f>
        <v>20.290144783549959</v>
      </c>
      <c r="K124" s="48">
        <v>20.290144783549959</v>
      </c>
      <c r="L124" s="48">
        <f t="shared" si="2"/>
        <v>20.290144783549959</v>
      </c>
      <c r="M124" s="48">
        <v>20.290144783549959</v>
      </c>
      <c r="N124" s="48">
        <v>1.0145072391774981</v>
      </c>
      <c r="O124" s="48">
        <v>1.0145072391774981</v>
      </c>
      <c r="P124" s="48">
        <v>1.0145072391774981</v>
      </c>
      <c r="Q124" s="48">
        <v>39.93</v>
      </c>
      <c r="R124" s="48">
        <v>1.49</v>
      </c>
      <c r="S124" s="1">
        <v>15</v>
      </c>
      <c r="T124" s="1">
        <v>1E-3</v>
      </c>
      <c r="V124" s="1"/>
      <c r="W124" s="1"/>
      <c r="X124" s="1"/>
    </row>
    <row r="125" spans="2:24" x14ac:dyDescent="0.2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f t="shared" ref="J125:J142" si="4">AVERAGE(I125,K125)</f>
        <v>21.831587082756254</v>
      </c>
      <c r="K125" s="48">
        <v>21.831587082756254</v>
      </c>
      <c r="L125" s="48">
        <f t="shared" si="2"/>
        <v>21.831587082756254</v>
      </c>
      <c r="M125" s="48">
        <v>21.831587082756254</v>
      </c>
      <c r="N125" s="48">
        <v>1.0915793541378127</v>
      </c>
      <c r="O125" s="48">
        <v>1.0915793541378127</v>
      </c>
      <c r="P125" s="48">
        <v>1.0915793541378127</v>
      </c>
      <c r="Q125" s="48">
        <f>Q124</f>
        <v>39.93</v>
      </c>
      <c r="R125" s="48">
        <v>1.49</v>
      </c>
      <c r="S125" s="1">
        <v>15</v>
      </c>
      <c r="T125" s="1">
        <v>1E-3</v>
      </c>
      <c r="V125" s="1"/>
      <c r="W125" s="1"/>
      <c r="X125" s="1"/>
    </row>
    <row r="126" spans="2:24" x14ac:dyDescent="0.2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f t="shared" si="4"/>
        <v>21.831587082756254</v>
      </c>
      <c r="K126" s="48">
        <v>21.831587082756254</v>
      </c>
      <c r="L126" s="48">
        <f t="shared" si="2"/>
        <v>21.831587082756254</v>
      </c>
      <c r="M126" s="48">
        <v>21.831587082756254</v>
      </c>
      <c r="N126" s="48">
        <v>1.0915793541378127</v>
      </c>
      <c r="O126" s="48">
        <v>1.0915793541378127</v>
      </c>
      <c r="P126" s="48">
        <v>1.0915793541378127</v>
      </c>
      <c r="Q126" s="48">
        <f t="shared" ref="Q126:Q142" si="5">Q125</f>
        <v>39.93</v>
      </c>
      <c r="R126" s="48">
        <v>1.49</v>
      </c>
      <c r="S126" s="1">
        <v>15</v>
      </c>
      <c r="T126" s="1">
        <v>1E-3</v>
      </c>
      <c r="V126" s="1"/>
      <c r="W126" s="1"/>
      <c r="X126" s="1"/>
    </row>
    <row r="127" spans="2:24" x14ac:dyDescent="0.2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f t="shared" si="4"/>
        <v>24.631</v>
      </c>
      <c r="K127" s="48">
        <v>24.631</v>
      </c>
      <c r="L127" s="48">
        <f t="shared" si="2"/>
        <v>24.631</v>
      </c>
      <c r="M127" s="48">
        <v>24.631</v>
      </c>
      <c r="N127" s="48">
        <v>1.2315500000000001</v>
      </c>
      <c r="O127" s="48">
        <v>1.2315500000000001</v>
      </c>
      <c r="P127" s="48">
        <v>1.2315500000000001</v>
      </c>
      <c r="Q127" s="48">
        <f t="shared" si="5"/>
        <v>39.93</v>
      </c>
      <c r="R127" s="48">
        <v>1.49</v>
      </c>
      <c r="S127" s="1">
        <v>15</v>
      </c>
      <c r="T127" s="1">
        <v>1E-3</v>
      </c>
      <c r="V127" s="1"/>
      <c r="W127" s="1"/>
      <c r="X127" s="1"/>
    </row>
    <row r="128" spans="2:24" x14ac:dyDescent="0.2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f t="shared" si="4"/>
        <v>20.290144783549959</v>
      </c>
      <c r="K128" s="48">
        <v>20.290144783549959</v>
      </c>
      <c r="L128" s="48">
        <f t="shared" si="2"/>
        <v>20.290144783549959</v>
      </c>
      <c r="M128" s="48">
        <v>20.290144783549959</v>
      </c>
      <c r="N128" s="48">
        <v>1.0145072391774981</v>
      </c>
      <c r="O128" s="48">
        <v>1.0145072391774981</v>
      </c>
      <c r="P128" s="48">
        <v>1.0145072391774981</v>
      </c>
      <c r="Q128" s="48">
        <f t="shared" si="5"/>
        <v>39.93</v>
      </c>
      <c r="R128" s="48">
        <v>1.49</v>
      </c>
      <c r="S128" s="1">
        <v>15</v>
      </c>
      <c r="T128" s="1">
        <v>1E-3</v>
      </c>
      <c r="V128" s="1"/>
      <c r="W128" s="1"/>
      <c r="X128" s="1"/>
    </row>
    <row r="129" spans="2:20" x14ac:dyDescent="0.2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f t="shared" si="4"/>
        <v>21.831587082756254</v>
      </c>
      <c r="K129" s="48">
        <v>21.831587082756254</v>
      </c>
      <c r="L129" s="48">
        <f t="shared" si="2"/>
        <v>21.831587082756254</v>
      </c>
      <c r="M129" s="48">
        <v>21.831587082756254</v>
      </c>
      <c r="N129" s="48">
        <v>1.0915793541378127</v>
      </c>
      <c r="O129" s="48">
        <v>1.0915793541378127</v>
      </c>
      <c r="P129" s="48">
        <v>1.0915793541378127</v>
      </c>
      <c r="Q129" s="48">
        <f t="shared" si="5"/>
        <v>39.93</v>
      </c>
      <c r="R129" s="48">
        <v>1.49</v>
      </c>
      <c r="S129" s="1">
        <v>15</v>
      </c>
      <c r="T129" s="1">
        <v>1E-3</v>
      </c>
    </row>
    <row r="130" spans="2:20" x14ac:dyDescent="0.2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f t="shared" si="4"/>
        <v>23.613999999999997</v>
      </c>
      <c r="K130" s="48">
        <v>23.475999999999999</v>
      </c>
      <c r="L130" s="48">
        <f t="shared" si="2"/>
        <v>23.299250000000001</v>
      </c>
      <c r="M130" s="48">
        <v>22.768999999999998</v>
      </c>
      <c r="N130" s="48">
        <v>1.1876000000000002</v>
      </c>
      <c r="O130" s="48">
        <v>1.1738</v>
      </c>
      <c r="P130" s="48">
        <v>1.13845</v>
      </c>
      <c r="Q130" s="48">
        <f t="shared" si="5"/>
        <v>39.93</v>
      </c>
      <c r="R130" s="48">
        <v>1.49</v>
      </c>
      <c r="S130" s="1">
        <v>15</v>
      </c>
      <c r="T130" s="1">
        <v>1E-3</v>
      </c>
    </row>
    <row r="131" spans="2:20" x14ac:dyDescent="0.2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f t="shared" si="4"/>
        <v>25.489000000000001</v>
      </c>
      <c r="K131" s="48">
        <v>25.332000000000001</v>
      </c>
      <c r="L131" s="48">
        <f t="shared" si="2"/>
        <v>25.141249999999999</v>
      </c>
      <c r="M131" s="48">
        <v>24.568999999999999</v>
      </c>
      <c r="N131" s="48">
        <v>1.2823000000000002</v>
      </c>
      <c r="O131" s="48">
        <v>1.2666000000000002</v>
      </c>
      <c r="P131" s="48">
        <v>1.22845</v>
      </c>
      <c r="Q131" s="48">
        <f t="shared" si="5"/>
        <v>39.93</v>
      </c>
      <c r="R131" s="48">
        <v>1.49</v>
      </c>
      <c r="S131" s="1">
        <v>15</v>
      </c>
      <c r="T131" s="1">
        <v>1E-3</v>
      </c>
    </row>
    <row r="132" spans="2:20" x14ac:dyDescent="0.2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f t="shared" si="4"/>
        <v>28.889250000000001</v>
      </c>
      <c r="K132" s="48">
        <v>26.829000000000001</v>
      </c>
      <c r="L132" s="48">
        <f t="shared" si="2"/>
        <v>26.464500000000001</v>
      </c>
      <c r="M132" s="48">
        <v>25.370999999999999</v>
      </c>
      <c r="N132" s="48">
        <v>1.5474750000000002</v>
      </c>
      <c r="O132" s="48">
        <v>1.34145</v>
      </c>
      <c r="P132" s="48">
        <v>1.2685500000000003</v>
      </c>
      <c r="Q132" s="48">
        <f t="shared" si="5"/>
        <v>39.93</v>
      </c>
      <c r="R132" s="48">
        <v>1.49</v>
      </c>
      <c r="S132" s="1">
        <v>15</v>
      </c>
      <c r="T132" s="1">
        <v>1E-3</v>
      </c>
    </row>
    <row r="133" spans="2:20" x14ac:dyDescent="0.2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f t="shared" si="4"/>
        <v>28.889250000000001</v>
      </c>
      <c r="K133" s="48">
        <v>26.829000000000001</v>
      </c>
      <c r="L133" s="48">
        <f t="shared" si="2"/>
        <v>26.464500000000001</v>
      </c>
      <c r="M133" s="48">
        <v>25.370999999999999</v>
      </c>
      <c r="N133" s="48">
        <v>1.5474750000000002</v>
      </c>
      <c r="O133" s="48">
        <v>1.34145</v>
      </c>
      <c r="P133" s="48">
        <v>1.2685500000000003</v>
      </c>
      <c r="Q133" s="48">
        <f t="shared" si="5"/>
        <v>39.93</v>
      </c>
      <c r="R133" s="48">
        <v>1.49</v>
      </c>
      <c r="S133" s="1">
        <v>15</v>
      </c>
      <c r="T133" s="1">
        <v>1E-3</v>
      </c>
    </row>
    <row r="134" spans="2:20" x14ac:dyDescent="0.2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f t="shared" si="4"/>
        <v>28.889250000000001</v>
      </c>
      <c r="K134" s="48">
        <v>26.829000000000001</v>
      </c>
      <c r="L134" s="48">
        <f t="shared" si="2"/>
        <v>26.464500000000001</v>
      </c>
      <c r="M134" s="48">
        <v>25.370999999999999</v>
      </c>
      <c r="N134" s="48">
        <v>1.5474750000000002</v>
      </c>
      <c r="O134" s="48">
        <v>1.34145</v>
      </c>
      <c r="P134" s="48">
        <v>1.2685500000000003</v>
      </c>
      <c r="Q134" s="48">
        <f t="shared" si="5"/>
        <v>39.93</v>
      </c>
      <c r="R134" s="48">
        <v>1.49</v>
      </c>
      <c r="S134" s="1">
        <v>15</v>
      </c>
      <c r="T134" s="1">
        <v>1E-3</v>
      </c>
    </row>
    <row r="135" spans="2:20" x14ac:dyDescent="0.2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f t="shared" si="4"/>
        <v>31.186749999999996</v>
      </c>
      <c r="K135" s="48">
        <v>28.95</v>
      </c>
      <c r="L135" s="48">
        <f t="shared" si="2"/>
        <v>28.556750000000001</v>
      </c>
      <c r="M135" s="48">
        <v>27.376999999999999</v>
      </c>
      <c r="N135" s="48">
        <v>1.6711750000000001</v>
      </c>
      <c r="O135" s="48">
        <v>1.4475</v>
      </c>
      <c r="P135" s="48">
        <v>1.3688500000000001</v>
      </c>
      <c r="Q135" s="48">
        <f t="shared" si="5"/>
        <v>39.93</v>
      </c>
      <c r="R135" s="48">
        <v>1.49</v>
      </c>
      <c r="S135" s="1">
        <v>15</v>
      </c>
      <c r="T135" s="1">
        <v>1E-3</v>
      </c>
    </row>
    <row r="136" spans="2:20" x14ac:dyDescent="0.2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f t="shared" si="4"/>
        <v>31.186749999999996</v>
      </c>
      <c r="K136" s="48">
        <v>28.95</v>
      </c>
      <c r="L136" s="48">
        <f t="shared" si="2"/>
        <v>28.556750000000001</v>
      </c>
      <c r="M136" s="48">
        <v>27.376999999999999</v>
      </c>
      <c r="N136" s="48">
        <v>1.6711750000000001</v>
      </c>
      <c r="O136" s="48">
        <v>1.4475</v>
      </c>
      <c r="P136" s="48">
        <v>1.3688500000000001</v>
      </c>
      <c r="Q136" s="48">
        <f t="shared" si="5"/>
        <v>39.93</v>
      </c>
      <c r="R136" s="48">
        <v>1.49</v>
      </c>
      <c r="S136" s="1">
        <v>15</v>
      </c>
      <c r="T136" s="1">
        <v>1E-3</v>
      </c>
    </row>
    <row r="137" spans="2:20" x14ac:dyDescent="0.2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f t="shared" si="4"/>
        <v>31.186749999999996</v>
      </c>
      <c r="K137" s="48">
        <v>28.95</v>
      </c>
      <c r="L137" s="48">
        <f t="shared" si="2"/>
        <v>28.556750000000001</v>
      </c>
      <c r="M137" s="48">
        <v>27.376999999999999</v>
      </c>
      <c r="N137" s="48">
        <v>1.6711750000000001</v>
      </c>
      <c r="O137" s="48">
        <v>1.4475</v>
      </c>
      <c r="P137" s="48">
        <v>1.3688500000000001</v>
      </c>
      <c r="Q137" s="48">
        <f t="shared" si="5"/>
        <v>39.93</v>
      </c>
      <c r="R137" s="48">
        <v>1.49</v>
      </c>
      <c r="S137" s="1">
        <v>15</v>
      </c>
      <c r="T137" s="1">
        <v>1E-3</v>
      </c>
    </row>
    <row r="138" spans="2:20" x14ac:dyDescent="0.2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f t="shared" si="4"/>
        <v>30.275999999999996</v>
      </c>
      <c r="K138" s="48">
        <v>27.581</v>
      </c>
      <c r="L138" s="48">
        <f t="shared" si="2"/>
        <v>26.847249999999999</v>
      </c>
      <c r="M138" s="48">
        <v>24.646000000000001</v>
      </c>
      <c r="N138" s="48">
        <v>1.6485500000000002</v>
      </c>
      <c r="O138" s="48">
        <v>1.3790500000000001</v>
      </c>
      <c r="P138" s="48">
        <v>1.2323000000000002</v>
      </c>
      <c r="Q138" s="48">
        <f t="shared" si="5"/>
        <v>39.93</v>
      </c>
      <c r="R138" s="48">
        <v>1.49</v>
      </c>
      <c r="S138" s="1">
        <v>15</v>
      </c>
      <c r="T138" s="1">
        <v>1E-3</v>
      </c>
    </row>
    <row r="139" spans="2:20" x14ac:dyDescent="0.2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f t="shared" si="4"/>
        <v>30.275999999999996</v>
      </c>
      <c r="K139" s="48">
        <v>27.581</v>
      </c>
      <c r="L139" s="48">
        <f t="shared" si="2"/>
        <v>26.847249999999999</v>
      </c>
      <c r="M139" s="48">
        <v>24.646000000000001</v>
      </c>
      <c r="N139" s="48">
        <v>1.6485500000000002</v>
      </c>
      <c r="O139" s="48">
        <v>1.3790500000000001</v>
      </c>
      <c r="P139" s="48">
        <v>1.2323000000000002</v>
      </c>
      <c r="Q139" s="48">
        <f t="shared" si="5"/>
        <v>39.93</v>
      </c>
      <c r="R139" s="48">
        <v>1.49</v>
      </c>
      <c r="S139" s="1">
        <v>15</v>
      </c>
      <c r="T139" s="1">
        <v>1E-3</v>
      </c>
    </row>
    <row r="140" spans="2:20" x14ac:dyDescent="0.2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f t="shared" si="4"/>
        <v>30.275999999999996</v>
      </c>
      <c r="K140" s="48">
        <v>27.581</v>
      </c>
      <c r="L140" s="48">
        <f t="shared" si="2"/>
        <v>26.847249999999999</v>
      </c>
      <c r="M140" s="48">
        <v>24.646000000000001</v>
      </c>
      <c r="N140" s="48">
        <v>1.6485500000000002</v>
      </c>
      <c r="O140" s="48">
        <v>1.3790500000000001</v>
      </c>
      <c r="P140" s="48">
        <v>1.2323000000000002</v>
      </c>
      <c r="Q140" s="48">
        <f t="shared" si="5"/>
        <v>39.93</v>
      </c>
      <c r="R140" s="48">
        <v>1.49</v>
      </c>
      <c r="S140" s="1">
        <v>15</v>
      </c>
      <c r="T140" s="1">
        <v>1E-3</v>
      </c>
    </row>
    <row r="141" spans="2:20" x14ac:dyDescent="0.2">
      <c r="B141" s="1" t="str">
        <f t="shared" si="3"/>
        <v>T-TAX-ICE_HYD31</v>
      </c>
      <c r="C141" s="1" t="str">
        <f>Commodities!B17</f>
        <v>TRAH2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f t="shared" si="4"/>
        <v>46.0015</v>
      </c>
      <c r="K141" s="48">
        <v>31.184000000000001</v>
      </c>
      <c r="L141" s="48">
        <f t="shared" si="2"/>
        <v>29.587</v>
      </c>
      <c r="M141" s="48">
        <v>24.795999999999999</v>
      </c>
      <c r="N141" s="48">
        <v>3.0409500000000005</v>
      </c>
      <c r="O141" s="48">
        <v>1.5592000000000001</v>
      </c>
      <c r="P141" s="48">
        <v>1.2398000000000002</v>
      </c>
      <c r="Q141" s="48">
        <f t="shared" si="5"/>
        <v>39.93</v>
      </c>
      <c r="R141" s="48">
        <v>1.49</v>
      </c>
      <c r="S141" s="1">
        <v>15</v>
      </c>
      <c r="T141" s="1">
        <v>1E-3</v>
      </c>
    </row>
    <row r="142" spans="2:20" x14ac:dyDescent="0.2">
      <c r="B142" s="1" t="str">
        <f t="shared" si="3"/>
        <v>T-TAX-FCV_HYD31</v>
      </c>
      <c r="C142" s="1" t="str">
        <f>Commodities!B17</f>
        <v>TRAH2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f t="shared" si="4"/>
        <v>46.0015</v>
      </c>
      <c r="K142" s="48">
        <v>31.184000000000001</v>
      </c>
      <c r="L142" s="48">
        <f t="shared" si="2"/>
        <v>29.587</v>
      </c>
      <c r="M142" s="48">
        <v>24.795999999999999</v>
      </c>
      <c r="N142" s="48">
        <v>3.0409500000000005</v>
      </c>
      <c r="O142" s="48">
        <v>1.5592000000000001</v>
      </c>
      <c r="P142" s="48">
        <v>1.2398000000000002</v>
      </c>
      <c r="Q142" s="48">
        <f t="shared" si="5"/>
        <v>39.93</v>
      </c>
      <c r="R142" s="48">
        <v>1.49</v>
      </c>
      <c r="S142" s="1">
        <v>15</v>
      </c>
      <c r="T142" s="1">
        <v>1E-3</v>
      </c>
    </row>
    <row r="143" spans="2:20" s="1" customFormat="1" ht="15" x14ac:dyDescent="0.25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2:20" x14ac:dyDescent="0.2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f>AVERAGE(I144,K144)</f>
        <v>111.762</v>
      </c>
      <c r="K144" s="48">
        <v>113.565</v>
      </c>
      <c r="L144" s="48">
        <f>K144-((K144-M144)/4)</f>
        <v>113.565</v>
      </c>
      <c r="M144" s="48">
        <v>113.565</v>
      </c>
      <c r="N144" s="48">
        <v>5.4979500000000003</v>
      </c>
      <c r="O144" s="48">
        <v>5.6782500000000002</v>
      </c>
      <c r="P144" s="48">
        <v>5.6782500000000002</v>
      </c>
      <c r="Q144" s="48">
        <v>36.094999999999999</v>
      </c>
      <c r="R144" s="48">
        <v>27.25</v>
      </c>
      <c r="S144" s="1">
        <v>15</v>
      </c>
      <c r="T144" s="1">
        <v>1E-3</v>
      </c>
    </row>
    <row r="145" spans="2:22" x14ac:dyDescent="0.2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f t="shared" ref="J145:J148" si="6">AVERAGE(I145,K145)</f>
        <v>111.762</v>
      </c>
      <c r="K145" s="48">
        <v>113.565</v>
      </c>
      <c r="L145" s="48">
        <f t="shared" ref="L145:L160" si="7">K145-((K145-M145)/4)</f>
        <v>113.565</v>
      </c>
      <c r="M145" s="48">
        <v>113.565</v>
      </c>
      <c r="N145" s="48">
        <v>5.4979500000000003</v>
      </c>
      <c r="O145" s="48">
        <v>5.6782500000000002</v>
      </c>
      <c r="P145" s="48">
        <v>5.6782500000000002</v>
      </c>
      <c r="Q145" s="48">
        <v>36.094999999999999</v>
      </c>
      <c r="R145" s="48">
        <v>27.25</v>
      </c>
      <c r="S145" s="1">
        <v>15</v>
      </c>
      <c r="T145" s="1">
        <v>1E-3</v>
      </c>
    </row>
    <row r="146" spans="2:22" x14ac:dyDescent="0.2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f t="shared" si="6"/>
        <v>111.762</v>
      </c>
      <c r="K146" s="48">
        <v>113.565</v>
      </c>
      <c r="L146" s="48">
        <f t="shared" si="7"/>
        <v>113.565</v>
      </c>
      <c r="M146" s="48">
        <v>113.565</v>
      </c>
      <c r="N146" s="48">
        <v>5.4979500000000003</v>
      </c>
      <c r="O146" s="48">
        <v>5.6782500000000002</v>
      </c>
      <c r="P146" s="48">
        <v>5.6782500000000002</v>
      </c>
      <c r="Q146" s="48">
        <v>36.094999999999999</v>
      </c>
      <c r="R146" s="48">
        <v>27.25</v>
      </c>
      <c r="S146" s="1">
        <v>15</v>
      </c>
      <c r="T146" s="1">
        <v>1E-3</v>
      </c>
    </row>
    <row r="147" spans="2:22" x14ac:dyDescent="0.2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f t="shared" si="6"/>
        <v>323.60950000000003</v>
      </c>
      <c r="K147" s="48">
        <v>250</v>
      </c>
      <c r="L147" s="48">
        <f t="shared" si="7"/>
        <v>220</v>
      </c>
      <c r="M147" s="48">
        <v>130</v>
      </c>
      <c r="N147" s="48">
        <v>19.860949999999999</v>
      </c>
      <c r="O147" s="48">
        <v>9</v>
      </c>
      <c r="P147" s="48">
        <v>6.5</v>
      </c>
      <c r="Q147" s="48">
        <v>36.094999999999999</v>
      </c>
      <c r="R147" s="48">
        <v>27.25</v>
      </c>
      <c r="S147" s="1">
        <v>15</v>
      </c>
      <c r="T147" s="1">
        <v>1E-3</v>
      </c>
    </row>
    <row r="148" spans="2:22" x14ac:dyDescent="0.2">
      <c r="B148" s="1" t="str">
        <f>D54</f>
        <v>T-BUS-FCV_HYD41</v>
      </c>
      <c r="C148" s="1" t="str">
        <f>Commodities!B17</f>
        <v>TRAH2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f t="shared" si="6"/>
        <v>352.79750000000001</v>
      </c>
      <c r="K148" s="48">
        <v>308.37599999999998</v>
      </c>
      <c r="L148" s="48">
        <f t="shared" si="7"/>
        <v>263.95425</v>
      </c>
      <c r="M148" s="48">
        <v>130.68899999999999</v>
      </c>
      <c r="N148" s="48">
        <v>19.860949999999999</v>
      </c>
      <c r="O148" s="48">
        <v>15.418800000000001</v>
      </c>
      <c r="P148" s="48">
        <v>6.5344500000000005</v>
      </c>
      <c r="Q148" s="48">
        <v>36.094999999999999</v>
      </c>
      <c r="R148" s="48">
        <v>27.25</v>
      </c>
      <c r="S148" s="1">
        <v>15</v>
      </c>
      <c r="T148" s="1">
        <v>1E-3</v>
      </c>
    </row>
    <row r="149" spans="2:22" s="1" customFormat="1" ht="15" x14ac:dyDescent="0.25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2:22" x14ac:dyDescent="0.2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f>AVERAGE(I150,K150)</f>
        <v>231.58335558726841</v>
      </c>
      <c r="K150" s="48">
        <v>231.58335558726841</v>
      </c>
      <c r="L150" s="48">
        <f t="shared" si="7"/>
        <v>231.58335558726841</v>
      </c>
      <c r="M150" s="48">
        <v>231.58335558726841</v>
      </c>
      <c r="N150" s="48">
        <v>11.579167779363422</v>
      </c>
      <c r="O150" s="48">
        <v>11.579167779363422</v>
      </c>
      <c r="P150" s="48">
        <v>11.579167779363422</v>
      </c>
      <c r="Q150" s="48">
        <v>55.691000000000003</v>
      </c>
      <c r="R150" s="48">
        <v>78.019401157895544</v>
      </c>
      <c r="S150" s="1">
        <v>15</v>
      </c>
      <c r="T150" s="1">
        <v>1E-3</v>
      </c>
    </row>
    <row r="151" spans="2:22" x14ac:dyDescent="0.2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f t="shared" ref="J151:J152" si="8">AVERAGE(I151,K151)</f>
        <v>935.5223742338045</v>
      </c>
      <c r="K151" s="48">
        <v>935.5223742338045</v>
      </c>
      <c r="L151" s="48">
        <f t="shared" si="7"/>
        <v>935.5223742338045</v>
      </c>
      <c r="M151" s="48">
        <v>935.5223742338045</v>
      </c>
      <c r="N151" s="48">
        <v>46.776118711690231</v>
      </c>
      <c r="O151" s="48">
        <v>46.776118711690231</v>
      </c>
      <c r="P151" s="48">
        <v>46.776118711690231</v>
      </c>
      <c r="Q151" s="48">
        <v>158.476</v>
      </c>
      <c r="R151" s="48">
        <v>78.019401157895544</v>
      </c>
      <c r="S151" s="1">
        <v>15</v>
      </c>
      <c r="T151" s="1">
        <v>1E-3</v>
      </c>
    </row>
    <row r="152" spans="2:22" x14ac:dyDescent="0.2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f t="shared" si="8"/>
        <v>989.2715097553122</v>
      </c>
      <c r="K152" s="48">
        <v>989.2715097553122</v>
      </c>
      <c r="L152" s="48">
        <f t="shared" si="7"/>
        <v>989.2715097553122</v>
      </c>
      <c r="M152" s="48">
        <v>989.2715097553122</v>
      </c>
      <c r="N152" s="48">
        <v>49.463575487765617</v>
      </c>
      <c r="O152" s="48">
        <v>49.463575487765617</v>
      </c>
      <c r="P152" s="48">
        <v>49.463575487765617</v>
      </c>
      <c r="Q152" s="48">
        <v>73.884</v>
      </c>
      <c r="R152" s="48">
        <v>120</v>
      </c>
      <c r="S152" s="1">
        <v>15</v>
      </c>
      <c r="T152" s="1">
        <v>1E-3</v>
      </c>
    </row>
    <row r="153" spans="2:22" s="1" customFormat="1" ht="15" x14ac:dyDescent="0.25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2:22" x14ac:dyDescent="0.2">
      <c r="B154" s="1" t="str">
        <f t="shared" ref="B154:B160" si="9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48">
        <f>AVERAGE(I154,K154)</f>
        <v>23.9</v>
      </c>
      <c r="K154" s="50">
        <v>24.664999999999999</v>
      </c>
      <c r="L154" s="48">
        <f t="shared" si="7"/>
        <v>24.664999999999999</v>
      </c>
      <c r="M154" s="50">
        <v>24.664999999999999</v>
      </c>
      <c r="N154" s="50">
        <v>0.50484614131470373</v>
      </c>
      <c r="O154" s="50">
        <v>0.51755174200814014</v>
      </c>
      <c r="P154" s="50">
        <v>0.51755174200814014</v>
      </c>
      <c r="Q154" s="50">
        <v>20.794499999999999</v>
      </c>
      <c r="R154" s="1">
        <v>0.06</v>
      </c>
      <c r="S154" s="49">
        <v>20</v>
      </c>
      <c r="T154" s="49">
        <v>1E-3</v>
      </c>
    </row>
    <row r="155" spans="2:22" x14ac:dyDescent="0.2">
      <c r="B155" s="1" t="str">
        <f t="shared" si="9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48">
        <f t="shared" ref="J155:J160" si="10">AVERAGE(I155,K155)</f>
        <v>27.027999999999999</v>
      </c>
      <c r="K155" s="50">
        <v>27.109000000000002</v>
      </c>
      <c r="L155" s="48">
        <f t="shared" si="7"/>
        <v>26.498000000000001</v>
      </c>
      <c r="M155" s="50">
        <v>24.664999999999999</v>
      </c>
      <c r="N155" s="50">
        <v>0.52029163519242105</v>
      </c>
      <c r="O155" s="50">
        <v>0.52356187325580883</v>
      </c>
      <c r="P155" s="50">
        <v>0.51121564564909838</v>
      </c>
      <c r="Q155" s="50">
        <v>20.794499999999999</v>
      </c>
      <c r="R155" s="1">
        <v>0.06</v>
      </c>
      <c r="S155" s="49">
        <v>20</v>
      </c>
      <c r="T155" s="49">
        <v>1E-3</v>
      </c>
    </row>
    <row r="156" spans="2:22" x14ac:dyDescent="0.2">
      <c r="B156" s="1" t="str">
        <f t="shared" si="9"/>
        <v>T-LGT-PHEV_DST61</v>
      </c>
      <c r="C156" s="1" t="str">
        <f>Commodities!B9&amp;","&amp;Commodities!B15</f>
        <v>TRADST,TRAELC</v>
      </c>
      <c r="D156" s="49" t="str">
        <f t="shared" ref="D156:D160" si="11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48">
        <f t="shared" si="10"/>
        <v>31.293500000000002</v>
      </c>
      <c r="K156" s="50">
        <v>29.062999999999999</v>
      </c>
      <c r="L156" s="48">
        <f t="shared" si="7"/>
        <v>28.66825</v>
      </c>
      <c r="M156" s="50">
        <v>27.484000000000002</v>
      </c>
      <c r="N156" s="50">
        <v>0.6161122895888177</v>
      </c>
      <c r="O156" s="50">
        <v>0.60299617144343154</v>
      </c>
      <c r="P156" s="50">
        <v>0.5684028228063388</v>
      </c>
      <c r="Q156" s="50">
        <v>20.794499999999999</v>
      </c>
      <c r="R156" s="1">
        <v>0.06</v>
      </c>
      <c r="S156" s="49">
        <v>20</v>
      </c>
      <c r="T156" s="49">
        <v>1E-3</v>
      </c>
    </row>
    <row r="157" spans="2:22" x14ac:dyDescent="0.2">
      <c r="B157" s="1" t="str">
        <f t="shared" si="9"/>
        <v>T-LGT-ICE_NGB61</v>
      </c>
      <c r="C157" s="1" t="str">
        <f>Commodities!B13&amp;","&amp;Commodities!B14</f>
        <v>TRACNG,TRABNG</v>
      </c>
      <c r="D157" s="49" t="str">
        <f t="shared" si="11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48">
        <f t="shared" si="10"/>
        <v>26.765499999999999</v>
      </c>
      <c r="K157" s="50">
        <v>25.433</v>
      </c>
      <c r="L157" s="48">
        <f t="shared" si="7"/>
        <v>25.394750000000002</v>
      </c>
      <c r="M157" s="50">
        <v>25.28</v>
      </c>
      <c r="N157" s="50">
        <v>0.52670753132871073</v>
      </c>
      <c r="O157" s="50">
        <v>0.53670515183033241</v>
      </c>
      <c r="P157" s="50">
        <v>0.53670515183033241</v>
      </c>
      <c r="Q157" s="50">
        <v>20.794499999999999</v>
      </c>
      <c r="R157" s="1">
        <v>0.06</v>
      </c>
      <c r="S157" s="49">
        <v>20</v>
      </c>
      <c r="T157" s="49">
        <v>1E-3</v>
      </c>
    </row>
    <row r="158" spans="2:22" s="1" customFormat="1" x14ac:dyDescent="0.2">
      <c r="B158" s="1" t="str">
        <f t="shared" si="9"/>
        <v>T-LGT-PHEV_NGB61</v>
      </c>
      <c r="C158" s="1" t="str">
        <f>Commodities!B13&amp;","&amp;Commodities!B15</f>
        <v>TRACNG,TRAELC</v>
      </c>
      <c r="D158" s="49" t="str">
        <f t="shared" si="11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48">
        <f t="shared" si="10"/>
        <v>33.258000000000003</v>
      </c>
      <c r="K158" s="50">
        <v>29.968</v>
      </c>
      <c r="L158" s="48">
        <f t="shared" si="7"/>
        <v>29.539249999999999</v>
      </c>
      <c r="M158" s="50">
        <v>28.253</v>
      </c>
      <c r="N158" s="50">
        <v>0.6161122895888177</v>
      </c>
      <c r="O158" s="50">
        <v>0.60299617144343154</v>
      </c>
      <c r="P158" s="50">
        <v>0.5684028228063388</v>
      </c>
      <c r="Q158" s="50">
        <v>20.794499999999999</v>
      </c>
      <c r="R158" s="1">
        <v>0.06</v>
      </c>
      <c r="S158" s="49">
        <v>20</v>
      </c>
      <c r="T158" s="49">
        <v>1E-3</v>
      </c>
    </row>
    <row r="159" spans="2:22" x14ac:dyDescent="0.2">
      <c r="B159" s="1" t="str">
        <f t="shared" si="9"/>
        <v>T-LGT-FCV_HYD61</v>
      </c>
      <c r="C159" s="1" t="str">
        <f>Commodities!B17</f>
        <v>TRAH2</v>
      </c>
      <c r="D159" s="49" t="str">
        <f t="shared" si="11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48">
        <f t="shared" si="10"/>
        <v>44.363</v>
      </c>
      <c r="K159" s="50">
        <v>32.58</v>
      </c>
      <c r="L159" s="48">
        <f t="shared" si="7"/>
        <v>30.911749999999998</v>
      </c>
      <c r="M159" s="50">
        <v>25.907</v>
      </c>
      <c r="N159" s="50">
        <v>0.71457314373327263</v>
      </c>
      <c r="O159" s="50">
        <v>0.66403369812656132</v>
      </c>
      <c r="P159" s="50">
        <v>0.56295480691313882</v>
      </c>
      <c r="Q159" s="50">
        <v>20.794499999999999</v>
      </c>
      <c r="R159" s="1">
        <v>0.06</v>
      </c>
      <c r="S159" s="49">
        <v>20</v>
      </c>
      <c r="T159" s="49">
        <v>1E-3</v>
      </c>
    </row>
    <row r="160" spans="2:22" x14ac:dyDescent="0.2">
      <c r="B160" s="1" t="str">
        <f t="shared" si="9"/>
        <v>T-LGT-BEV_ELC61</v>
      </c>
      <c r="C160" s="1" t="str">
        <f>Commodities!B15</f>
        <v>TRAELC</v>
      </c>
      <c r="D160" s="49" t="str">
        <f t="shared" si="11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48">
        <f t="shared" si="10"/>
        <v>30.351500000000001</v>
      </c>
      <c r="K160" s="50">
        <v>28.533000000000001</v>
      </c>
      <c r="L160" s="48">
        <f t="shared" si="7"/>
        <v>27.774000000000001</v>
      </c>
      <c r="M160" s="50">
        <v>25.497</v>
      </c>
      <c r="N160" s="50">
        <v>0.70836727547576028</v>
      </c>
      <c r="O160" s="50">
        <v>0.66410793134846258</v>
      </c>
      <c r="P160" s="50">
        <v>0.57558924309386739</v>
      </c>
      <c r="Q160" s="50">
        <v>20.794499999999999</v>
      </c>
      <c r="R160" s="1">
        <v>0.06</v>
      </c>
      <c r="S160" s="49">
        <v>20</v>
      </c>
      <c r="T160" s="49">
        <v>1E-3</v>
      </c>
      <c r="V160" s="1"/>
    </row>
    <row r="161" spans="2:22" s="1" customFormat="1" ht="15" x14ac:dyDescent="0.25">
      <c r="B161" s="27" t="s">
        <v>329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2:22" s="1" customFormat="1" x14ac:dyDescent="0.2">
      <c r="B162" s="1" t="str">
        <f t="shared" ref="B162:B168" si="12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I162" si="13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13"/>
        <v>95.69</v>
      </c>
      <c r="J162" s="48">
        <f>AVERAGE(I162,K162)</f>
        <v>98.32</v>
      </c>
      <c r="K162" s="1">
        <f t="shared" ref="K162:K168" si="14">K170</f>
        <v>100.95</v>
      </c>
      <c r="L162" s="48">
        <f t="shared" ref="L162:L168" si="15">K162-((K162-M162)/4)</f>
        <v>100.95</v>
      </c>
      <c r="M162" s="1">
        <f t="shared" ref="M162:P168" si="16">M170</f>
        <v>100.95</v>
      </c>
      <c r="N162" s="48">
        <f t="shared" si="16"/>
        <v>2.1157042474212369</v>
      </c>
      <c r="O162" s="48">
        <f t="shared" si="16"/>
        <v>2.1689507539373367</v>
      </c>
      <c r="P162" s="48">
        <f t="shared" si="16"/>
        <v>2.1689507539373367</v>
      </c>
      <c r="Q162" s="48">
        <v>29.397500000000001</v>
      </c>
      <c r="R162" s="50">
        <v>3.592571901094749</v>
      </c>
      <c r="S162" s="1">
        <v>20</v>
      </c>
      <c r="T162" s="1">
        <f t="shared" ref="T162:T168" si="17">T170</f>
        <v>1E-3</v>
      </c>
    </row>
    <row r="163" spans="2:22" s="1" customFormat="1" x14ac:dyDescent="0.2">
      <c r="B163" s="1" t="str">
        <f t="shared" si="12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I168" si="18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8"/>
        <v>124.73</v>
      </c>
      <c r="J163" s="48">
        <f t="shared" ref="J163:J168" si="19">AVERAGE(I163,K163)</f>
        <v>124.92500000000001</v>
      </c>
      <c r="K163" s="1">
        <f t="shared" si="14"/>
        <v>125.12</v>
      </c>
      <c r="L163" s="48">
        <f>K163-((K163-M163)/4)</f>
        <v>123.88250000000001</v>
      </c>
      <c r="M163" s="1">
        <f t="shared" si="16"/>
        <v>120.17</v>
      </c>
      <c r="N163" s="48">
        <f t="shared" si="16"/>
        <v>3.5721072259038325</v>
      </c>
      <c r="O163" s="48">
        <f t="shared" si="16"/>
        <v>3.0618061936318557</v>
      </c>
      <c r="P163" s="48">
        <f t="shared" si="16"/>
        <v>2.3858458293310703</v>
      </c>
      <c r="Q163" s="48">
        <v>29.397500000000001</v>
      </c>
      <c r="R163" s="50">
        <f>R162</f>
        <v>3.592571901094749</v>
      </c>
      <c r="S163" s="1">
        <v>20</v>
      </c>
      <c r="T163" s="1">
        <f t="shared" si="17"/>
        <v>1E-3</v>
      </c>
    </row>
    <row r="164" spans="2:22" s="1" customFormat="1" x14ac:dyDescent="0.2">
      <c r="B164" s="1" t="str">
        <f t="shared" si="12"/>
        <v>T-MGT-FCV_HYD71</v>
      </c>
      <c r="C164" s="1" t="str">
        <f t="shared" si="18"/>
        <v>TRAH2</v>
      </c>
      <c r="D164" s="1" t="str">
        <f t="shared" ref="D164:D168" si="20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8"/>
        <v>345.67</v>
      </c>
      <c r="J164" s="48">
        <f t="shared" si="19"/>
        <v>283.94499999999999</v>
      </c>
      <c r="K164" s="1">
        <f t="shared" si="14"/>
        <v>222.22</v>
      </c>
      <c r="L164" s="48">
        <f t="shared" si="15"/>
        <v>195.70750000000001</v>
      </c>
      <c r="M164" s="1">
        <f t="shared" si="16"/>
        <v>116.17</v>
      </c>
      <c r="N164" s="48">
        <f t="shared" si="16"/>
        <v>3.5721072259038325</v>
      </c>
      <c r="O164" s="48">
        <f t="shared" si="16"/>
        <v>3.0618061936318557</v>
      </c>
      <c r="P164" s="48">
        <f t="shared" si="16"/>
        <v>2.3858458293310703</v>
      </c>
      <c r="Q164" s="48">
        <v>29.397500000000001</v>
      </c>
      <c r="R164" s="50">
        <f t="shared" ref="R164:R168" si="21">R163</f>
        <v>3.592571901094749</v>
      </c>
      <c r="S164" s="1">
        <v>20</v>
      </c>
      <c r="T164" s="1">
        <f t="shared" si="17"/>
        <v>1E-3</v>
      </c>
    </row>
    <row r="165" spans="2:22" s="1" customFormat="1" x14ac:dyDescent="0.2">
      <c r="B165" s="1" t="str">
        <f t="shared" si="12"/>
        <v>T-MGT-ICE_NGB71</v>
      </c>
      <c r="C165" s="1" t="str">
        <f>Commodities!B13&amp;","&amp;Commodities!B14</f>
        <v>TRACNG,TRABNG</v>
      </c>
      <c r="D165" s="1" t="str">
        <f t="shared" si="20"/>
        <v>TRAF</v>
      </c>
      <c r="E165" s="1">
        <f t="shared" si="18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8"/>
        <v>115.69</v>
      </c>
      <c r="J165" s="48">
        <f t="shared" si="19"/>
        <v>118.32</v>
      </c>
      <c r="K165" s="1">
        <f t="shared" si="14"/>
        <v>120.95</v>
      </c>
      <c r="L165" s="48">
        <f t="shared" si="15"/>
        <v>120.95</v>
      </c>
      <c r="M165" s="1">
        <f t="shared" si="16"/>
        <v>120.95</v>
      </c>
      <c r="N165" s="48">
        <f t="shared" si="16"/>
        <v>5.0989820625747049</v>
      </c>
      <c r="O165" s="48">
        <f t="shared" si="16"/>
        <v>3.5538821890369761</v>
      </c>
      <c r="P165" s="48">
        <f t="shared" si="16"/>
        <v>2.3292245236828353</v>
      </c>
      <c r="Q165" s="48">
        <v>29.397500000000001</v>
      </c>
      <c r="R165" s="50">
        <f t="shared" si="21"/>
        <v>3.592571901094749</v>
      </c>
      <c r="S165" s="1">
        <v>20</v>
      </c>
      <c r="T165" s="1">
        <f t="shared" si="17"/>
        <v>1E-3</v>
      </c>
    </row>
    <row r="166" spans="2:22" s="1" customFormat="1" x14ac:dyDescent="0.2">
      <c r="B166" s="1" t="str">
        <f t="shared" si="12"/>
        <v>T-MGT-HEV_NGB71</v>
      </c>
      <c r="C166" s="1" t="str">
        <f>Commodities!B13&amp;","&amp;Commodities!B14</f>
        <v>TRACNG,TRABNG</v>
      </c>
      <c r="D166" s="1" t="str">
        <f t="shared" si="20"/>
        <v>TRAF</v>
      </c>
      <c r="E166" s="1">
        <f t="shared" si="18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8"/>
        <v>144.72999999999999</v>
      </c>
      <c r="J166" s="48">
        <f t="shared" si="19"/>
        <v>144.92500000000001</v>
      </c>
      <c r="K166" s="1">
        <f t="shared" si="14"/>
        <v>145.12</v>
      </c>
      <c r="L166" s="48">
        <f t="shared" si="15"/>
        <v>143.88249999999999</v>
      </c>
      <c r="M166" s="1">
        <f t="shared" si="16"/>
        <v>140.16999999999999</v>
      </c>
      <c r="N166" s="48">
        <f t="shared" si="16"/>
        <v>5.0989820625747049</v>
      </c>
      <c r="O166" s="48">
        <f t="shared" si="16"/>
        <v>3.5538821890369761</v>
      </c>
      <c r="P166" s="48">
        <f t="shared" si="16"/>
        <v>2.3292245236828353</v>
      </c>
      <c r="Q166" s="48">
        <v>29.397500000000001</v>
      </c>
      <c r="R166" s="50">
        <f t="shared" si="21"/>
        <v>3.592571901094749</v>
      </c>
      <c r="S166" s="1">
        <v>20</v>
      </c>
      <c r="T166" s="1">
        <f t="shared" si="17"/>
        <v>1E-3</v>
      </c>
    </row>
    <row r="167" spans="2:22" s="1" customFormat="1" x14ac:dyDescent="0.2">
      <c r="B167" s="1" t="str">
        <f t="shared" si="12"/>
        <v>T-MGT-ICE_LNG71</v>
      </c>
      <c r="C167" s="1" t="str">
        <f t="shared" si="18"/>
        <v>TRALNG</v>
      </c>
      <c r="D167" s="1" t="str">
        <f t="shared" si="20"/>
        <v>TRAF</v>
      </c>
      <c r="E167" s="1">
        <f t="shared" si="18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8"/>
        <v>130.68600000000001</v>
      </c>
      <c r="J167" s="48">
        <f t="shared" si="19"/>
        <v>129.72200000000001</v>
      </c>
      <c r="K167" s="1">
        <f t="shared" si="14"/>
        <v>128.75800000000001</v>
      </c>
      <c r="L167" s="48">
        <f t="shared" si="15"/>
        <v>128.11425</v>
      </c>
      <c r="M167" s="1">
        <f t="shared" si="16"/>
        <v>126.18300000000001</v>
      </c>
      <c r="N167" s="48">
        <f t="shared" si="16"/>
        <v>5.0989820625747049</v>
      </c>
      <c r="O167" s="48">
        <f t="shared" si="16"/>
        <v>3.5538821890369761</v>
      </c>
      <c r="P167" s="48">
        <f t="shared" si="16"/>
        <v>2.3292245236828353</v>
      </c>
      <c r="Q167" s="48">
        <v>29.397500000000001</v>
      </c>
      <c r="R167" s="50">
        <f t="shared" si="21"/>
        <v>3.592571901094749</v>
      </c>
      <c r="S167" s="1">
        <v>20</v>
      </c>
      <c r="T167" s="1">
        <f t="shared" si="17"/>
        <v>1E-3</v>
      </c>
    </row>
    <row r="168" spans="2:22" s="1" customFormat="1" x14ac:dyDescent="0.2">
      <c r="B168" s="1" t="str">
        <f t="shared" si="12"/>
        <v>T-MGT-BEV_ELC71</v>
      </c>
      <c r="C168" s="1" t="str">
        <f t="shared" si="18"/>
        <v>TRAELC</v>
      </c>
      <c r="D168" s="1" t="str">
        <f t="shared" si="20"/>
        <v>TRAF</v>
      </c>
      <c r="E168" s="1">
        <f>E176</f>
        <v>2025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8"/>
        <v>345.67</v>
      </c>
      <c r="J168" s="48">
        <f t="shared" si="19"/>
        <v>309.89</v>
      </c>
      <c r="K168" s="1">
        <f t="shared" si="14"/>
        <v>274.11</v>
      </c>
      <c r="L168" s="48">
        <f t="shared" si="15"/>
        <v>234.625</v>
      </c>
      <c r="M168" s="1">
        <f t="shared" si="16"/>
        <v>116.17</v>
      </c>
      <c r="N168" s="48">
        <f t="shared" si="16"/>
        <v>3.5721072259038325</v>
      </c>
      <c r="O168" s="48">
        <f t="shared" si="16"/>
        <v>3.0618061936318557</v>
      </c>
      <c r="P168" s="48">
        <f t="shared" si="16"/>
        <v>2.3858458293310703</v>
      </c>
      <c r="Q168" s="48">
        <v>29.397500000000001</v>
      </c>
      <c r="R168" s="50">
        <f t="shared" si="21"/>
        <v>3.592571901094749</v>
      </c>
      <c r="S168" s="1">
        <v>20</v>
      </c>
      <c r="T168" s="1">
        <f t="shared" si="17"/>
        <v>1E-3</v>
      </c>
    </row>
    <row r="169" spans="2:22" s="1" customFormat="1" ht="15" x14ac:dyDescent="0.25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0"/>
      <c r="O169" s="60"/>
      <c r="P169" s="60"/>
      <c r="Q169" s="27"/>
      <c r="R169" s="27"/>
      <c r="S169" s="27"/>
      <c r="T169" s="27"/>
    </row>
    <row r="170" spans="2:22" x14ac:dyDescent="0.2">
      <c r="B170" s="1" t="str">
        <f t="shared" ref="B170:B176" si="22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48">
        <f>AVERAGE(I170,K170)</f>
        <v>98.32</v>
      </c>
      <c r="K170" s="50">
        <v>100.95</v>
      </c>
      <c r="L170" s="48">
        <f t="shared" ref="L170:L176" si="23">K170-((K170-M170)/4)</f>
        <v>100.95</v>
      </c>
      <c r="M170" s="50">
        <v>100.95</v>
      </c>
      <c r="N170" s="50">
        <v>2.1157042474212369</v>
      </c>
      <c r="O170" s="50">
        <v>2.1689507539373367</v>
      </c>
      <c r="P170" s="50">
        <v>2.1689507539373367</v>
      </c>
      <c r="Q170" s="50">
        <v>50.915999999999997</v>
      </c>
      <c r="R170" s="50">
        <v>9.2231504438872829</v>
      </c>
      <c r="S170" s="49">
        <v>20</v>
      </c>
      <c r="T170" s="49">
        <v>1E-3</v>
      </c>
      <c r="V170" s="1"/>
    </row>
    <row r="171" spans="2:22" x14ac:dyDescent="0.2">
      <c r="B171" s="1" t="str">
        <f t="shared" si="22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48">
        <f t="shared" ref="J171:J176" si="24">AVERAGE(I171,K171)</f>
        <v>124.92500000000001</v>
      </c>
      <c r="K171" s="50">
        <v>125.12</v>
      </c>
      <c r="L171" s="48">
        <f t="shared" si="23"/>
        <v>123.88250000000001</v>
      </c>
      <c r="M171" s="50">
        <v>120.17</v>
      </c>
      <c r="N171" s="50">
        <v>3.5721072259038325</v>
      </c>
      <c r="O171" s="50">
        <v>3.0618061936318557</v>
      </c>
      <c r="P171" s="50">
        <v>2.3858458293310703</v>
      </c>
      <c r="Q171" s="50">
        <v>50.915999999999997</v>
      </c>
      <c r="R171" s="50">
        <f>R170</f>
        <v>9.2231504438872829</v>
      </c>
      <c r="S171" s="49">
        <v>20</v>
      </c>
      <c r="T171" s="49">
        <v>1E-3</v>
      </c>
      <c r="V171" s="1"/>
    </row>
    <row r="172" spans="2:22" x14ac:dyDescent="0.2">
      <c r="B172" s="1" t="str">
        <f t="shared" si="22"/>
        <v>T-HGT-FCV_HYD81</v>
      </c>
      <c r="C172" s="1" t="str">
        <f>Commodities!B17</f>
        <v>TRAH2</v>
      </c>
      <c r="D172" s="49" t="str">
        <f t="shared" ref="D172:D176" si="25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48">
        <f t="shared" si="24"/>
        <v>283.94499999999999</v>
      </c>
      <c r="K172" s="50">
        <v>222.22</v>
      </c>
      <c r="L172" s="48">
        <f t="shared" si="23"/>
        <v>195.70750000000001</v>
      </c>
      <c r="M172" s="50">
        <v>116.17</v>
      </c>
      <c r="N172" s="50">
        <v>3.5721072259038325</v>
      </c>
      <c r="O172" s="50">
        <v>3.0618061936318557</v>
      </c>
      <c r="P172" s="50">
        <v>2.3858458293310703</v>
      </c>
      <c r="Q172" s="50">
        <v>50.915999999999997</v>
      </c>
      <c r="R172" s="50">
        <f t="shared" ref="R172:R176" si="26">R171</f>
        <v>9.2231504438872829</v>
      </c>
      <c r="S172" s="49">
        <v>20</v>
      </c>
      <c r="T172" s="49">
        <v>1E-3</v>
      </c>
      <c r="V172" s="1"/>
    </row>
    <row r="173" spans="2:22" x14ac:dyDescent="0.2">
      <c r="B173" s="1" t="str">
        <f t="shared" si="22"/>
        <v>T-HGT-ICE_NGB81</v>
      </c>
      <c r="C173" s="1" t="str">
        <f>Commodities!B13&amp;","&amp;Commodities!B14</f>
        <v>TRACNG,TRABNG</v>
      </c>
      <c r="D173" s="49" t="str">
        <f t="shared" si="25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48">
        <f t="shared" si="24"/>
        <v>118.32</v>
      </c>
      <c r="K173" s="50">
        <v>120.95</v>
      </c>
      <c r="L173" s="48">
        <f t="shared" si="23"/>
        <v>120.95</v>
      </c>
      <c r="M173" s="50">
        <v>120.95</v>
      </c>
      <c r="N173" s="50">
        <v>5.0989820625747049</v>
      </c>
      <c r="O173" s="50">
        <v>3.5538821890369761</v>
      </c>
      <c r="P173" s="50">
        <v>2.3292245236828353</v>
      </c>
      <c r="Q173" s="50">
        <v>50.915999999999997</v>
      </c>
      <c r="R173" s="50">
        <f t="shared" si="26"/>
        <v>9.2231504438872829</v>
      </c>
      <c r="S173" s="49">
        <v>20</v>
      </c>
      <c r="T173" s="49">
        <v>1E-3</v>
      </c>
      <c r="V173" s="1"/>
    </row>
    <row r="174" spans="2:22" s="1" customFormat="1" x14ac:dyDescent="0.2">
      <c r="B174" s="1" t="str">
        <f t="shared" si="22"/>
        <v>T-HGT-HEV_NGB81</v>
      </c>
      <c r="C174" s="1" t="str">
        <f>Commodities!B13&amp;","&amp;Commodities!B14</f>
        <v>TRACNG,TRABNG</v>
      </c>
      <c r="D174" s="49" t="str">
        <f t="shared" si="25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48">
        <f t="shared" si="24"/>
        <v>144.92500000000001</v>
      </c>
      <c r="K174" s="50">
        <v>145.12</v>
      </c>
      <c r="L174" s="48">
        <f t="shared" si="23"/>
        <v>143.88249999999999</v>
      </c>
      <c r="M174" s="50">
        <v>140.16999999999999</v>
      </c>
      <c r="N174" s="50">
        <v>5.0989820625747049</v>
      </c>
      <c r="O174" s="50">
        <v>3.5538821890369761</v>
      </c>
      <c r="P174" s="50">
        <v>2.3292245236828353</v>
      </c>
      <c r="Q174" s="50">
        <v>50.915999999999997</v>
      </c>
      <c r="R174" s="50">
        <f t="shared" si="26"/>
        <v>9.2231504438872829</v>
      </c>
      <c r="S174" s="49">
        <v>20</v>
      </c>
      <c r="T174" s="49">
        <v>1E-3</v>
      </c>
    </row>
    <row r="175" spans="2:22" s="1" customFormat="1" x14ac:dyDescent="0.2">
      <c r="B175" s="1" t="str">
        <f t="shared" si="22"/>
        <v>T-HGT-ICE_LNG81</v>
      </c>
      <c r="C175" s="1" t="str">
        <f>Commodities!B16</f>
        <v>TRALNG</v>
      </c>
      <c r="D175" s="49" t="str">
        <f t="shared" si="25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48">
        <f t="shared" si="24"/>
        <v>129.72200000000001</v>
      </c>
      <c r="K175" s="50">
        <v>128.75800000000001</v>
      </c>
      <c r="L175" s="48">
        <f t="shared" si="23"/>
        <v>128.11425</v>
      </c>
      <c r="M175" s="50">
        <v>126.18300000000001</v>
      </c>
      <c r="N175" s="50">
        <v>5.0989820625747049</v>
      </c>
      <c r="O175" s="50">
        <v>3.5538821890369761</v>
      </c>
      <c r="P175" s="50">
        <v>2.3292245236828353</v>
      </c>
      <c r="Q175" s="50">
        <v>50.915999999999997</v>
      </c>
      <c r="R175" s="50">
        <f t="shared" si="26"/>
        <v>9.2231504438872829</v>
      </c>
      <c r="S175" s="49">
        <v>20</v>
      </c>
      <c r="T175" s="49">
        <v>1E-3</v>
      </c>
    </row>
    <row r="176" spans="2:22" s="1" customFormat="1" x14ac:dyDescent="0.2">
      <c r="B176" s="1" t="str">
        <f t="shared" si="22"/>
        <v>T-HGT-BEV_ELC81</v>
      </c>
      <c r="C176" s="1" t="str">
        <f>Commodities!B15</f>
        <v>TRAELC</v>
      </c>
      <c r="D176" s="49" t="str">
        <f t="shared" si="25"/>
        <v>TRAF</v>
      </c>
      <c r="E176" s="49">
        <v>2025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48">
        <f t="shared" si="24"/>
        <v>309.89</v>
      </c>
      <c r="K176" s="50">
        <v>274.11</v>
      </c>
      <c r="L176" s="48">
        <f t="shared" si="23"/>
        <v>234.625</v>
      </c>
      <c r="M176" s="50">
        <v>116.17</v>
      </c>
      <c r="N176" s="50">
        <v>3.5721072259038325</v>
      </c>
      <c r="O176" s="50">
        <v>3.0618061936318557</v>
      </c>
      <c r="P176" s="50">
        <v>2.3858458293310703</v>
      </c>
      <c r="Q176" s="50">
        <v>50.915999999999997</v>
      </c>
      <c r="R176" s="50">
        <f t="shared" si="26"/>
        <v>9.2231504438872829</v>
      </c>
      <c r="S176" s="49">
        <v>20</v>
      </c>
      <c r="T176" s="49">
        <v>1E-3</v>
      </c>
    </row>
    <row r="177" spans="2:32" s="1" customFormat="1" ht="15" x14ac:dyDescent="0.25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2:32" x14ac:dyDescent="0.2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f>AVERAGE(I178,K178)</f>
        <v>469.60386878903267</v>
      </c>
      <c r="K178" s="48">
        <v>469.60386878903267</v>
      </c>
      <c r="L178" s="48">
        <f t="shared" ref="L178:L179" si="27">K178-((K178-M178)/4)</f>
        <v>469.60386878903267</v>
      </c>
      <c r="M178" s="48">
        <v>469.60386878903267</v>
      </c>
      <c r="N178" s="48">
        <v>23.480193439451636</v>
      </c>
      <c r="O178" s="48">
        <v>23.480193439451636</v>
      </c>
      <c r="P178" s="48">
        <v>23.480193439451636</v>
      </c>
      <c r="Q178" s="48">
        <v>39.363999999999997</v>
      </c>
      <c r="R178" s="48">
        <v>164.83335026928157</v>
      </c>
      <c r="S178" s="1">
        <v>30</v>
      </c>
      <c r="T178" s="1">
        <v>1E-3</v>
      </c>
    </row>
    <row r="179" spans="2:32" x14ac:dyDescent="0.2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f t="shared" ref="J179:J180" si="28">AVERAGE(I179,K179)</f>
        <v>438.88212036358203</v>
      </c>
      <c r="K179" s="48">
        <v>438.88212036358203</v>
      </c>
      <c r="L179" s="48">
        <f t="shared" si="27"/>
        <v>438.88212036358203</v>
      </c>
      <c r="M179" s="48">
        <v>438.88212036358203</v>
      </c>
      <c r="N179" s="48">
        <v>21.944106018179102</v>
      </c>
      <c r="O179" s="48">
        <v>21.944106018179102</v>
      </c>
      <c r="P179" s="48">
        <v>21.944106018179102</v>
      </c>
      <c r="Q179" s="48">
        <v>39.363999999999997</v>
      </c>
      <c r="R179" s="48">
        <v>164.83335026928157</v>
      </c>
      <c r="S179" s="1">
        <v>30</v>
      </c>
      <c r="T179" s="1">
        <v>1E-3</v>
      </c>
    </row>
    <row r="180" spans="2:32" x14ac:dyDescent="0.2">
      <c r="B180" s="1" t="str">
        <f>D86</f>
        <v>T-GTR-FCV_HYD91</v>
      </c>
      <c r="C180" s="1" t="str">
        <f>Commodities!B17</f>
        <v>TRAH2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48">
        <f t="shared" si="28"/>
        <v>653.58396473256948</v>
      </c>
      <c r="K180" s="61">
        <v>625.067247698252</v>
      </c>
      <c r="L180" s="48">
        <f>K180-((K180-M180)/4)</f>
        <v>617.48355288613323</v>
      </c>
      <c r="M180" s="61">
        <v>594.732468449777</v>
      </c>
      <c r="N180" s="61">
        <v>29.105034088344368</v>
      </c>
      <c r="O180" s="61">
        <v>26.253362384912613</v>
      </c>
      <c r="P180" s="61">
        <v>24.736623422488833</v>
      </c>
      <c r="Q180" s="61">
        <v>39.363999999999997</v>
      </c>
      <c r="R180" s="61">
        <v>164.83335026928157</v>
      </c>
      <c r="S180" s="52">
        <v>30</v>
      </c>
      <c r="T180" s="52">
        <v>1E-3</v>
      </c>
    </row>
    <row r="181" spans="2:32" ht="15" x14ac:dyDescent="0.25">
      <c r="B181" s="62" t="s">
        <v>364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27"/>
      <c r="M181" s="62"/>
      <c r="N181" s="62"/>
      <c r="O181" s="62"/>
      <c r="P181" s="62"/>
      <c r="Q181" s="62"/>
      <c r="R181" s="62"/>
      <c r="S181" s="62"/>
      <c r="T181" s="62"/>
    </row>
    <row r="182" spans="2:32" s="1" customFormat="1" x14ac:dyDescent="0.2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T182" s="63">
        <v>1</v>
      </c>
    </row>
    <row r="183" spans="2:32" s="1" customFormat="1" x14ac:dyDescent="0.2">
      <c r="B183" s="1" t="str">
        <f t="shared" ref="B183:B184" si="29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T183" s="63">
        <v>1</v>
      </c>
    </row>
    <row r="184" spans="2:32" s="1" customFormat="1" x14ac:dyDescent="0.2">
      <c r="B184" s="1" t="str">
        <f t="shared" si="29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T184" s="63">
        <v>1</v>
      </c>
    </row>
    <row r="185" spans="2:32" s="1" customFormat="1" ht="15" x14ac:dyDescent="0.25">
      <c r="B185" s="62" t="s">
        <v>375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27"/>
      <c r="M185" s="62"/>
      <c r="N185" s="62"/>
      <c r="O185" s="62"/>
      <c r="P185" s="62"/>
      <c r="Q185" s="62"/>
      <c r="R185" s="62"/>
      <c r="S185" s="62"/>
      <c r="T185" s="62"/>
    </row>
    <row r="186" spans="2:32" s="1" customFormat="1" x14ac:dyDescent="0.2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63">
        <v>1</v>
      </c>
    </row>
    <row r="187" spans="2:32" x14ac:dyDescent="0.2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>
        <v>1</v>
      </c>
    </row>
    <row r="190" spans="2:32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"/>
    <row r="192" spans="2:32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" x14ac:dyDescent="0.25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" x14ac:dyDescent="0.2">
      <c r="B194" s="94" t="s">
        <v>1</v>
      </c>
      <c r="C194" s="94" t="s">
        <v>3</v>
      </c>
      <c r="D194" s="97" t="s">
        <v>46</v>
      </c>
      <c r="E194" s="97" t="s">
        <v>384</v>
      </c>
      <c r="F194" s="97" t="s">
        <v>385</v>
      </c>
      <c r="G194" s="97" t="s">
        <v>386</v>
      </c>
      <c r="H194" s="97" t="s">
        <v>387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">
      <c r="B195" s="78" t="str">
        <f>B101</f>
        <v>T-MOT-ICE_GSL01</v>
      </c>
      <c r="C195" s="78" t="str">
        <f>Commodities!B8</f>
        <v>TRAGSL</v>
      </c>
      <c r="D195" s="88" t="s">
        <v>196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">
      <c r="B196" s="81" t="str">
        <f>B195</f>
        <v>T-MOT-ICE_GSL01</v>
      </c>
      <c r="C196" s="81" t="str">
        <f>C195</f>
        <v>TRAGSL</v>
      </c>
      <c r="D196" s="91" t="s">
        <v>355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">
      <c r="B197" s="86" t="str">
        <f>B104</f>
        <v>T-CAR-ICE_GSL21</v>
      </c>
      <c r="C197" s="86" t="str">
        <f>Commodities!B8</f>
        <v>TRAGSL</v>
      </c>
      <c r="D197" s="82" t="s">
        <v>196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">
      <c r="B198" s="86" t="str">
        <f>B197</f>
        <v>T-CAR-ICE_GSL21</v>
      </c>
      <c r="C198" s="86" t="str">
        <f>C197</f>
        <v>TRAGSL</v>
      </c>
      <c r="D198" s="82" t="s">
        <v>355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">
      <c r="B199" s="86" t="str">
        <f>B105</f>
        <v>T-CAR-ICE_DST21</v>
      </c>
      <c r="C199" s="86" t="str">
        <f>Commodities!B9</f>
        <v>TRADST</v>
      </c>
      <c r="D199" s="82" t="s">
        <v>196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">
      <c r="B200" s="86" t="str">
        <f>B199</f>
        <v>T-CAR-ICE_DST21</v>
      </c>
      <c r="C200" s="86" t="str">
        <f>C199</f>
        <v>TRADST</v>
      </c>
      <c r="D200" s="82" t="s">
        <v>355</v>
      </c>
      <c r="E200" s="79">
        <v>0.95903634682608185</v>
      </c>
      <c r="F200" s="79">
        <v>0.95</v>
      </c>
      <c r="G200" s="79">
        <v>0.8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">
      <c r="B201" s="86" t="str">
        <f>B106</f>
        <v>T-CAR-ICE_DF21</v>
      </c>
      <c r="C201" s="86" t="str">
        <f>Commodities!B13</f>
        <v>TRACNG</v>
      </c>
      <c r="D201" s="82" t="s">
        <v>196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">
      <c r="B202" s="86" t="str">
        <f>B201</f>
        <v>T-CAR-ICE_DF21</v>
      </c>
      <c r="C202" s="86" t="str">
        <f>C201</f>
        <v>TRACNG</v>
      </c>
      <c r="D202" s="82" t="s">
        <v>355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">
      <c r="B203" s="86" t="str">
        <f>B107</f>
        <v>T-CAR-ICE_NGB21</v>
      </c>
      <c r="C203" s="86" t="str">
        <f>Commodities!B13</f>
        <v>TRACNG</v>
      </c>
      <c r="D203" s="82" t="s">
        <v>196</v>
      </c>
      <c r="E203" s="79">
        <v>0.5</v>
      </c>
      <c r="F203" s="79">
        <v>0.5</v>
      </c>
      <c r="G203" s="79">
        <v>1</v>
      </c>
      <c r="H203" s="86">
        <v>5</v>
      </c>
    </row>
    <row r="204" spans="2:32" s="1" customFormat="1" x14ac:dyDescent="0.2">
      <c r="B204" s="86" t="str">
        <f>B203</f>
        <v>T-CAR-ICE_NGB21</v>
      </c>
      <c r="C204" s="86" t="str">
        <f>C203</f>
        <v>TRACNG</v>
      </c>
      <c r="D204" s="82" t="s">
        <v>355</v>
      </c>
      <c r="E204" s="79">
        <v>0.5</v>
      </c>
      <c r="F204" s="79">
        <v>0.5</v>
      </c>
      <c r="G204" s="79">
        <v>0</v>
      </c>
      <c r="H204" s="86">
        <v>5</v>
      </c>
    </row>
    <row r="205" spans="2:32" x14ac:dyDescent="0.2">
      <c r="B205" s="86" t="str">
        <f>TRA!B108</f>
        <v>T-CAR-ICE_E8521</v>
      </c>
      <c r="C205" s="86" t="str">
        <f>Commodities!B10</f>
        <v>TRAETH</v>
      </c>
      <c r="D205" s="82" t="s">
        <v>196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">
      <c r="B206" s="86" t="str">
        <f>B205</f>
        <v>T-CAR-ICE_E8521</v>
      </c>
      <c r="C206" s="86" t="str">
        <f>C205</f>
        <v>TRAETH</v>
      </c>
      <c r="D206" s="82" t="s">
        <v>355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">
      <c r="B207" s="86" t="str">
        <f>B110</f>
        <v>T-CAR-HEV_GSL21</v>
      </c>
      <c r="C207" s="86" t="str">
        <f>Commodities!B8</f>
        <v>TRAGSL</v>
      </c>
      <c r="D207" s="82" t="s">
        <v>196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">
      <c r="B208" s="86" t="str">
        <f>B207</f>
        <v>T-CAR-HEV_GSL21</v>
      </c>
      <c r="C208" s="86" t="str">
        <f>C207</f>
        <v>TRAGSL</v>
      </c>
      <c r="D208" s="82" t="s">
        <v>355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">
      <c r="B209" s="86" t="str">
        <f>B111</f>
        <v>T-CAR-HEV_DST21</v>
      </c>
      <c r="C209" s="86" t="str">
        <f>Commodities!B9</f>
        <v>TRADST</v>
      </c>
      <c r="D209" s="82" t="s">
        <v>196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">
      <c r="B210" s="86" t="str">
        <f>B209</f>
        <v>T-CAR-HEV_DST21</v>
      </c>
      <c r="C210" s="86" t="str">
        <f>C209</f>
        <v>TRADST</v>
      </c>
      <c r="D210" s="82" t="s">
        <v>355</v>
      </c>
      <c r="E210" s="79">
        <v>0.95903634682608185</v>
      </c>
      <c r="F210" s="79">
        <v>0.95</v>
      </c>
      <c r="G210" s="79">
        <v>0.8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">
      <c r="B211" s="86" t="str">
        <f>B112</f>
        <v>T-CAR-PHEV10_GSL21</v>
      </c>
      <c r="C211" s="86" t="str">
        <f>Commodities!B15</f>
        <v>TRAELC</v>
      </c>
      <c r="D211" s="82" t="s">
        <v>196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">
      <c r="B212" s="86" t="str">
        <f>B211</f>
        <v>T-CAR-PHEV10_GSL21</v>
      </c>
      <c r="C212" s="86" t="str">
        <f>C211</f>
        <v>TRAELC</v>
      </c>
      <c r="D212" s="82" t="s">
        <v>355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">
      <c r="B213" s="86" t="str">
        <f>B113</f>
        <v>T-CAR-PHEV20_GSL21</v>
      </c>
      <c r="C213" s="86" t="str">
        <f>Commodities!B15</f>
        <v>TRAELC</v>
      </c>
      <c r="D213" s="82" t="s">
        <v>196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 x14ac:dyDescent="0.2">
      <c r="B214" s="86" t="str">
        <f>B213</f>
        <v>T-CAR-PHEV20_GSL21</v>
      </c>
      <c r="C214" s="86" t="str">
        <f>C213</f>
        <v>TRAELC</v>
      </c>
      <c r="D214" s="82" t="s">
        <v>355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 x14ac:dyDescent="0.2">
      <c r="B215" s="86" t="str">
        <f>B114</f>
        <v>T-CAR-PHEV40_GSL21</v>
      </c>
      <c r="C215" s="86" t="str">
        <f>Commodities!B15</f>
        <v>TRAELC</v>
      </c>
      <c r="D215" s="82" t="s">
        <v>196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 x14ac:dyDescent="0.2">
      <c r="B216" s="86" t="str">
        <f>B215</f>
        <v>T-CAR-PHEV40_GSL21</v>
      </c>
      <c r="C216" s="86" t="str">
        <f>C215</f>
        <v>TRAELC</v>
      </c>
      <c r="D216" s="82" t="s">
        <v>355</v>
      </c>
      <c r="E216" s="79">
        <v>0.3</v>
      </c>
      <c r="F216" s="79">
        <v>0.3</v>
      </c>
      <c r="G216" s="79">
        <v>0.3</v>
      </c>
      <c r="H216" s="86">
        <v>5</v>
      </c>
    </row>
    <row r="217" spans="2:26" x14ac:dyDescent="0.2">
      <c r="B217" s="86" t="str">
        <f>B115</f>
        <v>T-CAR-PHEV10_DST21</v>
      </c>
      <c r="C217" s="86" t="s">
        <v>40</v>
      </c>
      <c r="D217" s="82" t="s">
        <v>196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">
      <c r="B218" s="86" t="str">
        <f>B217</f>
        <v>T-CAR-PHEV10_DST21</v>
      </c>
      <c r="C218" s="86" t="s">
        <v>40</v>
      </c>
      <c r="D218" s="82" t="s">
        <v>355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">
      <c r="B219" s="86" t="str">
        <f>B116</f>
        <v>T-CAR-PHEV20_DST21</v>
      </c>
      <c r="C219" s="86" t="str">
        <f>Commodities!B15</f>
        <v>TRAELC</v>
      </c>
      <c r="D219" s="82" t="s">
        <v>196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 x14ac:dyDescent="0.2">
      <c r="B220" s="86" t="str">
        <f>B219</f>
        <v>T-CAR-PHEV20_DST21</v>
      </c>
      <c r="C220" s="86" t="str">
        <f>C219</f>
        <v>TRAELC</v>
      </c>
      <c r="D220" s="82" t="s">
        <v>355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 x14ac:dyDescent="0.2">
      <c r="B221" s="86" t="str">
        <f>B117</f>
        <v>T-CAR-PHEV40_DST21</v>
      </c>
      <c r="C221" s="86" t="str">
        <f>Commodities!B15</f>
        <v>TRAELC</v>
      </c>
      <c r="D221" s="82" t="s">
        <v>196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 x14ac:dyDescent="0.2">
      <c r="B222" s="86" t="str">
        <f>B221</f>
        <v>T-CAR-PHEV40_DST21</v>
      </c>
      <c r="C222" s="86" t="str">
        <f>C221</f>
        <v>TRAELC</v>
      </c>
      <c r="D222" s="82" t="s">
        <v>355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 x14ac:dyDescent="0.2">
      <c r="B223" s="81" t="str">
        <f>B124</f>
        <v>T-TAX-ICE_GSL31</v>
      </c>
      <c r="C223" s="81" t="str">
        <f>C197</f>
        <v>TRAGSL</v>
      </c>
      <c r="D223" s="91" t="str">
        <f t="shared" ref="D223:H223" si="30">D197</f>
        <v>UP</v>
      </c>
      <c r="E223" s="87">
        <f t="shared" si="30"/>
        <v>0.96784365458672328</v>
      </c>
      <c r="F223" s="87">
        <f t="shared" si="30"/>
        <v>1</v>
      </c>
      <c r="G223" s="87">
        <f t="shared" si="30"/>
        <v>1</v>
      </c>
      <c r="H223" s="81">
        <f t="shared" si="30"/>
        <v>5</v>
      </c>
    </row>
    <row r="224" spans="2:26" s="1" customFormat="1" x14ac:dyDescent="0.2">
      <c r="B224" s="81" t="str">
        <f>B223</f>
        <v>T-TAX-ICE_GSL31</v>
      </c>
      <c r="C224" s="81" t="str">
        <f t="shared" ref="C224:H248" si="31">C198</f>
        <v>TRAGSL</v>
      </c>
      <c r="D224" s="91" t="str">
        <f t="shared" si="31"/>
        <v>LO</v>
      </c>
      <c r="E224" s="87">
        <f t="shared" si="31"/>
        <v>0.96784365458672328</v>
      </c>
      <c r="F224" s="87">
        <f t="shared" si="31"/>
        <v>0.95</v>
      </c>
      <c r="G224" s="87">
        <f t="shared" si="31"/>
        <v>0.9</v>
      </c>
      <c r="H224" s="81">
        <f t="shared" si="31"/>
        <v>5</v>
      </c>
    </row>
    <row r="225" spans="2:26" s="1" customFormat="1" x14ac:dyDescent="0.2">
      <c r="B225" s="81" t="str">
        <f>B125</f>
        <v>T-TAX-ICE_DST31</v>
      </c>
      <c r="C225" s="81" t="str">
        <f t="shared" si="31"/>
        <v>TRADST</v>
      </c>
      <c r="D225" s="91" t="str">
        <f t="shared" si="31"/>
        <v>UP</v>
      </c>
      <c r="E225" s="87">
        <f t="shared" si="31"/>
        <v>0.95903634682608185</v>
      </c>
      <c r="F225" s="87">
        <f t="shared" si="31"/>
        <v>1</v>
      </c>
      <c r="G225" s="87">
        <f t="shared" si="31"/>
        <v>1</v>
      </c>
      <c r="H225" s="81">
        <f t="shared" si="31"/>
        <v>5</v>
      </c>
    </row>
    <row r="226" spans="2:26" s="1" customFormat="1" x14ac:dyDescent="0.2">
      <c r="B226" s="81" t="str">
        <f>B225</f>
        <v>T-TAX-ICE_DST31</v>
      </c>
      <c r="C226" s="81" t="str">
        <f t="shared" si="31"/>
        <v>TRADST</v>
      </c>
      <c r="D226" s="91" t="str">
        <f t="shared" si="31"/>
        <v>LO</v>
      </c>
      <c r="E226" s="87">
        <f t="shared" si="31"/>
        <v>0.95903634682608185</v>
      </c>
      <c r="F226" s="87">
        <f t="shared" si="31"/>
        <v>0.95</v>
      </c>
      <c r="G226" s="87">
        <f>G200</f>
        <v>0.8</v>
      </c>
      <c r="H226" s="81">
        <f t="shared" si="31"/>
        <v>5</v>
      </c>
    </row>
    <row r="227" spans="2:26" s="1" customFormat="1" x14ac:dyDescent="0.2">
      <c r="B227" s="81" t="str">
        <f>B126</f>
        <v>T-TAX-ICE_DF31</v>
      </c>
      <c r="C227" s="81" t="str">
        <f t="shared" si="31"/>
        <v>TRACNG</v>
      </c>
      <c r="D227" s="91" t="str">
        <f t="shared" si="31"/>
        <v>UP</v>
      </c>
      <c r="E227" s="87">
        <f t="shared" si="31"/>
        <v>0.5</v>
      </c>
      <c r="F227" s="87">
        <f t="shared" si="31"/>
        <v>0.5</v>
      </c>
      <c r="G227" s="87">
        <f t="shared" si="31"/>
        <v>0.8</v>
      </c>
      <c r="H227" s="81">
        <f t="shared" si="31"/>
        <v>5</v>
      </c>
    </row>
    <row r="228" spans="2:26" s="1" customFormat="1" x14ac:dyDescent="0.2">
      <c r="B228" s="81" t="str">
        <f>B227</f>
        <v>T-TAX-ICE_DF31</v>
      </c>
      <c r="C228" s="81" t="str">
        <f t="shared" si="31"/>
        <v>TRACNG</v>
      </c>
      <c r="D228" s="91" t="str">
        <f t="shared" si="31"/>
        <v>LO</v>
      </c>
      <c r="E228" s="87">
        <f t="shared" si="31"/>
        <v>0.4</v>
      </c>
      <c r="F228" s="87">
        <f t="shared" si="31"/>
        <v>0.4</v>
      </c>
      <c r="G228" s="87">
        <f t="shared" si="31"/>
        <v>0.4</v>
      </c>
      <c r="H228" s="81">
        <f t="shared" si="31"/>
        <v>5</v>
      </c>
    </row>
    <row r="229" spans="2:26" x14ac:dyDescent="0.2">
      <c r="B229" s="81" t="str">
        <f>B127</f>
        <v>T-TAX-ICE_NGB31</v>
      </c>
      <c r="C229" s="81" t="str">
        <f t="shared" si="31"/>
        <v>TRACNG</v>
      </c>
      <c r="D229" s="91" t="str">
        <f t="shared" si="31"/>
        <v>UP</v>
      </c>
      <c r="E229" s="87">
        <f t="shared" si="31"/>
        <v>0.5</v>
      </c>
      <c r="F229" s="87">
        <f t="shared" si="31"/>
        <v>0.5</v>
      </c>
      <c r="G229" s="87">
        <f t="shared" si="31"/>
        <v>1</v>
      </c>
      <c r="H229" s="81">
        <f t="shared" si="31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">
      <c r="B230" s="81" t="str">
        <f>B229</f>
        <v>T-TAX-ICE_NGB31</v>
      </c>
      <c r="C230" s="81" t="str">
        <f t="shared" si="31"/>
        <v>TRACNG</v>
      </c>
      <c r="D230" s="91" t="str">
        <f t="shared" si="31"/>
        <v>LO</v>
      </c>
      <c r="E230" s="87">
        <f t="shared" si="31"/>
        <v>0.5</v>
      </c>
      <c r="F230" s="87">
        <f t="shared" si="31"/>
        <v>0.5</v>
      </c>
      <c r="G230" s="87">
        <f t="shared" si="31"/>
        <v>0</v>
      </c>
      <c r="H230" s="81">
        <f t="shared" si="31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">
      <c r="B231" s="81" t="str">
        <f>B128</f>
        <v>T-TAX-ICE_E8531</v>
      </c>
      <c r="C231" s="81" t="str">
        <f t="shared" si="31"/>
        <v>TRAETH</v>
      </c>
      <c r="D231" s="91" t="str">
        <f t="shared" si="31"/>
        <v>UP</v>
      </c>
      <c r="E231" s="87">
        <f t="shared" si="31"/>
        <v>0.85</v>
      </c>
      <c r="F231" s="87">
        <f t="shared" si="31"/>
        <v>0.85</v>
      </c>
      <c r="G231" s="87">
        <f t="shared" si="31"/>
        <v>0.85</v>
      </c>
      <c r="H231" s="81">
        <f t="shared" si="31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">
      <c r="B232" s="81" t="str">
        <f>B231</f>
        <v>T-TAX-ICE_E8531</v>
      </c>
      <c r="C232" s="81" t="str">
        <f t="shared" si="31"/>
        <v>TRAETH</v>
      </c>
      <c r="D232" s="91" t="str">
        <f t="shared" si="31"/>
        <v>LO</v>
      </c>
      <c r="E232" s="87">
        <f t="shared" si="31"/>
        <v>0</v>
      </c>
      <c r="F232" s="87">
        <f t="shared" si="31"/>
        <v>0</v>
      </c>
      <c r="G232" s="87">
        <f t="shared" si="31"/>
        <v>0</v>
      </c>
      <c r="H232" s="81">
        <f t="shared" si="31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">
      <c r="B233" s="81" t="str">
        <f>B130</f>
        <v>T-TAX-HEV_GSL31</v>
      </c>
      <c r="C233" s="81" t="str">
        <f t="shared" si="31"/>
        <v>TRAGSL</v>
      </c>
      <c r="D233" s="91" t="str">
        <f t="shared" si="31"/>
        <v>UP</v>
      </c>
      <c r="E233" s="87">
        <f t="shared" si="31"/>
        <v>0.96784365458672328</v>
      </c>
      <c r="F233" s="87">
        <f t="shared" si="31"/>
        <v>1</v>
      </c>
      <c r="G233" s="87">
        <f t="shared" si="31"/>
        <v>1</v>
      </c>
      <c r="H233" s="81">
        <f t="shared" si="31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">
      <c r="B234" s="81" t="str">
        <f>B233</f>
        <v>T-TAX-HEV_GSL31</v>
      </c>
      <c r="C234" s="81" t="str">
        <f t="shared" si="31"/>
        <v>TRAGSL</v>
      </c>
      <c r="D234" s="91" t="str">
        <f t="shared" si="31"/>
        <v>LO</v>
      </c>
      <c r="E234" s="87">
        <f t="shared" si="31"/>
        <v>0.96784365458672328</v>
      </c>
      <c r="F234" s="87">
        <f t="shared" si="31"/>
        <v>0.95</v>
      </c>
      <c r="G234" s="87">
        <f t="shared" si="31"/>
        <v>0.9</v>
      </c>
      <c r="H234" s="81">
        <f t="shared" si="31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">
      <c r="B235" s="81" t="str">
        <f>B131</f>
        <v>T-TAX-HEV_DST31</v>
      </c>
      <c r="C235" s="81" t="str">
        <f t="shared" si="31"/>
        <v>TRADST</v>
      </c>
      <c r="D235" s="91" t="str">
        <f t="shared" si="31"/>
        <v>UP</v>
      </c>
      <c r="E235" s="87">
        <f t="shared" si="31"/>
        <v>0.95903634682608185</v>
      </c>
      <c r="F235" s="87">
        <f t="shared" si="31"/>
        <v>1</v>
      </c>
      <c r="G235" s="87">
        <f t="shared" si="31"/>
        <v>1</v>
      </c>
      <c r="H235" s="81">
        <f t="shared" si="31"/>
        <v>5</v>
      </c>
    </row>
    <row r="236" spans="2:26" s="1" customFormat="1" x14ac:dyDescent="0.2">
      <c r="B236" s="81" t="str">
        <f>B235</f>
        <v>T-TAX-HEV_DST31</v>
      </c>
      <c r="C236" s="81" t="str">
        <f t="shared" si="31"/>
        <v>TRADST</v>
      </c>
      <c r="D236" s="91" t="str">
        <f t="shared" si="31"/>
        <v>LO</v>
      </c>
      <c r="E236" s="87">
        <f t="shared" si="31"/>
        <v>0.95903634682608185</v>
      </c>
      <c r="F236" s="87">
        <f t="shared" si="31"/>
        <v>0.95</v>
      </c>
      <c r="G236" s="87">
        <f t="shared" si="31"/>
        <v>0.8</v>
      </c>
      <c r="H236" s="81">
        <f t="shared" si="31"/>
        <v>5</v>
      </c>
    </row>
    <row r="237" spans="2:26" s="1" customFormat="1" x14ac:dyDescent="0.2">
      <c r="B237" s="81" t="str">
        <f>B132</f>
        <v>T-TAX-PHEV10_GSL31</v>
      </c>
      <c r="C237" s="81" t="str">
        <f t="shared" si="31"/>
        <v>TRAELC</v>
      </c>
      <c r="D237" s="91" t="str">
        <f t="shared" si="31"/>
        <v>UP</v>
      </c>
      <c r="E237" s="87">
        <f t="shared" si="31"/>
        <v>0.5</v>
      </c>
      <c r="F237" s="87">
        <f t="shared" si="31"/>
        <v>0.6</v>
      </c>
      <c r="G237" s="87">
        <f t="shared" si="31"/>
        <v>0.8</v>
      </c>
      <c r="H237" s="81">
        <f t="shared" si="31"/>
        <v>5</v>
      </c>
    </row>
    <row r="238" spans="2:26" s="1" customFormat="1" x14ac:dyDescent="0.2">
      <c r="B238" s="81" t="str">
        <f>B237</f>
        <v>T-TAX-PHEV10_GSL31</v>
      </c>
      <c r="C238" s="81" t="str">
        <f t="shared" si="31"/>
        <v>TRAELC</v>
      </c>
      <c r="D238" s="91" t="str">
        <f t="shared" si="31"/>
        <v>LO</v>
      </c>
      <c r="E238" s="87">
        <f t="shared" si="31"/>
        <v>0.3</v>
      </c>
      <c r="F238" s="87">
        <f t="shared" si="31"/>
        <v>0.3</v>
      </c>
      <c r="G238" s="87">
        <f t="shared" si="31"/>
        <v>0.3</v>
      </c>
      <c r="H238" s="81">
        <f t="shared" si="31"/>
        <v>5</v>
      </c>
    </row>
    <row r="239" spans="2:26" s="1" customFormat="1" x14ac:dyDescent="0.2">
      <c r="B239" s="81" t="str">
        <f>B133</f>
        <v>T-TAX-PHEV20_GSL31</v>
      </c>
      <c r="C239" s="81" t="str">
        <f t="shared" si="31"/>
        <v>TRAELC</v>
      </c>
      <c r="D239" s="91" t="str">
        <f t="shared" si="31"/>
        <v>UP</v>
      </c>
      <c r="E239" s="87">
        <f t="shared" si="31"/>
        <v>0.5</v>
      </c>
      <c r="F239" s="87">
        <f t="shared" si="31"/>
        <v>0.6</v>
      </c>
      <c r="G239" s="87">
        <f t="shared" si="31"/>
        <v>0.8</v>
      </c>
      <c r="H239" s="81">
        <f t="shared" si="31"/>
        <v>5</v>
      </c>
    </row>
    <row r="240" spans="2:26" s="1" customFormat="1" x14ac:dyDescent="0.2">
      <c r="B240" s="81" t="str">
        <f>B239</f>
        <v>T-TAX-PHEV20_GSL31</v>
      </c>
      <c r="C240" s="81" t="str">
        <f t="shared" si="31"/>
        <v>TRAELC</v>
      </c>
      <c r="D240" s="91" t="str">
        <f t="shared" si="31"/>
        <v>LO</v>
      </c>
      <c r="E240" s="87">
        <f t="shared" si="31"/>
        <v>0.3</v>
      </c>
      <c r="F240" s="87">
        <f t="shared" si="31"/>
        <v>0.3</v>
      </c>
      <c r="G240" s="87">
        <f t="shared" si="31"/>
        <v>0.3</v>
      </c>
      <c r="H240" s="81">
        <f t="shared" si="31"/>
        <v>5</v>
      </c>
    </row>
    <row r="241" spans="2:26" s="1" customFormat="1" x14ac:dyDescent="0.2">
      <c r="B241" s="81" t="str">
        <f>B134</f>
        <v>T-TAX-PHEV40_GSL31</v>
      </c>
      <c r="C241" s="81" t="str">
        <f t="shared" si="31"/>
        <v>TRAELC</v>
      </c>
      <c r="D241" s="91" t="str">
        <f t="shared" si="31"/>
        <v>UP</v>
      </c>
      <c r="E241" s="87">
        <f t="shared" si="31"/>
        <v>0.5</v>
      </c>
      <c r="F241" s="87">
        <f t="shared" si="31"/>
        <v>0.6</v>
      </c>
      <c r="G241" s="87">
        <f t="shared" si="31"/>
        <v>0.8</v>
      </c>
      <c r="H241" s="81">
        <f t="shared" si="31"/>
        <v>5</v>
      </c>
    </row>
    <row r="242" spans="2:26" s="1" customFormat="1" x14ac:dyDescent="0.2">
      <c r="B242" s="81" t="str">
        <f>B241</f>
        <v>T-TAX-PHEV40_GSL31</v>
      </c>
      <c r="C242" s="81" t="str">
        <f t="shared" si="31"/>
        <v>TRAELC</v>
      </c>
      <c r="D242" s="91" t="str">
        <f t="shared" si="31"/>
        <v>LO</v>
      </c>
      <c r="E242" s="87">
        <f t="shared" si="31"/>
        <v>0.3</v>
      </c>
      <c r="F242" s="87">
        <f t="shared" si="31"/>
        <v>0.3</v>
      </c>
      <c r="G242" s="87">
        <f t="shared" si="31"/>
        <v>0.3</v>
      </c>
      <c r="H242" s="81">
        <f t="shared" si="31"/>
        <v>5</v>
      </c>
    </row>
    <row r="243" spans="2:26" s="1" customFormat="1" x14ac:dyDescent="0.2">
      <c r="B243" s="81" t="str">
        <f>B135</f>
        <v>T-TAX-PHEV10_DST31</v>
      </c>
      <c r="C243" s="81" t="str">
        <f t="shared" si="31"/>
        <v>TRAELC</v>
      </c>
      <c r="D243" s="91" t="str">
        <f t="shared" si="31"/>
        <v>UP</v>
      </c>
      <c r="E243" s="87">
        <f t="shared" si="31"/>
        <v>0.5</v>
      </c>
      <c r="F243" s="87">
        <f t="shared" si="31"/>
        <v>0.6</v>
      </c>
      <c r="G243" s="87">
        <f t="shared" si="31"/>
        <v>0.8</v>
      </c>
      <c r="H243" s="81">
        <f t="shared" si="31"/>
        <v>5</v>
      </c>
    </row>
    <row r="244" spans="2:26" s="1" customFormat="1" x14ac:dyDescent="0.2">
      <c r="B244" s="81" t="str">
        <f>B243</f>
        <v>T-TAX-PHEV10_DST31</v>
      </c>
      <c r="C244" s="81" t="str">
        <f t="shared" si="31"/>
        <v>TRAELC</v>
      </c>
      <c r="D244" s="91" t="str">
        <f t="shared" si="31"/>
        <v>LO</v>
      </c>
      <c r="E244" s="87">
        <f t="shared" si="31"/>
        <v>0.3</v>
      </c>
      <c r="F244" s="87">
        <f t="shared" si="31"/>
        <v>0.3</v>
      </c>
      <c r="G244" s="87">
        <f t="shared" si="31"/>
        <v>0.3</v>
      </c>
      <c r="H244" s="81">
        <f t="shared" si="31"/>
        <v>5</v>
      </c>
    </row>
    <row r="245" spans="2:26" s="1" customFormat="1" x14ac:dyDescent="0.2">
      <c r="B245" s="81" t="str">
        <f>B136</f>
        <v>T-TAX-PHEV20_DST31</v>
      </c>
      <c r="C245" s="81" t="str">
        <f t="shared" si="31"/>
        <v>TRAELC</v>
      </c>
      <c r="D245" s="91" t="str">
        <f t="shared" si="31"/>
        <v>UP</v>
      </c>
      <c r="E245" s="87">
        <f t="shared" si="31"/>
        <v>0.5</v>
      </c>
      <c r="F245" s="87">
        <f t="shared" si="31"/>
        <v>0.6</v>
      </c>
      <c r="G245" s="87">
        <f t="shared" si="31"/>
        <v>0.8</v>
      </c>
      <c r="H245" s="81">
        <f t="shared" si="31"/>
        <v>5</v>
      </c>
    </row>
    <row r="246" spans="2:26" s="1" customFormat="1" x14ac:dyDescent="0.2">
      <c r="B246" s="81" t="str">
        <f>B245</f>
        <v>T-TAX-PHEV20_DST31</v>
      </c>
      <c r="C246" s="81" t="str">
        <f t="shared" si="31"/>
        <v>TRAELC</v>
      </c>
      <c r="D246" s="91" t="str">
        <f t="shared" si="31"/>
        <v>LO</v>
      </c>
      <c r="E246" s="87">
        <f t="shared" si="31"/>
        <v>0.3</v>
      </c>
      <c r="F246" s="87">
        <f t="shared" si="31"/>
        <v>0.3</v>
      </c>
      <c r="G246" s="87">
        <f t="shared" si="31"/>
        <v>0.3</v>
      </c>
      <c r="H246" s="81">
        <f t="shared" si="31"/>
        <v>5</v>
      </c>
    </row>
    <row r="247" spans="2:26" s="1" customFormat="1" x14ac:dyDescent="0.2">
      <c r="B247" s="81" t="str">
        <f>B137</f>
        <v>T-TAX-PHEV40_DST31</v>
      </c>
      <c r="C247" s="81" t="str">
        <f t="shared" si="31"/>
        <v>TRAELC</v>
      </c>
      <c r="D247" s="91" t="str">
        <f t="shared" si="31"/>
        <v>UP</v>
      </c>
      <c r="E247" s="87">
        <f t="shared" si="31"/>
        <v>0.5</v>
      </c>
      <c r="F247" s="87">
        <f t="shared" si="31"/>
        <v>0.6</v>
      </c>
      <c r="G247" s="87">
        <f t="shared" si="31"/>
        <v>0.8</v>
      </c>
      <c r="H247" s="81">
        <f t="shared" si="31"/>
        <v>5</v>
      </c>
    </row>
    <row r="248" spans="2:26" s="1" customFormat="1" x14ac:dyDescent="0.2">
      <c r="B248" s="81" t="str">
        <f>B247</f>
        <v>T-TAX-PHEV40_DST31</v>
      </c>
      <c r="C248" s="81" t="str">
        <f t="shared" si="31"/>
        <v>TRAELC</v>
      </c>
      <c r="D248" s="91" t="str">
        <f t="shared" si="31"/>
        <v>LO</v>
      </c>
      <c r="E248" s="87">
        <f t="shared" si="31"/>
        <v>0.3</v>
      </c>
      <c r="F248" s="87">
        <f t="shared" si="31"/>
        <v>0.3</v>
      </c>
      <c r="G248" s="87">
        <f t="shared" si="31"/>
        <v>0.3</v>
      </c>
      <c r="H248" s="81">
        <f t="shared" si="31"/>
        <v>5</v>
      </c>
    </row>
    <row r="249" spans="2:26" s="1" customFormat="1" x14ac:dyDescent="0.2">
      <c r="B249" s="86" t="str">
        <f>B144</f>
        <v>T-BUS-ICE_DST41</v>
      </c>
      <c r="C249" s="86" t="str">
        <f>Commodities!B9</f>
        <v>TRADST</v>
      </c>
      <c r="D249" s="82" t="str">
        <f t="shared" ref="D249" si="32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 x14ac:dyDescent="0.2">
      <c r="B250" s="86" t="str">
        <f>B249</f>
        <v>T-BUS-ICE_DST41</v>
      </c>
      <c r="C250" s="86" t="str">
        <f>C249</f>
        <v>TRADST</v>
      </c>
      <c r="D250" s="82" t="str">
        <f t="shared" ref="D250" si="33">D224</f>
        <v>LO</v>
      </c>
      <c r="E250" s="79">
        <v>0.95903634682608185</v>
      </c>
      <c r="F250" s="79">
        <v>0.95</v>
      </c>
      <c r="G250" s="79">
        <v>0.8</v>
      </c>
      <c r="H250" s="86">
        <v>5</v>
      </c>
    </row>
    <row r="251" spans="2:26" s="1" customFormat="1" x14ac:dyDescent="0.2">
      <c r="B251" s="86" t="str">
        <f>B146</f>
        <v>T-BUS-ICE_NGB41</v>
      </c>
      <c r="C251" s="86" t="str">
        <f>Commodities!B13</f>
        <v>TRACNG</v>
      </c>
      <c r="D251" s="82" t="str">
        <f t="shared" ref="D251" si="34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 x14ac:dyDescent="0.2">
      <c r="B252" s="86" t="str">
        <f>B251</f>
        <v>T-BUS-ICE_NGB41</v>
      </c>
      <c r="C252" s="86" t="str">
        <f>C251</f>
        <v>TRACNG</v>
      </c>
      <c r="D252" s="82" t="str">
        <f t="shared" ref="D252" si="35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 x14ac:dyDescent="0.2">
      <c r="B253" s="81" t="str">
        <f>B152</f>
        <v>T-HPT-ICE_DST51</v>
      </c>
      <c r="C253" s="81" t="str">
        <f>Commodities!B9</f>
        <v>TRADST</v>
      </c>
      <c r="D253" s="91" t="s">
        <v>196</v>
      </c>
      <c r="E253" s="87">
        <v>1</v>
      </c>
      <c r="F253" s="87">
        <v>1</v>
      </c>
      <c r="G253" s="87">
        <v>1</v>
      </c>
      <c r="H253" s="81">
        <v>5</v>
      </c>
    </row>
    <row r="254" spans="2:26" x14ac:dyDescent="0.2">
      <c r="B254" s="81" t="str">
        <f>B253</f>
        <v>T-HPT-ICE_DST51</v>
      </c>
      <c r="C254" s="81" t="str">
        <f>C253</f>
        <v>TRADST</v>
      </c>
      <c r="D254" s="91" t="s">
        <v>355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">
      <c r="B255" s="86" t="str">
        <f>B154</f>
        <v>T-LGT-ICE_DST61</v>
      </c>
      <c r="C255" s="86" t="str">
        <f>Commodities!B9</f>
        <v>TRADST</v>
      </c>
      <c r="D255" s="82" t="s">
        <v>196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">
      <c r="B256" s="86" t="str">
        <f>B255</f>
        <v>T-LGT-ICE_DST61</v>
      </c>
      <c r="C256" s="86" t="str">
        <f>C255</f>
        <v>TRADST</v>
      </c>
      <c r="D256" s="82" t="s">
        <v>355</v>
      </c>
      <c r="E256" s="79">
        <v>0.95903634682608185</v>
      </c>
      <c r="F256" s="79">
        <v>0.95</v>
      </c>
      <c r="G256" s="79">
        <v>0.8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">
      <c r="B257" s="86" t="str">
        <f>B155</f>
        <v>T-LGT-HEV_DST61</v>
      </c>
      <c r="C257" s="86" t="str">
        <f>Commodities!B9</f>
        <v>TRADST</v>
      </c>
      <c r="D257" s="82" t="s">
        <v>196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">
      <c r="B258" s="86" t="str">
        <f>B257</f>
        <v>T-LGT-HEV_DST61</v>
      </c>
      <c r="C258" s="86" t="str">
        <f>C257</f>
        <v>TRADST</v>
      </c>
      <c r="D258" s="82" t="s">
        <v>355</v>
      </c>
      <c r="E258" s="79">
        <v>0.95903634682608185</v>
      </c>
      <c r="F258" s="79">
        <v>0.95</v>
      </c>
      <c r="G258" s="79">
        <v>0.8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">
      <c r="B259" s="86" t="str">
        <f>B156</f>
        <v>T-LGT-PHEV_DST61</v>
      </c>
      <c r="C259" s="86" t="str">
        <f>Commodities!B15</f>
        <v>TRAELC</v>
      </c>
      <c r="D259" s="82" t="s">
        <v>196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 x14ac:dyDescent="0.2">
      <c r="B260" s="86" t="str">
        <f>B259</f>
        <v>T-LGT-PHEV_DST61</v>
      </c>
      <c r="C260" s="86" t="str">
        <f>C259</f>
        <v>TRAELC</v>
      </c>
      <c r="D260" s="82" t="s">
        <v>355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 x14ac:dyDescent="0.2">
      <c r="B261" s="86" t="str">
        <f>B157</f>
        <v>T-LGT-ICE_NGB61</v>
      </c>
      <c r="C261" s="86" t="str">
        <f>Commodities!B13</f>
        <v>TRACNG</v>
      </c>
      <c r="D261" s="82" t="s">
        <v>196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 x14ac:dyDescent="0.2">
      <c r="B262" s="86" t="str">
        <f>B261</f>
        <v>T-LGT-ICE_NGB61</v>
      </c>
      <c r="C262" s="86" t="str">
        <f>C261</f>
        <v>TRACNG</v>
      </c>
      <c r="D262" s="82" t="s">
        <v>355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 x14ac:dyDescent="0.2">
      <c r="B263" s="86" t="str">
        <f>B158</f>
        <v>T-LGT-PHEV_NGB61</v>
      </c>
      <c r="C263" s="86" t="str">
        <f>Commodities!B15</f>
        <v>TRAELC</v>
      </c>
      <c r="D263" s="82" t="s">
        <v>196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 x14ac:dyDescent="0.2">
      <c r="B264" s="86" t="str">
        <f>B263</f>
        <v>T-LGT-PHEV_NGB61</v>
      </c>
      <c r="C264" s="86" t="str">
        <f>C263</f>
        <v>TRAELC</v>
      </c>
      <c r="D264" s="82" t="s">
        <v>355</v>
      </c>
      <c r="E264" s="79">
        <v>0.3</v>
      </c>
      <c r="F264" s="79">
        <v>0.3</v>
      </c>
      <c r="G264" s="79">
        <v>0.3</v>
      </c>
      <c r="H264" s="86">
        <v>5</v>
      </c>
    </row>
    <row r="265" spans="2:26" x14ac:dyDescent="0.2">
      <c r="B265" s="81" t="str">
        <f>B162</f>
        <v>T-MGT-ICE_DST71</v>
      </c>
      <c r="C265" s="81" t="str">
        <f>Commodities!B9</f>
        <v>TRADST</v>
      </c>
      <c r="D265" s="91" t="s">
        <v>196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">
      <c r="B266" s="81" t="str">
        <f>B265</f>
        <v>T-MGT-ICE_DST71</v>
      </c>
      <c r="C266" s="81" t="str">
        <f>C265</f>
        <v>TRADST</v>
      </c>
      <c r="D266" s="91" t="s">
        <v>355</v>
      </c>
      <c r="E266" s="87">
        <v>0.95903634682608174</v>
      </c>
      <c r="F266" s="87">
        <v>0.95</v>
      </c>
      <c r="G266" s="87">
        <v>0.8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">
      <c r="B267" s="81" t="str">
        <f>B163</f>
        <v>T-MGT-HEV_DST71</v>
      </c>
      <c r="C267" s="81" t="str">
        <f>Commodities!B9</f>
        <v>TRADST</v>
      </c>
      <c r="D267" s="91" t="s">
        <v>196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 x14ac:dyDescent="0.2">
      <c r="B268" s="81" t="str">
        <f>B267</f>
        <v>T-MGT-HEV_DST71</v>
      </c>
      <c r="C268" s="81" t="str">
        <f>C267</f>
        <v>TRADST</v>
      </c>
      <c r="D268" s="91" t="s">
        <v>355</v>
      </c>
      <c r="E268" s="87">
        <v>0.95903634682608174</v>
      </c>
      <c r="F268" s="87">
        <v>0.95</v>
      </c>
      <c r="G268" s="87">
        <v>0.8</v>
      </c>
      <c r="H268" s="81">
        <v>5</v>
      </c>
    </row>
    <row r="269" spans="2:26" s="1" customFormat="1" x14ac:dyDescent="0.2">
      <c r="B269" s="81" t="str">
        <f>B165</f>
        <v>T-MGT-ICE_NGB71</v>
      </c>
      <c r="C269" s="81" t="str">
        <f>Commodities!B13</f>
        <v>TRACNG</v>
      </c>
      <c r="D269" s="91" t="s">
        <v>196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 x14ac:dyDescent="0.2">
      <c r="B270" s="81" t="str">
        <f>B269</f>
        <v>T-MGT-ICE_NGB71</v>
      </c>
      <c r="C270" s="81" t="str">
        <f>C269</f>
        <v>TRACNG</v>
      </c>
      <c r="D270" s="91" t="s">
        <v>355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 x14ac:dyDescent="0.2">
      <c r="B271" s="81" t="str">
        <f>B166</f>
        <v>T-MGT-HEV_NGB71</v>
      </c>
      <c r="C271" s="81" t="str">
        <f>Commodities!B13</f>
        <v>TRACNG</v>
      </c>
      <c r="D271" s="91" t="s">
        <v>196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 x14ac:dyDescent="0.2">
      <c r="B272" s="81" t="str">
        <f>B271</f>
        <v>T-MGT-HEV_NGB71</v>
      </c>
      <c r="C272" s="81" t="str">
        <f>C271</f>
        <v>TRACNG</v>
      </c>
      <c r="D272" s="91" t="s">
        <v>355</v>
      </c>
      <c r="E272" s="87">
        <v>0.5</v>
      </c>
      <c r="F272" s="87">
        <v>0.5</v>
      </c>
      <c r="G272" s="87">
        <v>0</v>
      </c>
      <c r="H272" s="81">
        <v>5</v>
      </c>
    </row>
    <row r="273" spans="2:26" x14ac:dyDescent="0.2">
      <c r="B273" s="86" t="str">
        <f>B170</f>
        <v>T-HGT-ICE_DST81</v>
      </c>
      <c r="C273" s="86" t="str">
        <f>Commodities!B9</f>
        <v>TRADST</v>
      </c>
      <c r="D273" s="82" t="s">
        <v>196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">
      <c r="B274" s="86" t="str">
        <f>B273</f>
        <v>T-HGT-ICE_DST81</v>
      </c>
      <c r="C274" s="86" t="str">
        <f>C273</f>
        <v>TRADST</v>
      </c>
      <c r="D274" s="82" t="s">
        <v>355</v>
      </c>
      <c r="E274" s="79">
        <v>0.95903634682608174</v>
      </c>
      <c r="F274" s="79">
        <v>0.95</v>
      </c>
      <c r="G274" s="79">
        <v>0.8</v>
      </c>
      <c r="H274" s="86">
        <v>5</v>
      </c>
    </row>
    <row r="275" spans="2:26" s="1" customFormat="1" x14ac:dyDescent="0.2">
      <c r="B275" s="86" t="str">
        <f>B171</f>
        <v>T-HGT-HEV_DST81</v>
      </c>
      <c r="C275" s="86" t="str">
        <f>Commodities!B9</f>
        <v>TRADST</v>
      </c>
      <c r="D275" s="82" t="s">
        <v>196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 x14ac:dyDescent="0.2">
      <c r="B276" s="86" t="str">
        <f>B275</f>
        <v>T-HGT-HEV_DST81</v>
      </c>
      <c r="C276" s="86" t="str">
        <f>C275</f>
        <v>TRADST</v>
      </c>
      <c r="D276" s="82" t="s">
        <v>355</v>
      </c>
      <c r="E276" s="79">
        <v>0.95903634682608174</v>
      </c>
      <c r="F276" s="79">
        <v>0.95</v>
      </c>
      <c r="G276" s="79">
        <v>0.8</v>
      </c>
      <c r="H276" s="86">
        <v>5</v>
      </c>
    </row>
    <row r="277" spans="2:26" s="1" customFormat="1" x14ac:dyDescent="0.2">
      <c r="B277" s="86" t="str">
        <f>B173</f>
        <v>T-HGT-ICE_NGB81</v>
      </c>
      <c r="C277" s="86" t="str">
        <f>Commodities!B13</f>
        <v>TRACNG</v>
      </c>
      <c r="D277" s="82" t="s">
        <v>196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 x14ac:dyDescent="0.2">
      <c r="B278" s="86" t="str">
        <f>B277</f>
        <v>T-HGT-ICE_NGB81</v>
      </c>
      <c r="C278" s="86" t="str">
        <f>C277</f>
        <v>TRACNG</v>
      </c>
      <c r="D278" s="82" t="s">
        <v>355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 x14ac:dyDescent="0.2">
      <c r="B279" s="86" t="str">
        <f>B174</f>
        <v>T-HGT-HEV_NGB81</v>
      </c>
      <c r="C279" s="86" t="str">
        <f>Commodities!B13</f>
        <v>TRACNG</v>
      </c>
      <c r="D279" s="82" t="s">
        <v>196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 x14ac:dyDescent="0.2">
      <c r="B280" s="86" t="str">
        <f>B279</f>
        <v>T-HGT-HEV_NGB81</v>
      </c>
      <c r="C280" s="86" t="str">
        <f>C279</f>
        <v>TRACNG</v>
      </c>
      <c r="D280" s="82" t="s">
        <v>355</v>
      </c>
      <c r="E280" s="79">
        <v>0.5</v>
      </c>
      <c r="F280" s="79">
        <v>0.5</v>
      </c>
      <c r="G280" s="79">
        <v>0</v>
      </c>
      <c r="H280" s="86">
        <v>5</v>
      </c>
    </row>
    <row r="281" spans="2:26" x14ac:dyDescent="0.2">
      <c r="B281" s="81" t="str">
        <f>B178</f>
        <v>T-GTR-ICE_DST91</v>
      </c>
      <c r="C281" s="81" t="str">
        <f>Commodities!B9</f>
        <v>TRADST</v>
      </c>
      <c r="D281" s="91" t="s">
        <v>196</v>
      </c>
      <c r="E281" s="87">
        <v>1</v>
      </c>
      <c r="F281" s="87">
        <v>1</v>
      </c>
      <c r="G281" s="87">
        <v>1</v>
      </c>
      <c r="H281" s="81">
        <v>5</v>
      </c>
    </row>
    <row r="282" spans="2:26" x14ac:dyDescent="0.2">
      <c r="B282" s="81" t="str">
        <f>B281</f>
        <v>T-GTR-ICE_DST91</v>
      </c>
      <c r="C282" s="81" t="str">
        <f>C281</f>
        <v>TRADST</v>
      </c>
      <c r="D282" s="91" t="s">
        <v>355</v>
      </c>
      <c r="E282" s="87">
        <v>1</v>
      </c>
      <c r="F282" s="87">
        <v>1</v>
      </c>
      <c r="G282" s="87">
        <v>0.95</v>
      </c>
      <c r="H282" s="81">
        <v>5</v>
      </c>
    </row>
    <row r="283" spans="2:26" x14ac:dyDescent="0.2">
      <c r="B283" s="86" t="str">
        <f>B182</f>
        <v>T-TUR_NEW</v>
      </c>
      <c r="C283" s="86" t="str">
        <f>Commodities!B9</f>
        <v>TRADST</v>
      </c>
      <c r="D283" s="82" t="s">
        <v>196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 x14ac:dyDescent="0.2">
      <c r="B284" s="86" t="str">
        <f>B283</f>
        <v>T-TUR_NEW</v>
      </c>
      <c r="C284" s="86" t="str">
        <f>C283</f>
        <v>TRADST</v>
      </c>
      <c r="D284" s="82" t="s">
        <v>355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 x14ac:dyDescent="0.2">
      <c r="B285" s="86" t="str">
        <f>B182</f>
        <v>T-TUR_NEW</v>
      </c>
      <c r="C285" s="86" t="str">
        <f>Commodities!B15</f>
        <v>TRAELC</v>
      </c>
      <c r="D285" s="82" t="s">
        <v>196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 x14ac:dyDescent="0.2">
      <c r="B286" s="86" t="str">
        <f>B285</f>
        <v>T-TUR_NEW</v>
      </c>
      <c r="C286" s="86" t="str">
        <f>C285</f>
        <v>TRAELC</v>
      </c>
      <c r="D286" s="82" t="s">
        <v>355</v>
      </c>
      <c r="E286" s="79">
        <v>0</v>
      </c>
      <c r="F286" s="79">
        <v>0</v>
      </c>
      <c r="G286" s="79">
        <v>0</v>
      </c>
      <c r="H286" s="86">
        <v>5</v>
      </c>
    </row>
    <row r="287" spans="2:26" x14ac:dyDescent="0.2">
      <c r="B287" s="81" t="str">
        <f>B183</f>
        <v>T-NAV_NEW</v>
      </c>
      <c r="C287" s="81" t="str">
        <f>Commodities!B9</f>
        <v>TRADST</v>
      </c>
      <c r="D287" s="91" t="s">
        <v>196</v>
      </c>
      <c r="E287" s="87">
        <v>1</v>
      </c>
      <c r="F287" s="87">
        <v>1</v>
      </c>
      <c r="G287" s="87">
        <v>1</v>
      </c>
      <c r="H287" s="81">
        <v>5</v>
      </c>
    </row>
    <row r="288" spans="2:26" x14ac:dyDescent="0.2">
      <c r="B288" s="81" t="str">
        <f>B287</f>
        <v>T-NAV_NEW</v>
      </c>
      <c r="C288" s="81" t="str">
        <f>C287</f>
        <v>TRADST</v>
      </c>
      <c r="D288" s="91" t="s">
        <v>355</v>
      </c>
      <c r="E288" s="87">
        <v>1</v>
      </c>
      <c r="F288" s="87">
        <v>1</v>
      </c>
      <c r="G288" s="87">
        <v>0</v>
      </c>
      <c r="H288" s="81">
        <v>5</v>
      </c>
    </row>
    <row r="289" spans="2:8" x14ac:dyDescent="0.2">
      <c r="B289" s="86" t="str">
        <f>B184</f>
        <v>T-OTH_NEW</v>
      </c>
      <c r="C289" s="86" t="str">
        <f>Commodities!B8</f>
        <v>TRAGSL</v>
      </c>
      <c r="D289" s="82" t="s">
        <v>196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 x14ac:dyDescent="0.2">
      <c r="B290" s="86" t="str">
        <f>B289</f>
        <v>T-OTH_NEW</v>
      </c>
      <c r="C290" s="86" t="str">
        <f>C289</f>
        <v>TRAGSL</v>
      </c>
      <c r="D290" s="82" t="s">
        <v>355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 x14ac:dyDescent="0.2">
      <c r="B291" s="86" t="str">
        <f t="shared" ref="B291:B294" si="36">B290</f>
        <v>T-OTH_NEW</v>
      </c>
      <c r="C291" s="86" t="str">
        <f>Commodities!B9</f>
        <v>TRADST</v>
      </c>
      <c r="D291" s="82" t="s">
        <v>196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 x14ac:dyDescent="0.2">
      <c r="B292" s="86" t="str">
        <f t="shared" si="36"/>
        <v>T-OTH_NEW</v>
      </c>
      <c r="C292" s="86" t="str">
        <f>C291</f>
        <v>TRADST</v>
      </c>
      <c r="D292" s="82" t="s">
        <v>355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 x14ac:dyDescent="0.2">
      <c r="B293" s="86" t="str">
        <f t="shared" si="36"/>
        <v>T-OTH_NEW</v>
      </c>
      <c r="C293" s="86" t="str">
        <f>Commodities!B11</f>
        <v>TRABDL</v>
      </c>
      <c r="D293" s="82" t="s">
        <v>196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 x14ac:dyDescent="0.2">
      <c r="B294" s="86" t="str">
        <f t="shared" si="36"/>
        <v>T-OTH_NEW</v>
      </c>
      <c r="C294" s="86" t="str">
        <f>C293</f>
        <v>TRABDL</v>
      </c>
      <c r="D294" s="82" t="s">
        <v>355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 x14ac:dyDescent="0.2">
      <c r="B295" s="81" t="str">
        <f>B186</f>
        <v>T-AVI_DOM_NEW</v>
      </c>
      <c r="C295" s="89" t="str">
        <f>Commodities!B18</f>
        <v>TRAKER</v>
      </c>
      <c r="D295" s="91" t="s">
        <v>196</v>
      </c>
      <c r="E295" s="87">
        <v>1</v>
      </c>
      <c r="F295" s="87">
        <v>1</v>
      </c>
      <c r="G295" s="87">
        <v>1</v>
      </c>
      <c r="H295" s="81">
        <v>5</v>
      </c>
    </row>
    <row r="296" spans="2:8" x14ac:dyDescent="0.2">
      <c r="B296" s="81" t="str">
        <f>B295</f>
        <v>T-AVI_DOM_NEW</v>
      </c>
      <c r="C296" s="89" t="str">
        <f>C295</f>
        <v>TRAKER</v>
      </c>
      <c r="D296" s="91" t="s">
        <v>355</v>
      </c>
      <c r="E296" s="87">
        <v>1</v>
      </c>
      <c r="F296" s="87">
        <v>1</v>
      </c>
      <c r="G296" s="87">
        <v>0</v>
      </c>
      <c r="H296" s="81">
        <v>5</v>
      </c>
    </row>
    <row r="297" spans="2:8" x14ac:dyDescent="0.2">
      <c r="B297" s="81" t="str">
        <f>B187</f>
        <v>T-AVI_INT_NEW</v>
      </c>
      <c r="C297" s="89" t="str">
        <f>Commodities!B18</f>
        <v>TRAKER</v>
      </c>
      <c r="D297" s="91" t="s">
        <v>196</v>
      </c>
      <c r="E297" s="87">
        <v>1</v>
      </c>
      <c r="F297" s="87">
        <v>1</v>
      </c>
      <c r="G297" s="87">
        <v>1</v>
      </c>
      <c r="H297" s="81">
        <v>5</v>
      </c>
    </row>
    <row r="298" spans="2:8" x14ac:dyDescent="0.2">
      <c r="B298" s="85" t="str">
        <f>B297</f>
        <v>T-AVI_INT_NEW</v>
      </c>
      <c r="C298" s="85" t="str">
        <f>C297</f>
        <v>TRAKER</v>
      </c>
      <c r="D298" s="83" t="s">
        <v>355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17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2.75" x14ac:dyDescent="0.2"/>
  <cols>
    <col min="1" max="1" width="19.28515625" customWidth="1"/>
    <col min="2" max="2" width="15.140625" customWidth="1"/>
    <col min="3" max="11" width="14.140625" customWidth="1"/>
  </cols>
  <sheetData>
    <row r="1" spans="1:12" x14ac:dyDescent="0.2">
      <c r="A1" t="s">
        <v>122</v>
      </c>
    </row>
    <row r="2" spans="1:12" x14ac:dyDescent="0.2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5" x14ac:dyDescent="0.25">
      <c r="A45" t="s">
        <v>176</v>
      </c>
    </row>
    <row r="50" spans="1:11" x14ac:dyDescent="0.2">
      <c r="A50" t="s">
        <v>177</v>
      </c>
    </row>
    <row r="51" spans="1:11" x14ac:dyDescent="0.2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">
      <c r="A60" s="51" t="s">
        <v>183</v>
      </c>
    </row>
    <row r="63" spans="1:11" x14ac:dyDescent="0.2">
      <c r="A63" t="s">
        <v>122</v>
      </c>
    </row>
    <row r="64" spans="1:11" x14ac:dyDescent="0.2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5" x14ac:dyDescent="0.25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">
      <c r="A77" t="s">
        <v>179</v>
      </c>
    </row>
    <row r="78" spans="1:11" x14ac:dyDescent="0.2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5" x14ac:dyDescent="0.25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.75" x14ac:dyDescent="0.3">
      <c r="A90" s="45" t="s">
        <v>65</v>
      </c>
      <c r="B90" s="45">
        <f>SUMPRODUCT(C79:K86,C52:K59)</f>
        <v>21831.587082756254</v>
      </c>
    </row>
    <row r="91" spans="1:11" ht="18.75" x14ac:dyDescent="0.3">
      <c r="A91" s="45" t="s">
        <v>180</v>
      </c>
      <c r="B91" s="45">
        <f>B90/1.07597</f>
        <v>20290.14478354996</v>
      </c>
    </row>
    <row r="94" spans="1:11" x14ac:dyDescent="0.2">
      <c r="A94" s="46" t="s">
        <v>181</v>
      </c>
    </row>
    <row r="95" spans="1:11" x14ac:dyDescent="0.2">
      <c r="D95" s="39"/>
      <c r="E95" s="39"/>
      <c r="F95" s="39"/>
      <c r="G95" s="39"/>
      <c r="H95" s="39"/>
      <c r="I95" s="39"/>
      <c r="J95" s="39"/>
      <c r="K95" s="39"/>
    </row>
    <row r="96" spans="1:11" x14ac:dyDescent="0.2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Hannah Daly</cp:lastModifiedBy>
  <dcterms:created xsi:type="dcterms:W3CDTF">2005-06-03T09:41:13Z</dcterms:created>
  <dcterms:modified xsi:type="dcterms:W3CDTF">2021-04-29T09:05:43Z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139873683452606</vt:r8>
  </property>
</Properties>
</file>