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90254492-0B15-4175-AB52-B1A603C7614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6" i="5" l="1"/>
  <c r="Q122" i="5"/>
  <c r="Q121" i="5"/>
  <c r="Q119" i="5"/>
  <c r="Q120" i="5"/>
  <c r="Q118" i="5"/>
  <c r="Q116" i="5"/>
  <c r="Q117" i="5"/>
  <c r="Q115" i="5"/>
  <c r="Q113" i="5"/>
  <c r="Q114" i="5"/>
  <c r="Q112" i="5"/>
  <c r="Q111" i="5"/>
  <c r="Q110" i="5"/>
  <c r="Q109" i="5"/>
  <c r="Q10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J104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E168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N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<sst xmlns="http://schemas.openxmlformats.org/spreadsheetml/2006/main" count="805" uniqueCount="390">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</sst>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0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36" fillId="0" borderId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9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5" fontId="11" fillId="0" borderId="0" xfId="0" applyNumberFormat="1" applyFont="1"/>
    <xf numFmtId="165" fontId="12" fillId="0" borderId="0" xfId="0" applyNumberFormat="1" applyFont="1"/>
    <xf numFmtId="165" fontId="13" fillId="2" borderId="1" xfId="0" applyNumberFormat="1" applyFont="1" applyFill="1" applyBorder="1" applyAlignment="1">
      <alignment horizontal="left"/>
    </xf>
    <xf numFmtId="165" fontId="13" fillId="2" borderId="2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5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5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5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41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41" fontId="29" fillId="8" borderId="0" xfId="0" applyNumberFormat="1" applyFont="1" applyFill="1"/>
    <xf numFmtId="0" fontId="30" fillId="0" borderId="0" xfId="0" applyFont="1"/>
    <xf numFmtId="165" fontId="28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0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4" fontId="23" fillId="6" borderId="0" xfId="0" applyNumberFormat="1" applyFont="1" applyFill="1"/>
    <xf numFmtId="164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10" fillId="0" borderId="0" xfId="0" applyNumberFormat="1" applyFont="1"/>
    <xf numFmtId="164" fontId="0" fillId="0" borderId="4" xfId="0" applyNumberFormat="1" applyFill="1" applyBorder="1"/>
    <xf numFmtId="165" fontId="10" fillId="0" borderId="4" xfId="0" applyNumberFormat="1" applyFont="1" applyBorder="1"/>
    <xf numFmtId="165" fontId="0" fillId="0" borderId="4" xfId="0" applyNumberFormat="1" applyBorder="1"/>
    <xf numFmtId="0" fontId="10" fillId="0" borderId="0" xfId="0" applyFont="1" applyFill="1" applyAlignment="1">
      <alignment vertical="center"/>
    </xf>
    <xf numFmtId="0" fontId="7" fillId="0" borderId="0" xfId="8" applyFill="1" applyBorder="1"/>
    <xf numFmtId="0" fontId="7" fillId="0" borderId="0" xfId="8" applyFill="1"/>
    <xf numFmtId="0" fontId="7" fillId="0" borderId="4" xfId="8" applyFill="1" applyBorder="1"/>
    <xf numFmtId="0" fontId="7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10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3" fillId="0" borderId="0" xfId="53"/>
    <xf numFmtId="166" fontId="3" fillId="0" borderId="0" xfId="53" applyNumberFormat="1"/>
    <xf numFmtId="0" fontId="27" fillId="5" borderId="2" xfId="53" applyFont="1" applyFill="1" applyBorder="1" applyAlignment="1">
      <alignment vertical="center"/>
    </xf>
    <xf numFmtId="167" fontId="3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/>
    </xf>
  </cellXfs>
  <cellStyles count="270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2 4" xfId="235" xr:uid="{CE1210E9-19B9-41ED-A18B-6C55332279A1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3 4" xfId="248" xr:uid="{86D0E375-4FA4-4867-9887-F94EDB157F1D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2 4" xfId="239" xr:uid="{EBBF523E-5FA4-4789-B9B7-72EE40FC1392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4 4" xfId="230" xr:uid="{FF839AF2-023B-48FC-BBDB-C3147FEC4149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2 4" xfId="233" xr:uid="{367E2FAB-0B92-4541-8530-9CD2534184D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3 4" xfId="246" xr:uid="{40A51F9E-8A3B-4069-A2FC-7FF1E7035FF0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4 4" xfId="259" xr:uid="{E198A73C-A3A3-4FE5-9916-FF95DDAF50D1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2 7" xfId="220" xr:uid="{B8C31877-60DA-4F7B-98A2-DA6CB5D48E08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2 4" xfId="237" xr:uid="{4C54E911-A9D8-49EF-ACA3-9C4F2676792A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3 4" xfId="250" xr:uid="{8CDCC416-91FB-4F12-88F7-EF7F6A04D065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4 4" xfId="263" xr:uid="{B85C39A4-8FC7-46F1-AC83-AD7214FBDBE8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3 7" xfId="224" xr:uid="{0E836A5E-347D-4EFC-8547-01BD7A373E7B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4 4" xfId="228" xr:uid="{5AF6FEE8-23F9-4832-AE3D-59CFF3C1B1A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5 4" xfId="241" xr:uid="{8DD008BA-5C76-4F0D-A930-83DC08C3246D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6 4" xfId="254" xr:uid="{1F322274-4276-4087-A861-CD3B4298D698}"/>
    <cellStyle name="Comma 7" xfId="54" xr:uid="{94DEC19E-A6A7-4788-812E-6C5318BF22E8}"/>
    <cellStyle name="Comma 7 2" xfId="162" xr:uid="{F18459FC-7540-4004-ADA7-32E985107525}"/>
    <cellStyle name="Comma 7 3" xfId="268" xr:uid="{1F58F8A6-C1A1-4A5C-874F-A0EF4EE2D86B}"/>
    <cellStyle name="Comma 8" xfId="110" xr:uid="{CE5F3CAC-02ED-403F-8BDB-50BCB276743E}"/>
    <cellStyle name="Comma 9" xfId="215" xr:uid="{28FD967D-9FF9-4ACA-B55C-DBB68C4E278B}"/>
    <cellStyle name="Normal" xfId="0" builtinId="0"/>
    <cellStyle name="Normal 10" xfId="53" xr:uid="{8BBE64AA-0071-44B5-A766-DD878DA19F08}"/>
    <cellStyle name="Normal 10 2" xfId="161" xr:uid="{53431DF4-F434-4E58-8B64-6ACB4079A7DF}"/>
    <cellStyle name="Normal 10 3" xfId="267" xr:uid="{DEA5C9D2-B36F-413A-8C23-8EA0CB44A0D7}"/>
    <cellStyle name="Normal 11" xfId="160" xr:uid="{06F42D7C-516D-4DB0-A9FE-B6423B71AAD8}"/>
    <cellStyle name="Normal 11 2" xfId="266" xr:uid="{A5603D19-1341-4BE7-95D8-3783290EB46E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14" xfId="214" xr:uid="{545AC839-A1E7-434C-82E6-6C89551CDECD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2 4" xfId="231" xr:uid="{F78140EA-9ADE-420C-AB1C-C2239AEDAEC5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3 4" xfId="244" xr:uid="{66544081-7B2A-4F95-AC72-AA4A29F10EB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4 4" xfId="257" xr:uid="{B62AA6B2-D417-410D-A713-B353CE019A6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2 7" xfId="218" xr:uid="{73D7A759-A024-4A63-BB0D-FAAE8D8C0C13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2 4" xfId="232" xr:uid="{569549EB-D286-459D-8093-9FD926AB2902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3 4" xfId="245" xr:uid="{FF50D7D0-02DF-431D-911D-855E0B846B2B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4 4" xfId="258" xr:uid="{08F717B3-FBD9-4790-8F4A-67CB09B4ADA4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3 7" xfId="219" xr:uid="{6C1DC434-74EF-40B6-A373-F77BE75535E1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2 4" xfId="236" xr:uid="{708BF027-E485-4D55-A7B1-77981C64D475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3 4" xfId="249" xr:uid="{FA30BEB4-615C-450A-B9B8-F12D0CF2FCE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4 4" xfId="262" xr:uid="{AFDEC5B6-57BB-445D-B4A7-6A9EE4329688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4 7" xfId="223" xr:uid="{253636F2-12A7-4675-A469-245A845E4595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6 4" xfId="227" xr:uid="{88F7DA31-5BC1-4B4C-8D25-C558B012D626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7 4" xfId="240" xr:uid="{DA7AAFC3-BCA2-43FA-9DD1-E78DA2644532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8 4" xfId="253" xr:uid="{CC292DD9-883A-4975-B4C2-06D126A667E0}"/>
    <cellStyle name="Normal 9" xfId="57" xr:uid="{CC04280B-7E40-41C0-B008-E89A699DBC6E}"/>
    <cellStyle name="Percent" xfId="2" builtinId="5"/>
    <cellStyle name="Percent 10" xfId="111" xr:uid="{1F4F8886-BC30-46CB-A926-4376A9109BBF}"/>
    <cellStyle name="Percent 11" xfId="216" xr:uid="{20B0FEC6-3B8E-4377-885D-2C9836F5717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2 4" xfId="234" xr:uid="{0CA13914-BAF3-4AA0-85F3-7568A4EEEEE2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3 4" xfId="251" xr:uid="{A12609E8-0A12-4AAD-8254-DA8E3F899CF6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4 4" xfId="264" xr:uid="{69803DEE-6772-497F-98FE-6555CE87CCB3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3 7" xfId="225" xr:uid="{9191CB26-0C88-4F1E-9E3D-2BE3D92646F8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5 4" xfId="229" xr:uid="{264F99D8-879C-433A-B678-4BDB3137D58B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6 4" xfId="242" xr:uid="{BF05A554-C9DA-4EDB-8DB8-0DF36B087CE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7 4" xfId="255" xr:uid="{B366D0BE-EE6A-4940-AA7E-7AEEA6EF2312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4" t="s">
        <v>61</v>
      </c>
      <c r="E12" s="22"/>
      <c r="F12" s="22"/>
      <c r="G12" s="22"/>
      <c r="H12" s="22"/>
    </row>
    <row r="13" spans="1:8" x14ac:dyDescent="0.25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5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5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5">
      <c r="A17" s="1"/>
      <c r="B17" s="75" t="s">
        <v>207</v>
      </c>
      <c r="C17" s="75" t="s">
        <v>208</v>
      </c>
      <c r="D17" s="76" t="s">
        <v>61</v>
      </c>
      <c r="E17" s="22"/>
      <c r="F17" s="22"/>
    </row>
    <row r="18" spans="1:9" x14ac:dyDescent="0.25">
      <c r="A18" s="30"/>
      <c r="B18" s="77" t="s">
        <v>73</v>
      </c>
      <c r="C18" s="77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98" t="s">
        <v>101</v>
      </c>
      <c r="C38" s="98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A265" zoomScale="85" zoomScaleNormal="85" workbookViewId="0">
      <selection activeCell="J285" sqref="J285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K93" s="48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389</v>
      </c>
      <c r="K97" s="12" t="s">
        <v>104</v>
      </c>
      <c r="L97" s="12" t="s">
        <v>383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55.8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12.82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20.62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f>20.62</f>
        <v>20.62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12.82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12.82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f>Q106</f>
        <v>20.62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f>Q106</f>
        <v>20.62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f>Q110</f>
        <v>20.62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f>Q104</f>
        <v>12.82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f>AVERAGE(Q112,Q114)</f>
        <v>16.72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f>Q105</f>
        <v>20.62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f>Q112</f>
        <v>12.82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f t="shared" ref="Q116:Q117" si="3">Q113</f>
        <v>16.72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f t="shared" si="3"/>
        <v>20.62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f>Q115</f>
        <v>12.82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f t="shared" ref="Q119:Q120" si="4">Q116</f>
        <v>16.72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f t="shared" si="4"/>
        <v>20.62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f>Q106</f>
        <v>20.62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f>Q106</f>
        <v>20.62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5">
      <c r="B124" s="1" t="str">
        <f t="shared" ref="B124:B142" si="5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5">
      <c r="B125" s="1" t="str">
        <f t="shared" si="5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6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5">
      <c r="B126" s="1" t="str">
        <f t="shared" si="5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6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7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5">
      <c r="B127" s="1" t="str">
        <f t="shared" si="5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6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7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5">
      <c r="B128" s="1" t="str">
        <f t="shared" si="5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6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7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5">
      <c r="B129" s="1" t="str">
        <f t="shared" si="5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6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7"/>
        <v>39.93</v>
      </c>
      <c r="R129" s="48">
        <v>1.49</v>
      </c>
      <c r="S129" s="1">
        <v>15</v>
      </c>
      <c r="T129" s="1">
        <v>1E-3</v>
      </c>
    </row>
    <row r="130" spans="2:20" x14ac:dyDescent="0.25">
      <c r="B130" s="1" t="str">
        <f t="shared" si="5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6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7"/>
        <v>39.93</v>
      </c>
      <c r="R130" s="48">
        <v>1.49</v>
      </c>
      <c r="S130" s="1">
        <v>15</v>
      </c>
      <c r="T130" s="1">
        <v>1E-3</v>
      </c>
    </row>
    <row r="131" spans="2:20" x14ac:dyDescent="0.25">
      <c r="B131" s="1" t="str">
        <f t="shared" si="5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6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7"/>
        <v>39.93</v>
      </c>
      <c r="R131" s="48">
        <v>1.49</v>
      </c>
      <c r="S131" s="1">
        <v>15</v>
      </c>
      <c r="T131" s="1">
        <v>1E-3</v>
      </c>
    </row>
    <row r="132" spans="2:20" x14ac:dyDescent="0.25">
      <c r="B132" s="1" t="str">
        <f t="shared" si="5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6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7"/>
        <v>39.93</v>
      </c>
      <c r="R132" s="48">
        <v>1.49</v>
      </c>
      <c r="S132" s="1">
        <v>15</v>
      </c>
      <c r="T132" s="1">
        <v>1E-3</v>
      </c>
    </row>
    <row r="133" spans="2:20" x14ac:dyDescent="0.25">
      <c r="B133" s="1" t="str">
        <f t="shared" si="5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6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7"/>
        <v>39.93</v>
      </c>
      <c r="R133" s="48">
        <v>1.49</v>
      </c>
      <c r="S133" s="1">
        <v>15</v>
      </c>
      <c r="T133" s="1">
        <v>1E-3</v>
      </c>
    </row>
    <row r="134" spans="2:20" x14ac:dyDescent="0.25">
      <c r="B134" s="1" t="str">
        <f t="shared" si="5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6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7"/>
        <v>39.93</v>
      </c>
      <c r="R134" s="48">
        <v>1.49</v>
      </c>
      <c r="S134" s="1">
        <v>15</v>
      </c>
      <c r="T134" s="1">
        <v>1E-3</v>
      </c>
    </row>
    <row r="135" spans="2:20" x14ac:dyDescent="0.25">
      <c r="B135" s="1" t="str">
        <f t="shared" si="5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6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7"/>
        <v>39.93</v>
      </c>
      <c r="R135" s="48">
        <v>1.49</v>
      </c>
      <c r="S135" s="1">
        <v>15</v>
      </c>
      <c r="T135" s="1">
        <v>1E-3</v>
      </c>
    </row>
    <row r="136" spans="2:20" x14ac:dyDescent="0.25">
      <c r="B136" s="1" t="str">
        <f t="shared" si="5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6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7"/>
        <v>39.93</v>
      </c>
      <c r="R136" s="48">
        <v>1.49</v>
      </c>
      <c r="S136" s="1">
        <v>15</v>
      </c>
      <c r="T136" s="1">
        <v>1E-3</v>
      </c>
    </row>
    <row r="137" spans="2:20" x14ac:dyDescent="0.25">
      <c r="B137" s="1" t="str">
        <f t="shared" si="5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6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7"/>
        <v>39.93</v>
      </c>
      <c r="R137" s="48">
        <v>1.49</v>
      </c>
      <c r="S137" s="1">
        <v>15</v>
      </c>
      <c r="T137" s="1">
        <v>1E-3</v>
      </c>
    </row>
    <row r="138" spans="2:20" x14ac:dyDescent="0.25">
      <c r="B138" s="1" t="str">
        <f t="shared" si="5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6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7"/>
        <v>39.93</v>
      </c>
      <c r="R138" s="48">
        <v>1.49</v>
      </c>
      <c r="S138" s="1">
        <v>15</v>
      </c>
      <c r="T138" s="1">
        <v>1E-3</v>
      </c>
    </row>
    <row r="139" spans="2:20" x14ac:dyDescent="0.25">
      <c r="B139" s="1" t="str">
        <f t="shared" si="5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6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7"/>
        <v>39.93</v>
      </c>
      <c r="R139" s="48">
        <v>1.49</v>
      </c>
      <c r="S139" s="1">
        <v>15</v>
      </c>
      <c r="T139" s="1">
        <v>1E-3</v>
      </c>
    </row>
    <row r="140" spans="2:20" x14ac:dyDescent="0.25">
      <c r="B140" s="1" t="str">
        <f t="shared" si="5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6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7"/>
        <v>39.93</v>
      </c>
      <c r="R140" s="48">
        <v>1.49</v>
      </c>
      <c r="S140" s="1">
        <v>15</v>
      </c>
      <c r="T140" s="1">
        <v>1E-3</v>
      </c>
    </row>
    <row r="141" spans="2:20" x14ac:dyDescent="0.25">
      <c r="B141" s="1" t="str">
        <f t="shared" si="5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6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7"/>
        <v>39.93</v>
      </c>
      <c r="R141" s="48">
        <v>1.49</v>
      </c>
      <c r="S141" s="1">
        <v>15</v>
      </c>
      <c r="T141" s="1">
        <v>1E-3</v>
      </c>
    </row>
    <row r="142" spans="2:20" x14ac:dyDescent="0.25">
      <c r="B142" s="1" t="str">
        <f t="shared" si="5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6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7"/>
        <v>39.93</v>
      </c>
      <c r="R142" s="48">
        <v>1.49</v>
      </c>
      <c r="S142" s="1">
        <v>15</v>
      </c>
      <c r="T142" s="1">
        <v>1E-3</v>
      </c>
    </row>
    <row r="143" spans="2:20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8">AVERAGE(I145,K145)</f>
        <v>111.762</v>
      </c>
      <c r="K145" s="48">
        <v>113.565</v>
      </c>
      <c r="L145" s="48">
        <f t="shared" ref="L145:L160" si="9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8"/>
        <v>111.762</v>
      </c>
      <c r="K146" s="48">
        <v>113.565</v>
      </c>
      <c r="L146" s="48">
        <f t="shared" si="9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8"/>
        <v>323.60950000000003</v>
      </c>
      <c r="K147" s="48">
        <v>250</v>
      </c>
      <c r="L147" s="48">
        <f t="shared" si="9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8"/>
        <v>352.79750000000001</v>
      </c>
      <c r="K148" s="48">
        <v>308.37599999999998</v>
      </c>
      <c r="L148" s="48">
        <f t="shared" si="9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9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10">AVERAGE(I151,K151)</f>
        <v>935.5223742338045</v>
      </c>
      <c r="K151" s="48">
        <v>935.5223742338045</v>
      </c>
      <c r="L151" s="48">
        <f t="shared" si="9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10"/>
        <v>989.2715097553122</v>
      </c>
      <c r="K152" s="48">
        <v>989.2715097553122</v>
      </c>
      <c r="L152" s="48">
        <f t="shared" si="9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5">
      <c r="B154" s="1" t="str">
        <f t="shared" ref="B154:B160" si="11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9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5">
      <c r="B155" s="1" t="str">
        <f t="shared" si="11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2">AVERAGE(I155,K155)</f>
        <v>27.027999999999999</v>
      </c>
      <c r="K155" s="50">
        <v>27.109000000000002</v>
      </c>
      <c r="L155" s="48">
        <f t="shared" si="9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5">
      <c r="B156" s="1" t="str">
        <f t="shared" si="11"/>
        <v>T-LGT-PHEV_DST61</v>
      </c>
      <c r="C156" s="1" t="str">
        <f>Commodities!B9&amp;","&amp;Commodities!B15</f>
        <v>TRADST,TRAELC</v>
      </c>
      <c r="D156" s="49" t="str">
        <f t="shared" ref="D156:D160" si="13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2"/>
        <v>31.293500000000002</v>
      </c>
      <c r="K156" s="50">
        <v>29.062999999999999</v>
      </c>
      <c r="L156" s="48">
        <f t="shared" si="9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5">
      <c r="B157" s="1" t="str">
        <f t="shared" si="11"/>
        <v>T-LGT-ICE_NGB61</v>
      </c>
      <c r="C157" s="1" t="str">
        <f>Commodities!B13&amp;","&amp;Commodities!B14</f>
        <v>TRACNG,TRABNG</v>
      </c>
      <c r="D157" s="49" t="str">
        <f t="shared" si="13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2"/>
        <v>26.765499999999999</v>
      </c>
      <c r="K157" s="50">
        <v>25.433</v>
      </c>
      <c r="L157" s="48">
        <f t="shared" si="9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5">
      <c r="B158" s="1" t="str">
        <f t="shared" si="11"/>
        <v>T-LGT-PHEV_NGB61</v>
      </c>
      <c r="C158" s="1" t="str">
        <f>Commodities!B13&amp;","&amp;Commodities!B15</f>
        <v>TRACNG,TRAELC</v>
      </c>
      <c r="D158" s="49" t="str">
        <f t="shared" si="13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2"/>
        <v>33.258000000000003</v>
      </c>
      <c r="K158" s="50">
        <v>29.968</v>
      </c>
      <c r="L158" s="48">
        <f t="shared" si="9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5">
      <c r="B159" s="1" t="str">
        <f t="shared" si="11"/>
        <v>T-LGT-FCV_HYD61</v>
      </c>
      <c r="C159" s="1" t="str">
        <f>Commodities!B17</f>
        <v>TRAHYD</v>
      </c>
      <c r="D159" s="49" t="str">
        <f t="shared" si="13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2"/>
        <v>44.363</v>
      </c>
      <c r="K159" s="50">
        <v>32.58</v>
      </c>
      <c r="L159" s="48">
        <f t="shared" si="9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5">
      <c r="B160" s="1" t="str">
        <f t="shared" si="11"/>
        <v>T-LGT-BEV_ELC61</v>
      </c>
      <c r="C160" s="1" t="str">
        <f>Commodities!B15</f>
        <v>TRAELC</v>
      </c>
      <c r="D160" s="49" t="str">
        <f t="shared" si="13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2"/>
        <v>30.351500000000001</v>
      </c>
      <c r="K160" s="50">
        <v>28.533000000000001</v>
      </c>
      <c r="L160" s="48">
        <f t="shared" si="9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5">
      <c r="B162" s="1" t="str">
        <f t="shared" ref="B162:B168" si="14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5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5"/>
        <v>95.69</v>
      </c>
      <c r="J162" s="48">
        <f>AVERAGE(I162,K162)</f>
        <v>98.32</v>
      </c>
      <c r="K162" s="1">
        <f t="shared" ref="K162:K168" si="16">K170</f>
        <v>100.95</v>
      </c>
      <c r="L162" s="48">
        <f t="shared" ref="L162:L168" si="17">K162-((K162-M162)/4)</f>
        <v>100.95</v>
      </c>
      <c r="M162" s="1">
        <f t="shared" ref="M162:P168" si="18">M170</f>
        <v>100.95</v>
      </c>
      <c r="N162" s="48">
        <f t="shared" si="18"/>
        <v>2.1157042474212369</v>
      </c>
      <c r="O162" s="48">
        <f t="shared" si="18"/>
        <v>2.1689507539373367</v>
      </c>
      <c r="P162" s="48">
        <f t="shared" si="18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9">T170</f>
        <v>1E-3</v>
      </c>
    </row>
    <row r="163" spans="2:22" s="1" customFormat="1" x14ac:dyDescent="0.25">
      <c r="B163" s="1" t="str">
        <f t="shared" si="14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20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20"/>
        <v>124.73</v>
      </c>
      <c r="J163" s="48">
        <f t="shared" ref="J163:J168" si="21">AVERAGE(I163,K163)</f>
        <v>124.92500000000001</v>
      </c>
      <c r="K163" s="1">
        <f t="shared" si="16"/>
        <v>125.12</v>
      </c>
      <c r="L163" s="48">
        <f>K163-((K163-M163)/4)</f>
        <v>123.88250000000001</v>
      </c>
      <c r="M163" s="1">
        <f t="shared" si="18"/>
        <v>120.17</v>
      </c>
      <c r="N163" s="48">
        <f t="shared" si="18"/>
        <v>3.5721072259038325</v>
      </c>
      <c r="O163" s="48">
        <f t="shared" si="18"/>
        <v>3.0618061936318557</v>
      </c>
      <c r="P163" s="48">
        <f t="shared" si="18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9"/>
        <v>1E-3</v>
      </c>
    </row>
    <row r="164" spans="2:22" s="1" customFormat="1" x14ac:dyDescent="0.25">
      <c r="B164" s="1" t="str">
        <f t="shared" si="14"/>
        <v>T-MGT-FCV_HYD71</v>
      </c>
      <c r="C164" s="1" t="str">
        <f t="shared" si="20"/>
        <v>TRAHYD</v>
      </c>
      <c r="D164" s="1" t="str">
        <f t="shared" ref="D164:D168" si="22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20"/>
        <v>345.67</v>
      </c>
      <c r="J164" s="48">
        <f t="shared" si="21"/>
        <v>283.94499999999999</v>
      </c>
      <c r="K164" s="1">
        <f t="shared" si="16"/>
        <v>222.22</v>
      </c>
      <c r="L164" s="48">
        <f t="shared" si="17"/>
        <v>195.70750000000001</v>
      </c>
      <c r="M164" s="1">
        <f t="shared" si="18"/>
        <v>116.17</v>
      </c>
      <c r="N164" s="48">
        <f t="shared" si="18"/>
        <v>3.5721072259038325</v>
      </c>
      <c r="O164" s="48">
        <f t="shared" si="18"/>
        <v>3.0618061936318557</v>
      </c>
      <c r="P164" s="48">
        <f t="shared" si="18"/>
        <v>2.3858458293310703</v>
      </c>
      <c r="Q164" s="48">
        <v>29.397500000000001</v>
      </c>
      <c r="R164" s="50">
        <f t="shared" ref="R164:R168" si="23">R163</f>
        <v>3.592571901094749</v>
      </c>
      <c r="S164" s="1">
        <v>20</v>
      </c>
      <c r="T164" s="1">
        <f t="shared" si="19"/>
        <v>1E-3</v>
      </c>
    </row>
    <row r="165" spans="2:22" s="1" customFormat="1" x14ac:dyDescent="0.25">
      <c r="B165" s="1" t="str">
        <f t="shared" si="14"/>
        <v>T-MGT-ICE_NGB71</v>
      </c>
      <c r="C165" s="1" t="str">
        <f>Commodities!B13&amp;","&amp;Commodities!B14</f>
        <v>TRACNG,TRABNG</v>
      </c>
      <c r="D165" s="1" t="str">
        <f t="shared" si="22"/>
        <v>TRAF</v>
      </c>
      <c r="E165" s="1">
        <f t="shared" si="20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20"/>
        <v>115.69</v>
      </c>
      <c r="J165" s="48">
        <f t="shared" si="21"/>
        <v>118.32</v>
      </c>
      <c r="K165" s="1">
        <f t="shared" si="16"/>
        <v>120.95</v>
      </c>
      <c r="L165" s="48">
        <f t="shared" si="17"/>
        <v>120.95</v>
      </c>
      <c r="M165" s="1">
        <f t="shared" si="18"/>
        <v>120.95</v>
      </c>
      <c r="N165" s="48">
        <f t="shared" si="18"/>
        <v>5.0989820625747049</v>
      </c>
      <c r="O165" s="48">
        <f t="shared" si="18"/>
        <v>3.5538821890369761</v>
      </c>
      <c r="P165" s="48">
        <f t="shared" si="18"/>
        <v>2.3292245236828353</v>
      </c>
      <c r="Q165" s="48">
        <v>29.397500000000001</v>
      </c>
      <c r="R165" s="50">
        <f t="shared" si="23"/>
        <v>3.592571901094749</v>
      </c>
      <c r="S165" s="1">
        <v>20</v>
      </c>
      <c r="T165" s="1">
        <f t="shared" si="19"/>
        <v>1E-3</v>
      </c>
    </row>
    <row r="166" spans="2:22" s="1" customFormat="1" x14ac:dyDescent="0.25">
      <c r="B166" s="1" t="str">
        <f t="shared" si="14"/>
        <v>T-MGT-HEV_NGB71</v>
      </c>
      <c r="C166" s="1" t="str">
        <f>Commodities!B13&amp;","&amp;Commodities!B14</f>
        <v>TRACNG,TRABNG</v>
      </c>
      <c r="D166" s="1" t="str">
        <f t="shared" si="22"/>
        <v>TRAF</v>
      </c>
      <c r="E166" s="1">
        <f t="shared" si="20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20"/>
        <v>144.72999999999999</v>
      </c>
      <c r="J166" s="48">
        <f t="shared" si="21"/>
        <v>144.92500000000001</v>
      </c>
      <c r="K166" s="1">
        <f t="shared" si="16"/>
        <v>145.12</v>
      </c>
      <c r="L166" s="48">
        <f t="shared" si="17"/>
        <v>143.88249999999999</v>
      </c>
      <c r="M166" s="1">
        <f t="shared" si="18"/>
        <v>140.16999999999999</v>
      </c>
      <c r="N166" s="48">
        <f t="shared" si="18"/>
        <v>5.0989820625747049</v>
      </c>
      <c r="O166" s="48">
        <f t="shared" si="18"/>
        <v>3.5538821890369761</v>
      </c>
      <c r="P166" s="48">
        <f t="shared" si="18"/>
        <v>2.3292245236828353</v>
      </c>
      <c r="Q166" s="48">
        <v>29.397500000000001</v>
      </c>
      <c r="R166" s="50">
        <f t="shared" si="23"/>
        <v>3.592571901094749</v>
      </c>
      <c r="S166" s="1">
        <v>20</v>
      </c>
      <c r="T166" s="1">
        <f t="shared" si="19"/>
        <v>1E-3</v>
      </c>
    </row>
    <row r="167" spans="2:22" s="1" customFormat="1" x14ac:dyDescent="0.25">
      <c r="B167" s="1" t="str">
        <f t="shared" si="14"/>
        <v>T-MGT-ICE_LNG71</v>
      </c>
      <c r="C167" s="1" t="str">
        <f t="shared" si="20"/>
        <v>TRALNG</v>
      </c>
      <c r="D167" s="1" t="str">
        <f t="shared" si="22"/>
        <v>TRAF</v>
      </c>
      <c r="E167" s="1">
        <f t="shared" si="20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20"/>
        <v>130.68600000000001</v>
      </c>
      <c r="J167" s="48">
        <f t="shared" si="21"/>
        <v>129.72200000000001</v>
      </c>
      <c r="K167" s="1">
        <f t="shared" si="16"/>
        <v>128.75800000000001</v>
      </c>
      <c r="L167" s="48">
        <f t="shared" si="17"/>
        <v>128.11425</v>
      </c>
      <c r="M167" s="1">
        <f t="shared" si="18"/>
        <v>126.18300000000001</v>
      </c>
      <c r="N167" s="48">
        <f t="shared" si="18"/>
        <v>5.0989820625747049</v>
      </c>
      <c r="O167" s="48">
        <f t="shared" si="18"/>
        <v>3.5538821890369761</v>
      </c>
      <c r="P167" s="48">
        <f t="shared" si="18"/>
        <v>2.3292245236828353</v>
      </c>
      <c r="Q167" s="48">
        <v>29.397500000000001</v>
      </c>
      <c r="R167" s="50">
        <f t="shared" si="23"/>
        <v>3.592571901094749</v>
      </c>
      <c r="S167" s="1">
        <v>20</v>
      </c>
      <c r="T167" s="1">
        <f t="shared" si="19"/>
        <v>1E-3</v>
      </c>
    </row>
    <row r="168" spans="2:22" s="1" customFormat="1" x14ac:dyDescent="0.25">
      <c r="B168" s="1" t="str">
        <f t="shared" si="14"/>
        <v>T-MGT-BEV_ELC71</v>
      </c>
      <c r="C168" s="1" t="str">
        <f t="shared" si="20"/>
        <v>TRAELC</v>
      </c>
      <c r="D168" s="1" t="str">
        <f t="shared" si="22"/>
        <v>TRAF</v>
      </c>
      <c r="E168" s="1">
        <f t="shared" si="20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20"/>
        <v>345.67</v>
      </c>
      <c r="J168" s="48">
        <f t="shared" si="21"/>
        <v>309.89</v>
      </c>
      <c r="K168" s="1">
        <f t="shared" si="16"/>
        <v>274.11</v>
      </c>
      <c r="L168" s="48">
        <f t="shared" si="17"/>
        <v>234.625</v>
      </c>
      <c r="M168" s="1">
        <f t="shared" si="18"/>
        <v>116.17</v>
      </c>
      <c r="N168" s="48">
        <f t="shared" si="18"/>
        <v>3.5721072259038325</v>
      </c>
      <c r="O168" s="48">
        <f t="shared" si="18"/>
        <v>3.0618061936318557</v>
      </c>
      <c r="P168" s="48">
        <f t="shared" si="18"/>
        <v>2.3858458293310703</v>
      </c>
      <c r="Q168" s="48">
        <v>29.397500000000001</v>
      </c>
      <c r="R168" s="50">
        <f t="shared" si="23"/>
        <v>3.592571901094749</v>
      </c>
      <c r="S168" s="1">
        <v>20</v>
      </c>
      <c r="T168" s="1">
        <f t="shared" si="19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5">
      <c r="B170" s="1" t="str">
        <f t="shared" ref="B170:B176" si="24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5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5">
      <c r="B171" s="1" t="str">
        <f t="shared" si="24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6">AVERAGE(I171,K171)</f>
        <v>124.92500000000001</v>
      </c>
      <c r="K171" s="50">
        <v>125.12</v>
      </c>
      <c r="L171" s="48">
        <f t="shared" si="25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5">
      <c r="B172" s="1" t="str">
        <f t="shared" si="24"/>
        <v>T-HGT-FCV_HYD81</v>
      </c>
      <c r="C172" s="1" t="str">
        <f>Commodities!B17</f>
        <v>TRAHYD</v>
      </c>
      <c r="D172" s="49" t="str">
        <f t="shared" ref="D172:D176" si="27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6"/>
        <v>283.94499999999999</v>
      </c>
      <c r="K172" s="50">
        <v>222.22</v>
      </c>
      <c r="L172" s="48">
        <f t="shared" si="25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8">R171</f>
        <v>9.2231504438872829</v>
      </c>
      <c r="S172" s="49">
        <v>20</v>
      </c>
      <c r="T172" s="49">
        <v>1E-3</v>
      </c>
      <c r="V172" s="1"/>
    </row>
    <row r="173" spans="2:22" x14ac:dyDescent="0.25">
      <c r="B173" s="1" t="str">
        <f t="shared" si="24"/>
        <v>T-HGT-ICE_NGB81</v>
      </c>
      <c r="C173" s="1" t="str">
        <f>Commodities!B13&amp;","&amp;Commodities!B14</f>
        <v>TRACNG,TRABNG</v>
      </c>
      <c r="D173" s="49" t="str">
        <f t="shared" si="27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6"/>
        <v>118.32</v>
      </c>
      <c r="K173" s="50">
        <v>120.95</v>
      </c>
      <c r="L173" s="48">
        <f t="shared" si="25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8"/>
        <v>9.2231504438872829</v>
      </c>
      <c r="S173" s="49">
        <v>20</v>
      </c>
      <c r="T173" s="49">
        <v>1E-3</v>
      </c>
      <c r="V173" s="1"/>
    </row>
    <row r="174" spans="2:22" s="1" customFormat="1" x14ac:dyDescent="0.25">
      <c r="B174" s="1" t="str">
        <f t="shared" si="24"/>
        <v>T-HGT-HEV_NGB81</v>
      </c>
      <c r="C174" s="1" t="str">
        <f>Commodities!B13&amp;","&amp;Commodities!B14</f>
        <v>TRACNG,TRABNG</v>
      </c>
      <c r="D174" s="49" t="str">
        <f t="shared" si="27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6"/>
        <v>144.92500000000001</v>
      </c>
      <c r="K174" s="50">
        <v>145.12</v>
      </c>
      <c r="L174" s="48">
        <f t="shared" si="25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8"/>
        <v>9.2231504438872829</v>
      </c>
      <c r="S174" s="49">
        <v>20</v>
      </c>
      <c r="T174" s="49">
        <v>1E-3</v>
      </c>
    </row>
    <row r="175" spans="2:22" s="1" customFormat="1" x14ac:dyDescent="0.25">
      <c r="B175" s="1" t="str">
        <f t="shared" si="24"/>
        <v>T-HGT-ICE_LNG81</v>
      </c>
      <c r="C175" s="1" t="str">
        <f>Commodities!B16</f>
        <v>TRALNG</v>
      </c>
      <c r="D175" s="49" t="str">
        <f t="shared" si="27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6"/>
        <v>129.72200000000001</v>
      </c>
      <c r="K175" s="50">
        <v>128.75800000000001</v>
      </c>
      <c r="L175" s="48">
        <f t="shared" si="25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8"/>
        <v>9.2231504438872829</v>
      </c>
      <c r="S175" s="49">
        <v>20</v>
      </c>
      <c r="T175" s="49">
        <v>1E-3</v>
      </c>
    </row>
    <row r="176" spans="2:22" s="1" customFormat="1" x14ac:dyDescent="0.25">
      <c r="B176" s="1" t="str">
        <f t="shared" si="24"/>
        <v>T-HGT-BEV_ELC81</v>
      </c>
      <c r="C176" s="1" t="str">
        <f>Commodities!B15</f>
        <v>TRAELC</v>
      </c>
      <c r="D176" s="49" t="str">
        <f t="shared" si="27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6"/>
        <v>309.89</v>
      </c>
      <c r="K176" s="50">
        <v>274.11</v>
      </c>
      <c r="L176" s="48">
        <f t="shared" si="25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8"/>
        <v>9.2231504438872829</v>
      </c>
      <c r="S176" s="49">
        <v>20</v>
      </c>
      <c r="T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9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30">AVERAGE(I179,K179)</f>
        <v>438.88212036358203</v>
      </c>
      <c r="K179" s="48">
        <v>438.88212036358203</v>
      </c>
      <c r="L179" s="48">
        <f t="shared" si="29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30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5">
      <c r="B183" s="1" t="str">
        <f t="shared" ref="B183:B184" si="3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5">
      <c r="B184" s="1" t="str">
        <f t="shared" si="31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4" t="s">
        <v>1</v>
      </c>
      <c r="C194" s="94" t="s">
        <v>3</v>
      </c>
      <c r="D194" s="97" t="s">
        <v>46</v>
      </c>
      <c r="E194" s="97" t="s">
        <v>385</v>
      </c>
      <c r="F194" s="97" t="s">
        <v>386</v>
      </c>
      <c r="G194" s="97" t="s">
        <v>387</v>
      </c>
      <c r="H194" s="97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1" t="str">
        <f>B195</f>
        <v>T-MOT-ICE_GSL01</v>
      </c>
      <c r="C196" s="81" t="str">
        <f>C195</f>
        <v>TRAGSL</v>
      </c>
      <c r="D196" s="91" t="s">
        <v>356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6" t="str">
        <f>B197</f>
        <v>T-CAR-ICE_GSL21</v>
      </c>
      <c r="C198" s="86" t="str">
        <f>C197</f>
        <v>TRAGSL</v>
      </c>
      <c r="D198" s="82" t="s">
        <v>356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6" t="str">
        <f>B199</f>
        <v>T-CAR-ICE_DST21</v>
      </c>
      <c r="C200" s="86" t="str">
        <f>C199</f>
        <v>TRADST</v>
      </c>
      <c r="D200" s="82" t="s">
        <v>356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6" t="str">
        <f>B201</f>
        <v>T-CAR-ICE_DF21</v>
      </c>
      <c r="C202" s="86" t="str">
        <f>C201</f>
        <v>TRACNG</v>
      </c>
      <c r="D202" s="82" t="s">
        <v>356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5">
      <c r="B204" s="86" t="str">
        <f>B203</f>
        <v>T-CAR-ICE_NGB21</v>
      </c>
      <c r="C204" s="86" t="str">
        <f>C203</f>
        <v>TRACNG</v>
      </c>
      <c r="D204" s="82" t="s">
        <v>356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5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6" t="str">
        <f>B205</f>
        <v>T-CAR-ICE_E8521</v>
      </c>
      <c r="C206" s="86" t="str">
        <f>C205</f>
        <v>TRAETH</v>
      </c>
      <c r="D206" s="82" t="s">
        <v>356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6" t="str">
        <f>B207</f>
        <v>T-CAR-HEV_GSL21</v>
      </c>
      <c r="C208" s="86" t="str">
        <f>C207</f>
        <v>TRAGSL</v>
      </c>
      <c r="D208" s="82" t="s">
        <v>356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6" t="str">
        <f>B209</f>
        <v>T-CAR-HEV_DST21</v>
      </c>
      <c r="C210" s="86" t="str">
        <f>C209</f>
        <v>TRADST</v>
      </c>
      <c r="D210" s="82" t="s">
        <v>356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6" t="str">
        <f>B211</f>
        <v>T-CAR-PHEV10_GSL21</v>
      </c>
      <c r="C212" s="86" t="str">
        <f>C211</f>
        <v>TRAELC</v>
      </c>
      <c r="D212" s="82" t="s">
        <v>356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5">
      <c r="B214" s="86" t="str">
        <f>B213</f>
        <v>T-CAR-PHEV20_GSL21</v>
      </c>
      <c r="C214" s="86" t="str">
        <f>C213</f>
        <v>TRAELC</v>
      </c>
      <c r="D214" s="82" t="s">
        <v>356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5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5">
      <c r="B216" s="86" t="str">
        <f>B215</f>
        <v>T-CAR-PHEV40_GSL21</v>
      </c>
      <c r="C216" s="86" t="str">
        <f>C215</f>
        <v>TRAELC</v>
      </c>
      <c r="D216" s="82" t="s">
        <v>356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5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6" t="str">
        <f>B217</f>
        <v>T-CAR-PHEV10_DST21</v>
      </c>
      <c r="C218" s="86" t="s">
        <v>40</v>
      </c>
      <c r="D218" s="82" t="s">
        <v>356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5">
      <c r="B220" s="86" t="str">
        <f>B219</f>
        <v>T-CAR-PHEV20_DST21</v>
      </c>
      <c r="C220" s="86" t="str">
        <f>C219</f>
        <v>TRAELC</v>
      </c>
      <c r="D220" s="82" t="s">
        <v>356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5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5">
      <c r="B222" s="86" t="str">
        <f>B221</f>
        <v>T-CAR-PHEV40_DST21</v>
      </c>
      <c r="C222" s="86" t="str">
        <f>C221</f>
        <v>TRAELC</v>
      </c>
      <c r="D222" s="82" t="s">
        <v>356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5">
      <c r="B223" s="81" t="str">
        <f>B124</f>
        <v>T-TAX-ICE_GSL31</v>
      </c>
      <c r="C223" s="81" t="str">
        <f>C197</f>
        <v>TRAGSL</v>
      </c>
      <c r="D223" s="91" t="str">
        <f t="shared" ref="D223:H223" si="32">D197</f>
        <v>UP</v>
      </c>
      <c r="E223" s="87">
        <f t="shared" si="32"/>
        <v>0.96784365458672328</v>
      </c>
      <c r="F223" s="87">
        <f t="shared" si="32"/>
        <v>1</v>
      </c>
      <c r="G223" s="87">
        <f t="shared" si="32"/>
        <v>1</v>
      </c>
      <c r="H223" s="81">
        <f t="shared" si="32"/>
        <v>5</v>
      </c>
    </row>
    <row r="224" spans="2:26" s="1" customFormat="1" x14ac:dyDescent="0.25">
      <c r="B224" s="81" t="str">
        <f>B223</f>
        <v>T-TAX-ICE_GSL31</v>
      </c>
      <c r="C224" s="81" t="str">
        <f t="shared" ref="C224:H248" si="33">C198</f>
        <v>TRAGSL</v>
      </c>
      <c r="D224" s="91" t="str">
        <f t="shared" si="33"/>
        <v>LO</v>
      </c>
      <c r="E224" s="87">
        <f t="shared" si="33"/>
        <v>0.96784365458672328</v>
      </c>
      <c r="F224" s="87">
        <f t="shared" si="33"/>
        <v>0.95</v>
      </c>
      <c r="G224" s="87">
        <f t="shared" si="33"/>
        <v>0.9</v>
      </c>
      <c r="H224" s="81">
        <f t="shared" si="33"/>
        <v>5</v>
      </c>
    </row>
    <row r="225" spans="2:26" s="1" customFormat="1" x14ac:dyDescent="0.25">
      <c r="B225" s="81" t="str">
        <f>B125</f>
        <v>T-TAX-ICE_DST31</v>
      </c>
      <c r="C225" s="81" t="str">
        <f t="shared" si="33"/>
        <v>TRADST</v>
      </c>
      <c r="D225" s="91" t="str">
        <f t="shared" si="33"/>
        <v>UP</v>
      </c>
      <c r="E225" s="87">
        <f t="shared" si="33"/>
        <v>0.95903634682608185</v>
      </c>
      <c r="F225" s="87">
        <f t="shared" si="33"/>
        <v>1</v>
      </c>
      <c r="G225" s="87">
        <f t="shared" si="33"/>
        <v>1</v>
      </c>
      <c r="H225" s="81">
        <f t="shared" si="33"/>
        <v>5</v>
      </c>
    </row>
    <row r="226" spans="2:26" s="1" customFormat="1" x14ac:dyDescent="0.25">
      <c r="B226" s="81" t="str">
        <f>B225</f>
        <v>T-TAX-ICE_DST31</v>
      </c>
      <c r="C226" s="81" t="str">
        <f t="shared" si="33"/>
        <v>TRADST</v>
      </c>
      <c r="D226" s="91" t="str">
        <f t="shared" si="33"/>
        <v>LO</v>
      </c>
      <c r="E226" s="87">
        <f t="shared" si="33"/>
        <v>0.95903634682608185</v>
      </c>
      <c r="F226" s="87">
        <f t="shared" si="33"/>
        <v>0.95</v>
      </c>
      <c r="G226" s="87">
        <f>G200</f>
        <v>0.8</v>
      </c>
      <c r="H226" s="81">
        <f t="shared" si="33"/>
        <v>5</v>
      </c>
    </row>
    <row r="227" spans="2:26" s="1" customFormat="1" x14ac:dyDescent="0.25">
      <c r="B227" s="81" t="str">
        <f>B126</f>
        <v>T-TAX-ICE_DF31</v>
      </c>
      <c r="C227" s="81" t="str">
        <f t="shared" si="33"/>
        <v>TRACNG</v>
      </c>
      <c r="D227" s="91" t="str">
        <f t="shared" si="33"/>
        <v>UP</v>
      </c>
      <c r="E227" s="87">
        <f t="shared" si="33"/>
        <v>0.5</v>
      </c>
      <c r="F227" s="87">
        <f t="shared" si="33"/>
        <v>0.5</v>
      </c>
      <c r="G227" s="87">
        <f t="shared" si="33"/>
        <v>0.8</v>
      </c>
      <c r="H227" s="81">
        <f t="shared" si="33"/>
        <v>5</v>
      </c>
    </row>
    <row r="228" spans="2:26" s="1" customFormat="1" x14ac:dyDescent="0.25">
      <c r="B228" s="81" t="str">
        <f>B227</f>
        <v>T-TAX-ICE_DF31</v>
      </c>
      <c r="C228" s="81" t="str">
        <f t="shared" si="33"/>
        <v>TRACNG</v>
      </c>
      <c r="D228" s="91" t="str">
        <f t="shared" si="33"/>
        <v>LO</v>
      </c>
      <c r="E228" s="87">
        <f t="shared" si="33"/>
        <v>0.4</v>
      </c>
      <c r="F228" s="87">
        <f t="shared" si="33"/>
        <v>0.4</v>
      </c>
      <c r="G228" s="87">
        <f t="shared" si="33"/>
        <v>0.4</v>
      </c>
      <c r="H228" s="81">
        <f t="shared" si="33"/>
        <v>5</v>
      </c>
    </row>
    <row r="229" spans="2:26" x14ac:dyDescent="0.25">
      <c r="B229" s="81" t="str">
        <f>B127</f>
        <v>T-TAX-ICE_NGB31</v>
      </c>
      <c r="C229" s="81" t="str">
        <f t="shared" si="33"/>
        <v>TRACNG</v>
      </c>
      <c r="D229" s="91" t="str">
        <f t="shared" si="33"/>
        <v>UP</v>
      </c>
      <c r="E229" s="87">
        <f t="shared" si="33"/>
        <v>0.5</v>
      </c>
      <c r="F229" s="87">
        <f t="shared" si="33"/>
        <v>0.5</v>
      </c>
      <c r="G229" s="87">
        <f t="shared" si="33"/>
        <v>1</v>
      </c>
      <c r="H229" s="81">
        <f t="shared" si="3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1" t="str">
        <f>B229</f>
        <v>T-TAX-ICE_NGB31</v>
      </c>
      <c r="C230" s="81" t="str">
        <f t="shared" si="33"/>
        <v>TRACNG</v>
      </c>
      <c r="D230" s="91" t="str">
        <f t="shared" si="33"/>
        <v>LO</v>
      </c>
      <c r="E230" s="87">
        <f t="shared" si="33"/>
        <v>0.5</v>
      </c>
      <c r="F230" s="87">
        <f t="shared" si="33"/>
        <v>0.5</v>
      </c>
      <c r="G230" s="87">
        <f t="shared" si="33"/>
        <v>0</v>
      </c>
      <c r="H230" s="81">
        <f t="shared" si="3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1" t="str">
        <f>B128</f>
        <v>T-TAX-ICE_E8531</v>
      </c>
      <c r="C231" s="81" t="str">
        <f t="shared" si="33"/>
        <v>TRAETH</v>
      </c>
      <c r="D231" s="91" t="str">
        <f t="shared" si="33"/>
        <v>UP</v>
      </c>
      <c r="E231" s="87">
        <f t="shared" si="33"/>
        <v>0.85</v>
      </c>
      <c r="F231" s="87">
        <f t="shared" si="33"/>
        <v>0.85</v>
      </c>
      <c r="G231" s="87">
        <f t="shared" si="33"/>
        <v>0.85</v>
      </c>
      <c r="H231" s="81">
        <f t="shared" si="3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1" t="str">
        <f>B231</f>
        <v>T-TAX-ICE_E8531</v>
      </c>
      <c r="C232" s="81" t="str">
        <f t="shared" si="33"/>
        <v>TRAETH</v>
      </c>
      <c r="D232" s="91" t="str">
        <f t="shared" si="33"/>
        <v>LO</v>
      </c>
      <c r="E232" s="87">
        <f t="shared" si="33"/>
        <v>0</v>
      </c>
      <c r="F232" s="87">
        <f t="shared" si="33"/>
        <v>0</v>
      </c>
      <c r="G232" s="87">
        <f t="shared" si="33"/>
        <v>0</v>
      </c>
      <c r="H232" s="81">
        <f t="shared" si="3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1" t="str">
        <f>B130</f>
        <v>T-TAX-HEV_GSL31</v>
      </c>
      <c r="C233" s="81" t="str">
        <f t="shared" si="33"/>
        <v>TRAGSL</v>
      </c>
      <c r="D233" s="91" t="str">
        <f t="shared" si="33"/>
        <v>UP</v>
      </c>
      <c r="E233" s="87">
        <f t="shared" si="33"/>
        <v>0.96784365458672328</v>
      </c>
      <c r="F233" s="87">
        <f t="shared" si="33"/>
        <v>1</v>
      </c>
      <c r="G233" s="87">
        <f t="shared" si="33"/>
        <v>1</v>
      </c>
      <c r="H233" s="81">
        <f t="shared" si="3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1" t="str">
        <f>B233</f>
        <v>T-TAX-HEV_GSL31</v>
      </c>
      <c r="C234" s="81" t="str">
        <f t="shared" si="33"/>
        <v>TRAGSL</v>
      </c>
      <c r="D234" s="91" t="str">
        <f t="shared" si="33"/>
        <v>LO</v>
      </c>
      <c r="E234" s="87">
        <f t="shared" si="33"/>
        <v>0.96784365458672328</v>
      </c>
      <c r="F234" s="87">
        <f t="shared" si="33"/>
        <v>0.95</v>
      </c>
      <c r="G234" s="87">
        <f t="shared" si="33"/>
        <v>0.9</v>
      </c>
      <c r="H234" s="81">
        <f t="shared" si="3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1" t="str">
        <f>B131</f>
        <v>T-TAX-HEV_DST31</v>
      </c>
      <c r="C235" s="81" t="str">
        <f t="shared" si="33"/>
        <v>TRADST</v>
      </c>
      <c r="D235" s="91" t="str">
        <f t="shared" si="33"/>
        <v>UP</v>
      </c>
      <c r="E235" s="87">
        <f t="shared" si="33"/>
        <v>0.95903634682608185</v>
      </c>
      <c r="F235" s="87">
        <f t="shared" si="33"/>
        <v>1</v>
      </c>
      <c r="G235" s="87">
        <f t="shared" si="33"/>
        <v>1</v>
      </c>
      <c r="H235" s="81">
        <f t="shared" si="33"/>
        <v>5</v>
      </c>
    </row>
    <row r="236" spans="2:26" s="1" customFormat="1" x14ac:dyDescent="0.25">
      <c r="B236" s="81" t="str">
        <f>B235</f>
        <v>T-TAX-HEV_DST31</v>
      </c>
      <c r="C236" s="81" t="str">
        <f t="shared" si="33"/>
        <v>TRADST</v>
      </c>
      <c r="D236" s="91" t="str">
        <f t="shared" si="33"/>
        <v>LO</v>
      </c>
      <c r="E236" s="87">
        <f t="shared" si="33"/>
        <v>0.95903634682608185</v>
      </c>
      <c r="F236" s="87">
        <f t="shared" si="33"/>
        <v>0.95</v>
      </c>
      <c r="G236" s="87">
        <f t="shared" si="33"/>
        <v>0.8</v>
      </c>
      <c r="H236" s="81">
        <f t="shared" si="33"/>
        <v>5</v>
      </c>
    </row>
    <row r="237" spans="2:26" s="1" customFormat="1" x14ac:dyDescent="0.25">
      <c r="B237" s="81" t="str">
        <f>B132</f>
        <v>T-TAX-PHEV10_GSL31</v>
      </c>
      <c r="C237" s="81" t="str">
        <f t="shared" si="33"/>
        <v>TRAELC</v>
      </c>
      <c r="D237" s="91" t="str">
        <f t="shared" si="33"/>
        <v>UP</v>
      </c>
      <c r="E237" s="87">
        <f t="shared" si="33"/>
        <v>0.5</v>
      </c>
      <c r="F237" s="87">
        <f t="shared" si="33"/>
        <v>0.6</v>
      </c>
      <c r="G237" s="87">
        <f t="shared" si="33"/>
        <v>0.8</v>
      </c>
      <c r="H237" s="81">
        <f t="shared" si="33"/>
        <v>5</v>
      </c>
    </row>
    <row r="238" spans="2:26" s="1" customFormat="1" x14ac:dyDescent="0.25">
      <c r="B238" s="81" t="str">
        <f>B237</f>
        <v>T-TAX-PHEV10_GSL31</v>
      </c>
      <c r="C238" s="81" t="str">
        <f t="shared" si="33"/>
        <v>TRAELC</v>
      </c>
      <c r="D238" s="91" t="str">
        <f t="shared" si="33"/>
        <v>LO</v>
      </c>
      <c r="E238" s="87">
        <f t="shared" si="33"/>
        <v>0.3</v>
      </c>
      <c r="F238" s="87">
        <f t="shared" si="33"/>
        <v>0.3</v>
      </c>
      <c r="G238" s="87">
        <f t="shared" si="33"/>
        <v>0.3</v>
      </c>
      <c r="H238" s="81">
        <f t="shared" si="33"/>
        <v>5</v>
      </c>
    </row>
    <row r="239" spans="2:26" s="1" customFormat="1" x14ac:dyDescent="0.25">
      <c r="B239" s="81" t="str">
        <f>B133</f>
        <v>T-TAX-PHEV20_GSL31</v>
      </c>
      <c r="C239" s="81" t="str">
        <f t="shared" si="33"/>
        <v>TRAELC</v>
      </c>
      <c r="D239" s="91" t="str">
        <f t="shared" si="33"/>
        <v>UP</v>
      </c>
      <c r="E239" s="87">
        <f t="shared" si="33"/>
        <v>0.5</v>
      </c>
      <c r="F239" s="87">
        <f t="shared" si="33"/>
        <v>0.6</v>
      </c>
      <c r="G239" s="87">
        <f t="shared" si="33"/>
        <v>0.8</v>
      </c>
      <c r="H239" s="81">
        <f t="shared" si="33"/>
        <v>5</v>
      </c>
    </row>
    <row r="240" spans="2:26" s="1" customFormat="1" x14ac:dyDescent="0.25">
      <c r="B240" s="81" t="str">
        <f>B239</f>
        <v>T-TAX-PHEV20_GSL31</v>
      </c>
      <c r="C240" s="81" t="str">
        <f t="shared" si="33"/>
        <v>TRAELC</v>
      </c>
      <c r="D240" s="91" t="str">
        <f t="shared" si="33"/>
        <v>LO</v>
      </c>
      <c r="E240" s="87">
        <f t="shared" si="33"/>
        <v>0.3</v>
      </c>
      <c r="F240" s="87">
        <f t="shared" si="33"/>
        <v>0.3</v>
      </c>
      <c r="G240" s="87">
        <f t="shared" si="33"/>
        <v>0.3</v>
      </c>
      <c r="H240" s="81">
        <f t="shared" si="33"/>
        <v>5</v>
      </c>
    </row>
    <row r="241" spans="2:26" s="1" customFormat="1" x14ac:dyDescent="0.25">
      <c r="B241" s="81" t="str">
        <f>B134</f>
        <v>T-TAX-PHEV40_GSL31</v>
      </c>
      <c r="C241" s="81" t="str">
        <f t="shared" si="33"/>
        <v>TRAELC</v>
      </c>
      <c r="D241" s="91" t="str">
        <f t="shared" si="33"/>
        <v>UP</v>
      </c>
      <c r="E241" s="87">
        <f t="shared" si="33"/>
        <v>0.5</v>
      </c>
      <c r="F241" s="87">
        <f t="shared" si="33"/>
        <v>0.6</v>
      </c>
      <c r="G241" s="87">
        <f t="shared" si="33"/>
        <v>0.8</v>
      </c>
      <c r="H241" s="81">
        <f t="shared" si="33"/>
        <v>5</v>
      </c>
    </row>
    <row r="242" spans="2:26" s="1" customFormat="1" x14ac:dyDescent="0.25">
      <c r="B242" s="81" t="str">
        <f>B241</f>
        <v>T-TAX-PHEV40_GSL31</v>
      </c>
      <c r="C242" s="81" t="str">
        <f t="shared" si="33"/>
        <v>TRAELC</v>
      </c>
      <c r="D242" s="91" t="str">
        <f t="shared" si="33"/>
        <v>LO</v>
      </c>
      <c r="E242" s="87">
        <f t="shared" si="33"/>
        <v>0.3</v>
      </c>
      <c r="F242" s="87">
        <f t="shared" si="33"/>
        <v>0.3</v>
      </c>
      <c r="G242" s="87">
        <f t="shared" si="33"/>
        <v>0.3</v>
      </c>
      <c r="H242" s="81">
        <f t="shared" si="33"/>
        <v>5</v>
      </c>
    </row>
    <row r="243" spans="2:26" s="1" customFormat="1" x14ac:dyDescent="0.25">
      <c r="B243" s="81" t="str">
        <f>B135</f>
        <v>T-TAX-PHEV10_DST31</v>
      </c>
      <c r="C243" s="81" t="str">
        <f t="shared" si="33"/>
        <v>TRAELC</v>
      </c>
      <c r="D243" s="91" t="str">
        <f t="shared" si="33"/>
        <v>UP</v>
      </c>
      <c r="E243" s="87">
        <f t="shared" si="33"/>
        <v>0.5</v>
      </c>
      <c r="F243" s="87">
        <f t="shared" si="33"/>
        <v>0.6</v>
      </c>
      <c r="G243" s="87">
        <f t="shared" si="33"/>
        <v>0.8</v>
      </c>
      <c r="H243" s="81">
        <f t="shared" si="33"/>
        <v>5</v>
      </c>
    </row>
    <row r="244" spans="2:26" s="1" customFormat="1" x14ac:dyDescent="0.25">
      <c r="B244" s="81" t="str">
        <f>B243</f>
        <v>T-TAX-PHEV10_DST31</v>
      </c>
      <c r="C244" s="81" t="str">
        <f t="shared" si="33"/>
        <v>TRAELC</v>
      </c>
      <c r="D244" s="91" t="str">
        <f t="shared" si="33"/>
        <v>LO</v>
      </c>
      <c r="E244" s="87">
        <f t="shared" si="33"/>
        <v>0.3</v>
      </c>
      <c r="F244" s="87">
        <f t="shared" si="33"/>
        <v>0.3</v>
      </c>
      <c r="G244" s="87">
        <f t="shared" si="33"/>
        <v>0.3</v>
      </c>
      <c r="H244" s="81">
        <f t="shared" si="33"/>
        <v>5</v>
      </c>
    </row>
    <row r="245" spans="2:26" s="1" customFormat="1" x14ac:dyDescent="0.25">
      <c r="B245" s="81" t="str">
        <f>B136</f>
        <v>T-TAX-PHEV20_DST31</v>
      </c>
      <c r="C245" s="81" t="str">
        <f t="shared" si="33"/>
        <v>TRAELC</v>
      </c>
      <c r="D245" s="91" t="str">
        <f t="shared" si="33"/>
        <v>UP</v>
      </c>
      <c r="E245" s="87">
        <f t="shared" si="33"/>
        <v>0.5</v>
      </c>
      <c r="F245" s="87">
        <f t="shared" si="33"/>
        <v>0.6</v>
      </c>
      <c r="G245" s="87">
        <f t="shared" si="33"/>
        <v>0.8</v>
      </c>
      <c r="H245" s="81">
        <f t="shared" si="33"/>
        <v>5</v>
      </c>
    </row>
    <row r="246" spans="2:26" s="1" customFormat="1" x14ac:dyDescent="0.25">
      <c r="B246" s="81" t="str">
        <f>B245</f>
        <v>T-TAX-PHEV20_DST31</v>
      </c>
      <c r="C246" s="81" t="str">
        <f t="shared" si="33"/>
        <v>TRAELC</v>
      </c>
      <c r="D246" s="91" t="str">
        <f t="shared" si="33"/>
        <v>LO</v>
      </c>
      <c r="E246" s="87">
        <f t="shared" si="33"/>
        <v>0.3</v>
      </c>
      <c r="F246" s="87">
        <f t="shared" si="33"/>
        <v>0.3</v>
      </c>
      <c r="G246" s="87">
        <f t="shared" si="33"/>
        <v>0.3</v>
      </c>
      <c r="H246" s="81">
        <f t="shared" si="33"/>
        <v>5</v>
      </c>
    </row>
    <row r="247" spans="2:26" s="1" customFormat="1" x14ac:dyDescent="0.25">
      <c r="B247" s="81" t="str">
        <f>B137</f>
        <v>T-TAX-PHEV40_DST31</v>
      </c>
      <c r="C247" s="81" t="str">
        <f t="shared" si="33"/>
        <v>TRAELC</v>
      </c>
      <c r="D247" s="91" t="str">
        <f t="shared" si="33"/>
        <v>UP</v>
      </c>
      <c r="E247" s="87">
        <f t="shared" si="33"/>
        <v>0.5</v>
      </c>
      <c r="F247" s="87">
        <f t="shared" si="33"/>
        <v>0.6</v>
      </c>
      <c r="G247" s="87">
        <f t="shared" si="33"/>
        <v>0.8</v>
      </c>
      <c r="H247" s="81">
        <f t="shared" si="33"/>
        <v>5</v>
      </c>
    </row>
    <row r="248" spans="2:26" s="1" customFormat="1" x14ac:dyDescent="0.25">
      <c r="B248" s="81" t="str">
        <f>B247</f>
        <v>T-TAX-PHEV40_DST31</v>
      </c>
      <c r="C248" s="81" t="str">
        <f t="shared" si="33"/>
        <v>TRAELC</v>
      </c>
      <c r="D248" s="91" t="str">
        <f t="shared" si="33"/>
        <v>LO</v>
      </c>
      <c r="E248" s="87">
        <f t="shared" si="33"/>
        <v>0.3</v>
      </c>
      <c r="F248" s="87">
        <f t="shared" si="33"/>
        <v>0.3</v>
      </c>
      <c r="G248" s="87">
        <f t="shared" si="33"/>
        <v>0.3</v>
      </c>
      <c r="H248" s="81">
        <f t="shared" si="33"/>
        <v>5</v>
      </c>
    </row>
    <row r="249" spans="2:26" s="1" customFormat="1" x14ac:dyDescent="0.25">
      <c r="B249" s="86" t="str">
        <f>B144</f>
        <v>T-BUS-ICE_DST41</v>
      </c>
      <c r="C249" s="86" t="str">
        <f>Commodities!B9</f>
        <v>TRADST</v>
      </c>
      <c r="D249" s="82" t="str">
        <f t="shared" ref="D249" si="34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5">
      <c r="B250" s="86" t="str">
        <f>B249</f>
        <v>T-BUS-ICE_DST41</v>
      </c>
      <c r="C250" s="86" t="str">
        <f>C249</f>
        <v>TRADST</v>
      </c>
      <c r="D250" s="82" t="str">
        <f t="shared" ref="D250" si="35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5">
      <c r="B251" s="86" t="str">
        <f>B146</f>
        <v>T-BUS-ICE_NGB41</v>
      </c>
      <c r="C251" s="86" t="str">
        <f>Commodities!B13</f>
        <v>TRACNG</v>
      </c>
      <c r="D251" s="82" t="str">
        <f t="shared" ref="D251" si="36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5">
      <c r="B252" s="86" t="str">
        <f>B251</f>
        <v>T-BUS-ICE_NGB41</v>
      </c>
      <c r="C252" s="86" t="str">
        <f>C251</f>
        <v>TRACNG</v>
      </c>
      <c r="D252" s="82" t="str">
        <f t="shared" ref="D252" si="37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5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5">
      <c r="B254" s="81" t="str">
        <f>B253</f>
        <v>T-HPT-ICE_DST51</v>
      </c>
      <c r="C254" s="81" t="str">
        <f>C253</f>
        <v>TRADST</v>
      </c>
      <c r="D254" s="91" t="s">
        <v>356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6" t="str">
        <f>B255</f>
        <v>T-LGT-ICE_DST61</v>
      </c>
      <c r="C256" s="86" t="str">
        <f>C255</f>
        <v>TRADST</v>
      </c>
      <c r="D256" s="82" t="s">
        <v>356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6" t="str">
        <f>B257</f>
        <v>T-LGT-HEV_DST61</v>
      </c>
      <c r="C258" s="86" t="str">
        <f>C257</f>
        <v>TRADST</v>
      </c>
      <c r="D258" s="82" t="s">
        <v>356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5">
      <c r="B260" s="86" t="str">
        <f>B259</f>
        <v>T-LGT-PHEV_DST61</v>
      </c>
      <c r="C260" s="86" t="str">
        <f>C259</f>
        <v>TRAELC</v>
      </c>
      <c r="D260" s="82" t="s">
        <v>356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5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5">
      <c r="B262" s="86" t="str">
        <f>B261</f>
        <v>T-LGT-ICE_NGB61</v>
      </c>
      <c r="C262" s="86" t="str">
        <f>C261</f>
        <v>TRACNG</v>
      </c>
      <c r="D262" s="82" t="s">
        <v>356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5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5">
      <c r="B264" s="86" t="str">
        <f>B263</f>
        <v>T-LGT-PHEV_NGB61</v>
      </c>
      <c r="C264" s="86" t="str">
        <f>C263</f>
        <v>TRAELC</v>
      </c>
      <c r="D264" s="82" t="s">
        <v>356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5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1" t="str">
        <f>B265</f>
        <v>T-MGT-ICE_DST71</v>
      </c>
      <c r="C266" s="81" t="str">
        <f>C265</f>
        <v>TRADST</v>
      </c>
      <c r="D266" s="91" t="s">
        <v>356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5">
      <c r="B268" s="81" t="str">
        <f>B267</f>
        <v>T-MGT-HEV_DST71</v>
      </c>
      <c r="C268" s="81" t="str">
        <f>C267</f>
        <v>TRADST</v>
      </c>
      <c r="D268" s="91" t="s">
        <v>356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5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5">
      <c r="B270" s="81" t="str">
        <f>B269</f>
        <v>T-MGT-ICE_NGB71</v>
      </c>
      <c r="C270" s="81" t="str">
        <f>C269</f>
        <v>TRACNG</v>
      </c>
      <c r="D270" s="91" t="s">
        <v>356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5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5">
      <c r="B272" s="81" t="str">
        <f>B271</f>
        <v>T-MGT-HEV_NGB71</v>
      </c>
      <c r="C272" s="81" t="str">
        <f>C271</f>
        <v>TRACNG</v>
      </c>
      <c r="D272" s="91" t="s">
        <v>356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5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6" t="str">
        <f>B273</f>
        <v>T-HGT-ICE_DST81</v>
      </c>
      <c r="C274" s="86" t="str">
        <f>C273</f>
        <v>TRADST</v>
      </c>
      <c r="D274" s="82" t="s">
        <v>356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5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5">
      <c r="B276" s="86" t="str">
        <f>B275</f>
        <v>T-HGT-HEV_DST81</v>
      </c>
      <c r="C276" s="86" t="str">
        <f>C275</f>
        <v>TRADST</v>
      </c>
      <c r="D276" s="82" t="s">
        <v>356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5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5">
      <c r="B278" s="86" t="str">
        <f>B277</f>
        <v>T-HGT-ICE_NGB81</v>
      </c>
      <c r="C278" s="86" t="str">
        <f>C277</f>
        <v>TRACNG</v>
      </c>
      <c r="D278" s="82" t="s">
        <v>356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5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5">
      <c r="B280" s="86" t="str">
        <f>B279</f>
        <v>T-HGT-HEV_NGB81</v>
      </c>
      <c r="C280" s="86" t="str">
        <f>C279</f>
        <v>TRACNG</v>
      </c>
      <c r="D280" s="82" t="s">
        <v>356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5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5">
      <c r="B282" s="81" t="str">
        <f>B281</f>
        <v>T-GTR-ICE_DST91</v>
      </c>
      <c r="C282" s="81" t="str">
        <f>C281</f>
        <v>TRADST</v>
      </c>
      <c r="D282" s="91" t="s">
        <v>356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5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5">
      <c r="B284" s="86" t="str">
        <f>B283</f>
        <v>T-TUR_NEW</v>
      </c>
      <c r="C284" s="86" t="str">
        <f>C283</f>
        <v>TRADST</v>
      </c>
      <c r="D284" s="82" t="s">
        <v>356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5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5">
      <c r="B286" s="86" t="str">
        <f>B285</f>
        <v>T-TUR_NEW</v>
      </c>
      <c r="C286" s="86" t="str">
        <f>C285</f>
        <v>TRAELC</v>
      </c>
      <c r="D286" s="82" t="s">
        <v>356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5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5">
      <c r="B288" s="81" t="str">
        <f>B287</f>
        <v>T-NAV_NEW</v>
      </c>
      <c r="C288" s="81" t="str">
        <f>C287</f>
        <v>TRADST</v>
      </c>
      <c r="D288" s="91" t="s">
        <v>356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5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5">
      <c r="B290" s="86" t="str">
        <f>B289</f>
        <v>T-OTH_NEW</v>
      </c>
      <c r="C290" s="86" t="str">
        <f>C289</f>
        <v>TRAGSL</v>
      </c>
      <c r="D290" s="82" t="s">
        <v>356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5">
      <c r="B291" s="86" t="str">
        <f t="shared" ref="B291:B294" si="38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5">
      <c r="B292" s="86" t="str">
        <f t="shared" si="38"/>
        <v>T-OTH_NEW</v>
      </c>
      <c r="C292" s="86" t="str">
        <f>C291</f>
        <v>TRADST</v>
      </c>
      <c r="D292" s="82" t="s">
        <v>356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5">
      <c r="B293" s="86" t="str">
        <f t="shared" si="38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5">
      <c r="B294" s="86" t="str">
        <f t="shared" si="38"/>
        <v>T-OTH_NEW</v>
      </c>
      <c r="C294" s="86" t="str">
        <f>C293</f>
        <v>TRABDL</v>
      </c>
      <c r="D294" s="82" t="s">
        <v>356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5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5">
      <c r="B296" s="81" t="str">
        <f>B295</f>
        <v>T-AVI_DOM_NEW</v>
      </c>
      <c r="C296" s="89" t="str">
        <f>C295</f>
        <v>TRAKER</v>
      </c>
      <c r="D296" s="91" t="s">
        <v>356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5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5">
      <c r="B298" s="85" t="str">
        <f>B297</f>
        <v>T-AVI_INT_NEW</v>
      </c>
      <c r="C298" s="85" t="str">
        <f>C297</f>
        <v>TRAKER</v>
      </c>
      <c r="D298" s="83" t="s">
        <v>356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2021-04-06T18:48:44Z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48558533191680</vt:r8>
  </property>
</Properties>
</file>