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ES-Ireland-model\main-8760\SubRES_TMPL\"/>
    </mc:Choice>
  </mc:AlternateContent>
  <xr:revisionPtr revIDLastSave="0" documentId="13_ncr:1_{4FB88E2F-FF21-4829-B6A2-38F66A377395}" xr6:coauthVersionLast="46" xr6:coauthVersionMax="46" xr10:uidLastSave="{00000000-0000-0000-0000-000000000000}"/>
  <bookViews>
    <workbookView xWindow="5280" yWindow="3900" windowWidth="42165" windowHeight="23985" tabRatio="819" activeTab="4" xr2:uid="{00000000-000D-0000-FFFF-FFFF00000000}"/>
    <workbookView xWindow="7230" yWindow="5850" windowWidth="42165" windowHeight="23985" firstSheet="6" activeTab="6" xr2:uid="{DF4C35E6-02C2-4233-84CE-A7CCAFFA4B2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0" i="48" l="1"/>
  <c r="H58" i="48"/>
  <c r="B70" i="48"/>
  <c r="B58" i="48"/>
  <c r="B46" i="48"/>
  <c r="B34" i="48"/>
  <c r="H46" i="48"/>
  <c r="C67" i="48"/>
  <c r="C68" i="48"/>
  <c r="C69" i="48"/>
  <c r="C70" i="48"/>
  <c r="C71" i="48"/>
  <c r="C72" i="48"/>
  <c r="C73" i="48"/>
  <c r="C74" i="48"/>
  <c r="C75" i="48"/>
  <c r="C76" i="48"/>
  <c r="C66" i="48"/>
  <c r="C55" i="48"/>
  <c r="C56" i="48"/>
  <c r="C57" i="48"/>
  <c r="C58" i="48"/>
  <c r="C59" i="48"/>
  <c r="C60" i="48"/>
  <c r="C61" i="48"/>
  <c r="C62" i="48"/>
  <c r="C63" i="48"/>
  <c r="C64" i="48"/>
  <c r="B10" i="48"/>
  <c r="H34" i="48"/>
  <c r="C43" i="48"/>
  <c r="C44" i="48"/>
  <c r="C45" i="48"/>
  <c r="C46" i="48"/>
  <c r="C47" i="48"/>
  <c r="C48" i="48"/>
  <c r="C49" i="48"/>
  <c r="C50" i="48"/>
  <c r="C51" i="48"/>
  <c r="C52" i="48"/>
  <c r="C42" i="48"/>
  <c r="C54" i="48"/>
  <c r="H10" i="48"/>
  <c r="B22" i="48"/>
  <c r="H22" i="48"/>
  <c r="D22" i="48" s="1"/>
  <c r="L23" i="48"/>
  <c r="L22" i="48"/>
  <c r="L21" i="48"/>
  <c r="L20" i="48"/>
  <c r="L19" i="48"/>
  <c r="L18" i="48"/>
  <c r="B45" i="48" l="1"/>
  <c r="C127" i="48" l="1"/>
  <c r="C126" i="48"/>
  <c r="C125" i="48"/>
  <c r="H127" i="48"/>
  <c r="D127" i="48" s="1"/>
  <c r="B127" i="48"/>
  <c r="H126" i="48"/>
  <c r="D126" i="48" s="1"/>
  <c r="B126" i="48"/>
  <c r="H125" i="48"/>
  <c r="D125" i="48" s="1"/>
  <c r="B125" i="48"/>
  <c r="B33" i="48"/>
  <c r="B40" i="48"/>
  <c r="B39" i="48"/>
  <c r="B38" i="48"/>
  <c r="B37" i="48"/>
  <c r="B36" i="48"/>
  <c r="B35" i="48"/>
  <c r="B32" i="48"/>
  <c r="B31" i="48"/>
  <c r="B30" i="48"/>
  <c r="B28" i="48"/>
  <c r="B27" i="48"/>
  <c r="B26" i="48"/>
  <c r="B25" i="48"/>
  <c r="B24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76" i="48"/>
  <c r="B75" i="48"/>
  <c r="B74" i="48"/>
  <c r="B73" i="48"/>
  <c r="B72" i="48"/>
  <c r="B71" i="48"/>
  <c r="B69" i="48"/>
  <c r="B68" i="48"/>
  <c r="B67" i="48"/>
  <c r="B66" i="48"/>
  <c r="B64" i="48"/>
  <c r="B63" i="48"/>
  <c r="B62" i="48"/>
  <c r="B61" i="48"/>
  <c r="B60" i="48"/>
  <c r="B59" i="48"/>
  <c r="B57" i="48"/>
  <c r="B56" i="48"/>
  <c r="B55" i="48"/>
  <c r="B54" i="48"/>
  <c r="B52" i="48"/>
  <c r="B51" i="48"/>
  <c r="B50" i="48"/>
  <c r="B49" i="48"/>
  <c r="B48" i="48"/>
  <c r="B47" i="48"/>
  <c r="B44" i="48"/>
  <c r="B43" i="48"/>
  <c r="B42" i="48"/>
  <c r="H76" i="48" l="1"/>
  <c r="H75" i="48"/>
  <c r="H74" i="48"/>
  <c r="H73" i="48"/>
  <c r="H72" i="48"/>
  <c r="H71" i="48"/>
  <c r="H69" i="48"/>
  <c r="H68" i="48"/>
  <c r="H67" i="48"/>
  <c r="H66" i="48"/>
  <c r="H64" i="48"/>
  <c r="H63" i="48"/>
  <c r="H62" i="48"/>
  <c r="H61" i="48"/>
  <c r="H60" i="48"/>
  <c r="H59" i="48"/>
  <c r="H57" i="48"/>
  <c r="H56" i="48"/>
  <c r="H55" i="48"/>
  <c r="H54" i="48"/>
  <c r="H52" i="48"/>
  <c r="H51" i="48"/>
  <c r="H50" i="48"/>
  <c r="H49" i="48"/>
  <c r="H48" i="48"/>
  <c r="H47" i="48"/>
  <c r="H45" i="48"/>
  <c r="H44" i="48"/>
  <c r="H43" i="48"/>
  <c r="H42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1" i="48"/>
  <c r="B122" i="48"/>
  <c r="B123" i="48"/>
  <c r="C123" i="48"/>
  <c r="C122" i="48"/>
  <c r="C121" i="48"/>
  <c r="B119" i="48"/>
  <c r="B118" i="48"/>
  <c r="B117" i="48"/>
  <c r="H123" i="48"/>
  <c r="D123" i="48" s="1"/>
  <c r="H122" i="48"/>
  <c r="D122" i="48" s="1"/>
  <c r="H121" i="48"/>
  <c r="D121" i="48" s="1"/>
  <c r="H119" i="48"/>
  <c r="D119" i="48" s="1"/>
  <c r="H118" i="48"/>
  <c r="D118" i="48" s="1"/>
  <c r="H117" i="48"/>
  <c r="D117" i="48" s="1"/>
  <c r="H89" i="48"/>
  <c r="D89" i="48" s="1"/>
  <c r="H102" i="48"/>
  <c r="D102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6" i="48"/>
  <c r="D96" i="48" s="1"/>
  <c r="H95" i="48"/>
  <c r="D95" i="48" s="1"/>
  <c r="D58" i="48" s="1"/>
  <c r="H94" i="48"/>
  <c r="D94" i="48" s="1"/>
  <c r="H93" i="48"/>
  <c r="D93" i="48" s="1"/>
  <c r="H92" i="48"/>
  <c r="D92" i="48" s="1"/>
  <c r="H91" i="48"/>
  <c r="D91" i="48" s="1"/>
  <c r="H40" i="48"/>
  <c r="D40" i="48" s="1"/>
  <c r="H39" i="48"/>
  <c r="D39" i="48" s="1"/>
  <c r="H38" i="48"/>
  <c r="D38" i="48" s="1"/>
  <c r="H37" i="48"/>
  <c r="D37" i="48" s="1"/>
  <c r="H36" i="48"/>
  <c r="D36" i="48" s="1"/>
  <c r="H35" i="48"/>
  <c r="D35" i="48" s="1"/>
  <c r="D34" i="48"/>
  <c r="H33" i="48"/>
  <c r="D33" i="48" s="1"/>
  <c r="H32" i="48"/>
  <c r="D32" i="48" s="1"/>
  <c r="H31" i="48"/>
  <c r="D31" i="48" s="1"/>
  <c r="H30" i="48"/>
  <c r="D30" i="48" s="1"/>
  <c r="H28" i="48"/>
  <c r="D28" i="48" s="1"/>
  <c r="H27" i="48"/>
  <c r="D27" i="48" s="1"/>
  <c r="H26" i="48"/>
  <c r="D26" i="48" s="1"/>
  <c r="H25" i="48"/>
  <c r="D25" i="48" s="1"/>
  <c r="H24" i="48"/>
  <c r="D24" i="48" s="1"/>
  <c r="H23" i="48"/>
  <c r="D23" i="48" s="1"/>
  <c r="H21" i="48"/>
  <c r="D21" i="48" s="1"/>
  <c r="H20" i="48"/>
  <c r="D20" i="48" s="1"/>
  <c r="H19" i="48"/>
  <c r="D19" i="48" s="1"/>
  <c r="H18" i="48"/>
  <c r="D18" i="48" s="1"/>
  <c r="D10" i="48"/>
  <c r="D71" i="48" l="1"/>
  <c r="D63" i="48"/>
  <c r="D72" i="48"/>
  <c r="D62" i="48"/>
  <c r="D61" i="48"/>
  <c r="D55" i="48"/>
  <c r="D56" i="48"/>
  <c r="D64" i="48"/>
  <c r="D69" i="48"/>
  <c r="D73" i="48"/>
  <c r="D57" i="48"/>
  <c r="D66" i="48"/>
  <c r="D74" i="48"/>
  <c r="D75" i="48"/>
  <c r="D59" i="48"/>
  <c r="D67" i="48"/>
  <c r="D60" i="48"/>
  <c r="D68" i="48"/>
  <c r="D76" i="48"/>
  <c r="D54" i="48"/>
  <c r="D70" i="48"/>
  <c r="D5" i="64"/>
  <c r="B115" i="48"/>
  <c r="B102" i="48"/>
  <c r="B89" i="48"/>
  <c r="B114" i="48" l="1"/>
  <c r="B113" i="48"/>
  <c r="B112" i="48"/>
  <c r="B111" i="48"/>
  <c r="B110" i="48"/>
  <c r="B109" i="48"/>
  <c r="B108" i="48"/>
  <c r="B107" i="48"/>
  <c r="B106" i="48"/>
  <c r="B105" i="48"/>
  <c r="B104" i="48"/>
  <c r="B88" i="48"/>
  <c r="B87" i="48"/>
  <c r="B86" i="48"/>
  <c r="B85" i="48"/>
  <c r="B84" i="48"/>
  <c r="B83" i="48"/>
  <c r="B82" i="48"/>
  <c r="H82" i="48" s="1"/>
  <c r="D82" i="48" s="1"/>
  <c r="D46" i="48" s="1"/>
  <c r="B81" i="48"/>
  <c r="B80" i="48"/>
  <c r="B78" i="48"/>
  <c r="B101" i="48"/>
  <c r="B100" i="48"/>
  <c r="B99" i="48"/>
  <c r="B98" i="48"/>
  <c r="B97" i="48"/>
  <c r="B96" i="48"/>
  <c r="B95" i="48"/>
  <c r="B94" i="48"/>
  <c r="B93" i="48"/>
  <c r="B92" i="48"/>
  <c r="B91" i="48"/>
  <c r="B79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88" i="48" l="1"/>
  <c r="D88" i="48" s="1"/>
  <c r="D52" i="48" s="1"/>
  <c r="H87" i="48"/>
  <c r="D87" i="48" s="1"/>
  <c r="D51" i="48" s="1"/>
  <c r="H86" i="48"/>
  <c r="D86" i="48" s="1"/>
  <c r="D50" i="48" s="1"/>
  <c r="H85" i="48"/>
  <c r="D85" i="48" s="1"/>
  <c r="D49" i="48" s="1"/>
  <c r="H84" i="48"/>
  <c r="D84" i="48" s="1"/>
  <c r="D48" i="48" s="1"/>
  <c r="H83" i="48"/>
  <c r="D83" i="48" s="1"/>
  <c r="D47" i="48" s="1"/>
  <c r="H81" i="48"/>
  <c r="D81" i="48" s="1"/>
  <c r="D45" i="48" s="1"/>
  <c r="H80" i="48"/>
  <c r="D80" i="48" s="1"/>
  <c r="D44" i="48" s="1"/>
  <c r="H79" i="48"/>
  <c r="D79" i="48" s="1"/>
  <c r="D43" i="48" s="1"/>
  <c r="H78" i="48"/>
  <c r="D78" i="48" s="1"/>
  <c r="D42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5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17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18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19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1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2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3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<sst xmlns="http://schemas.openxmlformats.org/spreadsheetml/2006/main" count="2669" uniqueCount="269">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</sst>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  <sheetView workbookViewId="1"/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  <sheetView workbookViewId="1"/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  <sheetView workbookViewId="1"/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  <sheetView workbookViewId="1"/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180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27"/>
  <sheetViews>
    <sheetView tabSelected="1" zoomScaleNormal="100" workbookViewId="0">
      <selection activeCell="H22" sqref="H22"/>
    </sheetView>
    <sheetView workbookViewId="1"/>
  </sheetViews>
  <sheetFormatPr defaultRowHeight="12.75" x14ac:dyDescent="0.2"/>
  <cols>
    <col min="1" max="1" width="12.28515625" style="22" customWidth="1"/>
    <col min="2" max="2" width="37.85546875" style="22" customWidth="1"/>
    <col min="3" max="3" width="22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7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243</v>
      </c>
      <c r="J3" s="17" t="s">
        <v>243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0.251294826490714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5.6742452222251502E-3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1.22114316116754E-5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5" x14ac:dyDescent="0.2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2.92726955741749E-2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5" x14ac:dyDescent="0.2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2.1974809581675851E-2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5" x14ac:dyDescent="0.2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4.7386892734226298E-2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5" x14ac:dyDescent="0.2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1.50419670684038E-2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9.4968303643999302E-2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8.8189793033597697E-2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2.2384455613659201E-2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1.40933452966884E-3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5" x14ac:dyDescent="0.2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0.25427820715246202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0.20963817697789</v>
      </c>
    </row>
    <row r="19" spans="1:12" ht="15" x14ac:dyDescent="0.2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1.9727143416387202E-2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0.29754218668175703</v>
      </c>
    </row>
    <row r="20" spans="1:12" ht="15" x14ac:dyDescent="0.2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0.49011428261671702</v>
      </c>
    </row>
    <row r="21" spans="1:12" ht="15" x14ac:dyDescent="0.2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3.92400721571756E-2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0.12635353241295499</v>
      </c>
    </row>
    <row r="22" spans="1:12" ht="15" x14ac:dyDescent="0.2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3.1152602388648351E-2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0.24100352965976199</v>
      </c>
    </row>
    <row r="23" spans="1:12" ht="15" x14ac:dyDescent="0.25">
      <c r="A23" s="33" t="s">
        <v>244</v>
      </c>
      <c r="B23" s="33" t="str">
        <f t="shared" ref="B23:B28" si="3">"R-SH*"&amp;F23&amp;"_"&amp;G23&amp;"*"</f>
        <v>R-SH*Att_KER*</v>
      </c>
      <c r="C23" s="33"/>
      <c r="D23" s="33">
        <f>AVERAGEIFS('BY-RSD-SH_AF'!$L$2:$L$100,'BY-RSD-SH_AF'!$C$2:$C$100,H23,'BY-RSD-SH_AF'!$A$2:$A$100,"BASE")</f>
        <v>3.5982700943281098E-2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0.29839165082681302</v>
      </c>
    </row>
    <row r="24" spans="1:12" ht="15" x14ac:dyDescent="0.25">
      <c r="A24" s="32" t="s">
        <v>244</v>
      </c>
      <c r="B24" s="32" t="str">
        <f t="shared" si="3"/>
        <v>R-SH*Att_GAS*</v>
      </c>
      <c r="C24" s="32"/>
      <c r="D24" s="32">
        <f>AVERAGEIFS('BY-RSD-SH_AF'!$L$2:$L$100,'BY-RSD-SH_AF'!$C$2:$C$100,H24,'BY-RSD-SH_AF'!$A$2:$A$100,"BASE")</f>
        <v>2.8026244703222701E-2</v>
      </c>
      <c r="F24" s="32" t="s">
        <v>105</v>
      </c>
      <c r="G24" s="32" t="s">
        <v>194</v>
      </c>
      <c r="H24" s="32" t="str">
        <f>"R-S*_"&amp;F23&amp;"_"&amp;G24&amp;"*"</f>
        <v>R-S*_Att_GAS*</v>
      </c>
    </row>
    <row r="25" spans="1:12" ht="15" x14ac:dyDescent="0.25">
      <c r="A25" s="33" t="s">
        <v>1</v>
      </c>
      <c r="B25" s="33" t="str">
        <f t="shared" si="3"/>
        <v>R-SH*Att_PEA*</v>
      </c>
      <c r="C25" s="33"/>
      <c r="D25" s="33">
        <f>AVERAGEIFS('BY-RSD-SH_AF'!$L$2:$L$100,'BY-RSD-SH_AF'!$C$2:$C$100,H25,'BY-RSD-SH_AF'!$A$2:$A$100,"BASE")</f>
        <v>5.6714843841128501E-2</v>
      </c>
      <c r="F25" s="33" t="s">
        <v>105</v>
      </c>
      <c r="G25" s="33" t="s">
        <v>110</v>
      </c>
      <c r="H25" s="33" t="str">
        <f>"R-S*_"&amp;F25&amp;"_"&amp;G25&amp;"*"</f>
        <v>R-S*_Att_PEA*</v>
      </c>
    </row>
    <row r="26" spans="1:12" ht="15" x14ac:dyDescent="0.25">
      <c r="A26" s="32" t="s">
        <v>1</v>
      </c>
      <c r="B26" s="32" t="str">
        <f t="shared" si="3"/>
        <v>R-SH*Att_SMF*</v>
      </c>
      <c r="C26" s="32"/>
      <c r="D26" s="32">
        <f>AVERAGEIFS('BY-RSD-SH_AF'!$L$2:$L$100,'BY-RSD-SH_AF'!$C$2:$C$100,H26,'BY-RSD-SH_AF'!$A$2:$A$100,"BASE")</f>
        <v>5.8905144753244799E-2</v>
      </c>
      <c r="F26" s="32" t="s">
        <v>105</v>
      </c>
      <c r="G26" s="32" t="s">
        <v>111</v>
      </c>
      <c r="H26" s="32" t="str">
        <f>"R-S*_"&amp;F26&amp;"_"&amp;G26&amp;"*"</f>
        <v>R-S*_Att_SMF*</v>
      </c>
    </row>
    <row r="27" spans="1:12" ht="15" x14ac:dyDescent="0.25">
      <c r="A27" s="33" t="s">
        <v>244</v>
      </c>
      <c r="B27" s="33" t="str">
        <f t="shared" si="3"/>
        <v>R-SH*Att_WOO*</v>
      </c>
      <c r="C27" s="33"/>
      <c r="D27" s="33">
        <f>AVERAGEIFS('BY-RSD-SH_AF'!$L$2:$L$100,'BY-RSD-SH_AF'!$C$2:$C$100,H27,'BY-RSD-SH_AF'!$A$2:$A$100,"BASE")</f>
        <v>9.52141887785493E-2</v>
      </c>
      <c r="F27" s="33" t="s">
        <v>105</v>
      </c>
      <c r="G27" s="33" t="s">
        <v>195</v>
      </c>
      <c r="H27" s="33" t="str">
        <f>"R-S*_"&amp;F27&amp;"_"&amp;G27&amp;"*"</f>
        <v>R-S*_Att_WOO*</v>
      </c>
    </row>
    <row r="28" spans="1:12" ht="15" x14ac:dyDescent="0.25">
      <c r="A28" s="32" t="s">
        <v>1</v>
      </c>
      <c r="B28" s="32" t="str">
        <f t="shared" si="3"/>
        <v>R-SH*Att_HET*</v>
      </c>
      <c r="C28" s="32"/>
      <c r="D28" s="32">
        <f>AVERAGEIFS('BY-RSD-SH_AF'!$L$2:$L$100,'BY-RSD-SH_AF'!$C$2:$C$100,H28,'BY-RSD-SH_AF'!$A$2:$A$100,"BASE")</f>
        <v>1.82983145664136E-2</v>
      </c>
      <c r="F28" s="32" t="s">
        <v>105</v>
      </c>
      <c r="G28" s="32" t="s">
        <v>84</v>
      </c>
      <c r="H28" s="32" t="str">
        <f>"R-S*_"&amp;F28&amp;"_"&amp;G28&amp;"*"</f>
        <v>R-S*_Att_HET*</v>
      </c>
    </row>
    <row r="29" spans="1:12" ht="15" x14ac:dyDescent="0.2">
      <c r="A29" s="29" t="s">
        <v>113</v>
      </c>
      <c r="B29" s="30"/>
      <c r="C29" s="30"/>
      <c r="D29" s="30"/>
      <c r="E29" s="30"/>
      <c r="F29" s="30"/>
      <c r="G29" s="30"/>
      <c r="H29" s="30"/>
    </row>
    <row r="30" spans="1:12" ht="15" x14ac:dyDescent="0.25">
      <c r="A30" s="32" t="s">
        <v>1</v>
      </c>
      <c r="B30" s="32" t="str">
        <f>"R-SH*"&amp;F30&amp;"_"&amp;G30&amp;"*"</f>
        <v>R-SH*Det_COA*</v>
      </c>
      <c r="C30" s="32"/>
      <c r="D30" s="32">
        <f>AVERAGEIFS('BY-RSD-SH_AF'!$L$2:$L$100,'BY-RSD-SH_AF'!$C$2:$C$100,H30,'BY-RSD-SH_AF'!$A$2:$A$100,"BASE")</f>
        <v>0.56734094210587305</v>
      </c>
      <c r="F30" s="32" t="s">
        <v>114</v>
      </c>
      <c r="G30" s="32" t="s">
        <v>82</v>
      </c>
      <c r="H30" s="32" t="str">
        <f t="shared" ref="H30:H33" si="5">"R-S*_"&amp;F30&amp;"_"&amp;G30&amp;"*"</f>
        <v>R-S*_Det_COA*</v>
      </c>
    </row>
    <row r="31" spans="1:12" ht="15" x14ac:dyDescent="0.25">
      <c r="A31" s="33" t="s">
        <v>1</v>
      </c>
      <c r="B31" s="33" t="str">
        <f>"R-SH*"&amp;F31&amp;"_"&amp;G31&amp;"*"</f>
        <v>R-SH*Det_BDL*</v>
      </c>
      <c r="C31" s="33"/>
      <c r="D31" s="33">
        <f>AVERAGEIFS('BY-RSD-SH_AF'!$L$2:$L$100,'BY-RSD-SH_AF'!$C$2:$C$100,H31,'BY-RSD-SH_AF'!$A$2:$A$100,"BASE")</f>
        <v>0</v>
      </c>
      <c r="F31" s="33" t="s">
        <v>114</v>
      </c>
      <c r="G31" s="33" t="s">
        <v>191</v>
      </c>
      <c r="H31" s="33" t="str">
        <f t="shared" si="5"/>
        <v>R-S*_Det_BDL*</v>
      </c>
      <c r="I31" s="25"/>
    </row>
    <row r="32" spans="1:12" ht="15" x14ac:dyDescent="0.25">
      <c r="A32" s="32" t="s">
        <v>1</v>
      </c>
      <c r="B32" s="32" t="str">
        <f>"R-SH*"&amp;F32&amp;"_"&amp;G32&amp;"*"</f>
        <v>R-SH*Det_ETH*</v>
      </c>
      <c r="C32" s="32"/>
      <c r="D32" s="32">
        <f>AVERAGEIFS('BY-RSD-SH_AF'!$L$2:$L$100,'BY-RSD-SH_AF'!$C$2:$C$100,H32,'BY-RSD-SH_AF'!$A$2:$A$100,"BASE")</f>
        <v>0</v>
      </c>
      <c r="F32" s="32" t="s">
        <v>114</v>
      </c>
      <c r="G32" s="32" t="s">
        <v>190</v>
      </c>
      <c r="H32" s="32" t="str">
        <f t="shared" si="5"/>
        <v>R-S*_Det_ETH*</v>
      </c>
    </row>
    <row r="33" spans="1:8" ht="15" x14ac:dyDescent="0.25">
      <c r="A33" s="33" t="s">
        <v>244</v>
      </c>
      <c r="B33" s="33" t="str">
        <f>"R-SH*"&amp;F33&amp;"_"&amp;G33&amp;"*"</f>
        <v>R-SH*Det_LPG*</v>
      </c>
      <c r="C33" s="33"/>
      <c r="D33" s="33">
        <f>AVERAGEIFS('BY-RSD-SH_AF'!$L$2:$L$100,'BY-RSD-SH_AF'!$C$2:$C$100,H33,'BY-RSD-SH_AF'!$A$2:$A$100,"BASE")</f>
        <v>8.5024956709859906E-2</v>
      </c>
      <c r="F33" s="33" t="s">
        <v>114</v>
      </c>
      <c r="G33" s="33" t="s">
        <v>192</v>
      </c>
      <c r="H33" s="33" t="str">
        <f t="shared" si="5"/>
        <v>R-S*_Det_LPG*</v>
      </c>
    </row>
    <row r="34" spans="1:8" ht="15" x14ac:dyDescent="0.25">
      <c r="A34" s="32" t="s">
        <v>244</v>
      </c>
      <c r="B34" s="32" t="str">
        <f>"R-SH*"&amp;F34&amp;"_"&amp;G34&amp;"*"</f>
        <v>R-SH*Det_ELC*</v>
      </c>
      <c r="C34" s="32"/>
      <c r="D34" s="32">
        <f>AVERAGEIFS('BY-RSD-SH_AF'!$L$2:$L$100,'BY-RSD-SH_AF'!$C$2:$C$100,H34,'BY-RSD-SH_AF'!$A$2:$A$100,"BASE")</f>
        <v>5.2637209370950108E-2</v>
      </c>
      <c r="F34" s="32" t="s">
        <v>114</v>
      </c>
      <c r="G34" s="32" t="s">
        <v>83</v>
      </c>
      <c r="H34" s="32" t="str">
        <f>"R-S*_"&amp;F34&amp;"_"&amp;G34&amp;"*"</f>
        <v>R-S*_Det_ELC*</v>
      </c>
    </row>
    <row r="35" spans="1:8" ht="15" x14ac:dyDescent="0.25">
      <c r="A35" s="33" t="s">
        <v>244</v>
      </c>
      <c r="B35" s="33" t="str">
        <f t="shared" ref="B35:B40" si="6">"R-SH*"&amp;F35&amp;"_"&amp;G35&amp;"*"</f>
        <v>R-SH*Det_KER*</v>
      </c>
      <c r="C35" s="33"/>
      <c r="D35" s="33">
        <f>AVERAGEIFS('BY-RSD-SH_AF'!$L$2:$L$100,'BY-RSD-SH_AF'!$C$2:$C$100,H35,'BY-RSD-SH_AF'!$A$2:$A$100,"BASE")</f>
        <v>5.9134611842239497E-2</v>
      </c>
      <c r="F35" s="33" t="s">
        <v>114</v>
      </c>
      <c r="G35" s="33" t="s">
        <v>193</v>
      </c>
      <c r="H35" s="33" t="str">
        <f t="shared" ref="H35" si="7">"R-S*_"&amp;F35&amp;"_"&amp;G35&amp;"*"</f>
        <v>R-S*_Det_KER*</v>
      </c>
    </row>
    <row r="36" spans="1:8" ht="15" x14ac:dyDescent="0.25">
      <c r="A36" s="32" t="s">
        <v>244</v>
      </c>
      <c r="B36" s="32" t="str">
        <f t="shared" si="6"/>
        <v>R-SH*Det_GAS*</v>
      </c>
      <c r="C36" s="32"/>
      <c r="D36" s="32">
        <f>AVERAGEIFS('BY-RSD-SH_AF'!$L$2:$L$100,'BY-RSD-SH_AF'!$C$2:$C$100,H36,'BY-RSD-SH_AF'!$A$2:$A$100,"BASE")</f>
        <v>4.6982028361355302E-2</v>
      </c>
      <c r="F36" s="32" t="s">
        <v>114</v>
      </c>
      <c r="G36" s="32" t="s">
        <v>194</v>
      </c>
      <c r="H36" s="32" t="str">
        <f>"R-S*_"&amp;F35&amp;"_"&amp;G36&amp;"*"</f>
        <v>R-S*_Det_GAS*</v>
      </c>
    </row>
    <row r="37" spans="1:8" ht="15" x14ac:dyDescent="0.25">
      <c r="A37" s="33" t="s">
        <v>1</v>
      </c>
      <c r="B37" s="33" t="str">
        <f t="shared" si="6"/>
        <v>R-SH*Det_PEA*</v>
      </c>
      <c r="C37" s="33"/>
      <c r="D37" s="33">
        <f>AVERAGEIFS('BY-RSD-SH_AF'!$L$2:$L$100,'BY-RSD-SH_AF'!$C$2:$C$100,H37,'BY-RSD-SH_AF'!$A$2:$A$100,"BASE")</f>
        <v>0.120504252519882</v>
      </c>
      <c r="F37" s="33" t="s">
        <v>114</v>
      </c>
      <c r="G37" s="33" t="s">
        <v>110</v>
      </c>
      <c r="H37" s="33" t="str">
        <f>"R-S*_"&amp;F37&amp;"_"&amp;G37&amp;"*"</f>
        <v>R-S*_Det_PEA*</v>
      </c>
    </row>
    <row r="38" spans="1:8" ht="15" x14ac:dyDescent="0.25">
      <c r="A38" s="32" t="s">
        <v>1</v>
      </c>
      <c r="B38" s="32" t="str">
        <f t="shared" si="6"/>
        <v>R-SH*Det_SMF*</v>
      </c>
      <c r="C38" s="32"/>
      <c r="D38" s="32">
        <f>AVERAGEIFS('BY-RSD-SH_AF'!$L$2:$L$100,'BY-RSD-SH_AF'!$C$2:$C$100,H38,'BY-RSD-SH_AF'!$A$2:$A$100,"BASE")</f>
        <v>0.16465051297265201</v>
      </c>
      <c r="F38" s="32" t="s">
        <v>114</v>
      </c>
      <c r="G38" s="32" t="s">
        <v>111</v>
      </c>
      <c r="H38" s="32" t="str">
        <f>"R-S*_"&amp;F38&amp;"_"&amp;G38&amp;"*"</f>
        <v>R-S*_Det_SMF*</v>
      </c>
    </row>
    <row r="39" spans="1:8" ht="15" x14ac:dyDescent="0.25">
      <c r="A39" s="33" t="s">
        <v>244</v>
      </c>
      <c r="B39" s="33" t="str">
        <f t="shared" si="6"/>
        <v>R-SH*Det_WOO*</v>
      </c>
      <c r="C39" s="33"/>
      <c r="D39" s="33">
        <f>AVERAGEIFS('BY-RSD-SH_AF'!$L$2:$L$100,'BY-RSD-SH_AF'!$C$2:$C$100,H39,'BY-RSD-SH_AF'!$A$2:$A$100,"BASE")</f>
        <v>0.115618760253806</v>
      </c>
      <c r="F39" s="33" t="s">
        <v>114</v>
      </c>
      <c r="G39" s="33" t="s">
        <v>195</v>
      </c>
      <c r="H39" s="33" t="str">
        <f>"R-S*_"&amp;F39&amp;"_"&amp;G39&amp;"*"</f>
        <v>R-S*_Det_WOO*</v>
      </c>
    </row>
    <row r="40" spans="1:8" ht="15" x14ac:dyDescent="0.25">
      <c r="A40" s="32" t="s">
        <v>1</v>
      </c>
      <c r="B40" s="32" t="str">
        <f t="shared" si="6"/>
        <v>R-SH*Det_HET*</v>
      </c>
      <c r="C40" s="32"/>
      <c r="D40" s="32">
        <f>AVERAGEIFS('BY-RSD-SH_AF'!$L$2:$L$100,'BY-RSD-SH_AF'!$C$2:$C$100,H40,'BY-RSD-SH_AF'!$A$2:$A$100,"BASE")</f>
        <v>0.24099011008044599</v>
      </c>
      <c r="F40" s="32" t="s">
        <v>114</v>
      </c>
      <c r="G40" s="32" t="s">
        <v>84</v>
      </c>
      <c r="H40" s="32" t="str">
        <f>"R-S*_"&amp;F40&amp;"_"&amp;G40&amp;"*"</f>
        <v>R-S*_Det_HET*</v>
      </c>
    </row>
    <row r="41" spans="1:8" ht="15" x14ac:dyDescent="0.2">
      <c r="A41" s="29" t="s">
        <v>251</v>
      </c>
      <c r="B41" s="30"/>
      <c r="C41" s="30"/>
      <c r="D41" s="31"/>
      <c r="F41" s="30"/>
      <c r="G41" s="30"/>
      <c r="H41" s="30"/>
    </row>
    <row r="42" spans="1:8" ht="15" x14ac:dyDescent="0.25">
      <c r="A42" s="32" t="s">
        <v>1</v>
      </c>
      <c r="B42" s="32" t="str">
        <f>"R-SW*"&amp;F42&amp;"_"&amp;G42&amp;"*"</f>
        <v>R-SW*Apt_COA*</v>
      </c>
      <c r="C42" s="32" t="str">
        <f t="shared" ref="C42:C52" si="8">"RSDSH_"&amp;F42&amp;",RSDWH_"&amp;F54</f>
        <v>RSDSH_Apt,RSDWH_Att</v>
      </c>
      <c r="D42" s="32">
        <f t="shared" ref="D42:D52" si="9">AVERAGE(D6,D78)</f>
        <v>0.1528008913749376</v>
      </c>
      <c r="F42" s="32" t="s">
        <v>109</v>
      </c>
      <c r="G42" s="32" t="s">
        <v>82</v>
      </c>
      <c r="H42" s="32" t="str">
        <f t="shared" ref="H42:H45" si="10">"R-S*_"&amp;F42&amp;"_"&amp;G42&amp;"*"</f>
        <v>R-S*_Apt_COA*</v>
      </c>
    </row>
    <row r="43" spans="1:8" ht="15" x14ac:dyDescent="0.25">
      <c r="A43" s="33" t="s">
        <v>1</v>
      </c>
      <c r="B43" s="33" t="str">
        <f>"R-SW*"&amp;F43&amp;"_"&amp;G43&amp;"*"</f>
        <v>R-SW*Apt_BDL*</v>
      </c>
      <c r="C43" s="33" t="str">
        <f t="shared" si="8"/>
        <v>RSDSH_Apt,RSDWH_Att</v>
      </c>
      <c r="D43" s="33">
        <f t="shared" si="9"/>
        <v>7.3402048028933953E-3</v>
      </c>
      <c r="F43" s="33" t="s">
        <v>109</v>
      </c>
      <c r="G43" s="33" t="s">
        <v>191</v>
      </c>
      <c r="H43" s="33" t="str">
        <f t="shared" si="10"/>
        <v>R-S*_Apt_BDL*</v>
      </c>
    </row>
    <row r="44" spans="1:8" ht="15" x14ac:dyDescent="0.25">
      <c r="A44" s="32" t="s">
        <v>1</v>
      </c>
      <c r="B44" s="32" t="str">
        <f>"R-SW*"&amp;F44&amp;"_"&amp;G44&amp;"*"</f>
        <v>R-SW*Apt_ETH*</v>
      </c>
      <c r="C44" s="32" t="str">
        <f t="shared" si="8"/>
        <v>RSDSH_Apt,RSDWH_Att</v>
      </c>
      <c r="D44" s="32">
        <f t="shared" si="9"/>
        <v>5.4314481815592374E-3</v>
      </c>
      <c r="F44" s="32" t="s">
        <v>109</v>
      </c>
      <c r="G44" s="32" t="s">
        <v>190</v>
      </c>
      <c r="H44" s="32" t="str">
        <f t="shared" si="10"/>
        <v>R-S*_Apt_ETH*</v>
      </c>
    </row>
    <row r="45" spans="1:8" ht="15" x14ac:dyDescent="0.25">
      <c r="A45" s="33" t="s">
        <v>198</v>
      </c>
      <c r="B45" s="33" t="str">
        <f>"R-SW*"&amp;F45&amp;"_"&amp;G45&amp;"*"</f>
        <v>R-SW*Apt_LPG*</v>
      </c>
      <c r="C45" s="33" t="str">
        <f t="shared" si="8"/>
        <v>RSDSH_Apt,RSDWH_Att</v>
      </c>
      <c r="D45" s="33">
        <f t="shared" si="9"/>
        <v>2.2587406471325601E-2</v>
      </c>
      <c r="F45" s="33" t="s">
        <v>109</v>
      </c>
      <c r="G45" s="33" t="s">
        <v>192</v>
      </c>
      <c r="H45" s="33" t="str">
        <f t="shared" si="10"/>
        <v>R-S*_Apt_LPG*</v>
      </c>
    </row>
    <row r="46" spans="1:8" ht="15" x14ac:dyDescent="0.25">
      <c r="A46" s="32" t="s">
        <v>198</v>
      </c>
      <c r="B46" s="32" t="str">
        <f>"R-SW*"&amp;F46&amp;"_"&amp;G46&amp;"*"</f>
        <v>R-SW*Apt_ELC*</v>
      </c>
      <c r="C46" s="32" t="str">
        <f t="shared" si="8"/>
        <v>RSDSH_Apt,RSDWH_Att</v>
      </c>
      <c r="D46" s="32">
        <f t="shared" si="9"/>
        <v>2.5406290924250299E-2</v>
      </c>
      <c r="F46" s="32" t="s">
        <v>109</v>
      </c>
      <c r="G46" s="32" t="s">
        <v>83</v>
      </c>
      <c r="H46" s="32" t="str">
        <f>"R-S*_"&amp;F46&amp;"_"&amp;G46&amp;"*"</f>
        <v>R-S*_Apt_ELC*</v>
      </c>
    </row>
    <row r="47" spans="1:8" ht="15" x14ac:dyDescent="0.25">
      <c r="A47" s="33" t="s">
        <v>198</v>
      </c>
      <c r="B47" s="33" t="str">
        <f t="shared" ref="B47:B52" si="11">"R-SW*"&amp;F47&amp;"_"&amp;G47&amp;"*"</f>
        <v>R-SW*Apt_KER*</v>
      </c>
      <c r="C47" s="33" t="str">
        <f t="shared" si="8"/>
        <v>RSDSH_Apt,RSDWH_Att</v>
      </c>
      <c r="D47" s="33">
        <f t="shared" si="9"/>
        <v>3.0423648377750551E-2</v>
      </c>
      <c r="F47" s="33" t="s">
        <v>109</v>
      </c>
      <c r="G47" s="33" t="s">
        <v>193</v>
      </c>
      <c r="H47" s="33" t="str">
        <f t="shared" ref="H47" si="12">"R-S*_"&amp;F47&amp;"_"&amp;G47&amp;"*"</f>
        <v>R-S*_Apt_KER*</v>
      </c>
    </row>
    <row r="48" spans="1:8" ht="15" x14ac:dyDescent="0.25">
      <c r="A48" s="32" t="s">
        <v>198</v>
      </c>
      <c r="B48" s="32" t="str">
        <f t="shared" si="11"/>
        <v>R-SW*Apt_GAS*</v>
      </c>
      <c r="C48" s="32" t="str">
        <f t="shared" si="8"/>
        <v>RSDSH_Apt,RSDWH_Att</v>
      </c>
      <c r="D48" s="32">
        <f t="shared" si="9"/>
        <v>1.2023720455024919E-2</v>
      </c>
      <c r="F48" s="32" t="s">
        <v>109</v>
      </c>
      <c r="G48" s="32" t="s">
        <v>194</v>
      </c>
      <c r="H48" s="32" t="str">
        <f>"R-S*_"&amp;F47&amp;"_"&amp;G48&amp;"*"</f>
        <v>R-S*_Apt_GAS*</v>
      </c>
    </row>
    <row r="49" spans="1:8" ht="15" x14ac:dyDescent="0.25">
      <c r="A49" s="33" t="s">
        <v>1</v>
      </c>
      <c r="B49" s="33" t="str">
        <f t="shared" si="11"/>
        <v>R-SW*Apt_PEA*</v>
      </c>
      <c r="C49" s="33" t="str">
        <f t="shared" si="8"/>
        <v>RSDSH_Apt,RSDWH_Att</v>
      </c>
      <c r="D49" s="33">
        <f t="shared" si="9"/>
        <v>5.2921783539597103E-2</v>
      </c>
      <c r="F49" s="33" t="s">
        <v>109</v>
      </c>
      <c r="G49" s="33" t="s">
        <v>110</v>
      </c>
      <c r="H49" s="33" t="str">
        <f>"R-S*_"&amp;F49&amp;"_"&amp;G49&amp;"*"</f>
        <v>R-S*_Apt_PEA*</v>
      </c>
    </row>
    <row r="50" spans="1:8" ht="15" x14ac:dyDescent="0.25">
      <c r="A50" s="32" t="s">
        <v>1</v>
      </c>
      <c r="B50" s="32" t="str">
        <f t="shared" si="11"/>
        <v>R-SW*Apt_SMF*</v>
      </c>
      <c r="C50" s="32" t="str">
        <f t="shared" si="8"/>
        <v>RSDSH_Apt,RSDWH_Att</v>
      </c>
      <c r="D50" s="32">
        <f t="shared" si="9"/>
        <v>4.9506675305099501E-2</v>
      </c>
      <c r="F50" s="32" t="s">
        <v>109</v>
      </c>
      <c r="G50" s="32" t="s">
        <v>111</v>
      </c>
      <c r="H50" s="32" t="str">
        <f>"R-S*_"&amp;F50&amp;"_"&amp;G50&amp;"*"</f>
        <v>R-S*_Apt_SMF*</v>
      </c>
    </row>
    <row r="51" spans="1:8" ht="15" x14ac:dyDescent="0.25">
      <c r="A51" s="33" t="s">
        <v>198</v>
      </c>
      <c r="B51" s="33" t="str">
        <f t="shared" si="11"/>
        <v>R-SW*Apt_WOO*</v>
      </c>
      <c r="C51" s="33" t="str">
        <f t="shared" si="8"/>
        <v>RSDSH_Apt,RSDWH_Att</v>
      </c>
      <c r="D51" s="33">
        <f t="shared" si="9"/>
        <v>1.738190021295305E-2</v>
      </c>
      <c r="F51" s="33" t="s">
        <v>109</v>
      </c>
      <c r="G51" s="33" t="s">
        <v>195</v>
      </c>
      <c r="H51" s="33" t="str">
        <f>"R-S*_"&amp;F51&amp;"_"&amp;G51&amp;"*"</f>
        <v>R-S*_Apt_WOO*</v>
      </c>
    </row>
    <row r="52" spans="1:8" ht="15" x14ac:dyDescent="0.25">
      <c r="A52" s="32" t="s">
        <v>198</v>
      </c>
      <c r="B52" s="32" t="str">
        <f t="shared" si="11"/>
        <v>R-SW*Apt_HET*</v>
      </c>
      <c r="C52" s="32" t="str">
        <f t="shared" si="8"/>
        <v>RSDSH_Apt,RSDWH_Att</v>
      </c>
      <c r="D52" s="32">
        <f t="shared" si="9"/>
        <v>8.9890643927955554E-4</v>
      </c>
      <c r="F52" s="32" t="s">
        <v>109</v>
      </c>
      <c r="G52" s="32" t="s">
        <v>84</v>
      </c>
      <c r="H52" s="32" t="str">
        <f>"R-S*_"&amp;F52&amp;"_"&amp;G52&amp;"*"</f>
        <v>R-S*_Apt_HET*</v>
      </c>
    </row>
    <row r="53" spans="1:8" ht="15" x14ac:dyDescent="0.2">
      <c r="A53" s="29" t="s">
        <v>250</v>
      </c>
      <c r="B53" s="30"/>
      <c r="C53" s="30"/>
      <c r="D53" s="30"/>
      <c r="E53" s="30"/>
      <c r="F53" s="30"/>
      <c r="G53" s="30"/>
      <c r="H53" s="30"/>
    </row>
    <row r="54" spans="1:8" ht="15" x14ac:dyDescent="0.25">
      <c r="A54" s="32" t="s">
        <v>1</v>
      </c>
      <c r="B54" s="32" t="str">
        <f>"R-SW*"&amp;F54&amp;"_"&amp;G54&amp;"*"</f>
        <v>R-SW*Att_COA*</v>
      </c>
      <c r="C54" s="32" t="str">
        <f>"RSDSH_"&amp;F54&amp;",RSDWH_"&amp;F54</f>
        <v>RSDSH_Att,RSDWH_Att</v>
      </c>
      <c r="D54" s="32">
        <f t="shared" ref="D54:D64" si="13">AVERAGE(D18,D91)</f>
        <v>0.13757508933389442</v>
      </c>
      <c r="F54" s="32" t="s">
        <v>105</v>
      </c>
      <c r="G54" s="32" t="s">
        <v>82</v>
      </c>
      <c r="H54" s="32" t="str">
        <f t="shared" ref="H54:H57" si="14">"R-S*_"&amp;F54&amp;"_"&amp;G54&amp;"*"</f>
        <v>R-S*_Att_COA*</v>
      </c>
    </row>
    <row r="55" spans="1:8" ht="15" x14ac:dyDescent="0.25">
      <c r="A55" s="33" t="s">
        <v>1</v>
      </c>
      <c r="B55" s="33" t="str">
        <f>"R-SW*"&amp;F55&amp;"_"&amp;G55&amp;"*"</f>
        <v>R-SW*Att_BDL*</v>
      </c>
      <c r="C55" s="33" t="str">
        <f t="shared" ref="C55:C64" si="15">"RSDSH_"&amp;F55&amp;",RSDWH_"&amp;F55</f>
        <v>RSDSH_Att,RSDWH_Att</v>
      </c>
      <c r="D55" s="33">
        <f t="shared" si="13"/>
        <v>1.8755504737112953E-2</v>
      </c>
      <c r="F55" s="33" t="s">
        <v>105</v>
      </c>
      <c r="G55" s="33" t="s">
        <v>191</v>
      </c>
      <c r="H55" s="33" t="str">
        <f t="shared" si="14"/>
        <v>R-S*_Att_BDL*</v>
      </c>
    </row>
    <row r="56" spans="1:8" ht="15" x14ac:dyDescent="0.25">
      <c r="A56" s="32" t="s">
        <v>1</v>
      </c>
      <c r="B56" s="32" t="str">
        <f>"R-SW*"&amp;F56&amp;"_"&amp;G56&amp;"*"</f>
        <v>R-SW*Att_ETH*</v>
      </c>
      <c r="C56" s="32" t="str">
        <f t="shared" si="15"/>
        <v>RSDSH_Att,RSDWH_Att</v>
      </c>
      <c r="D56" s="32">
        <f t="shared" si="13"/>
        <v>6.72123287671235E-3</v>
      </c>
      <c r="F56" s="32" t="s">
        <v>105</v>
      </c>
      <c r="G56" s="32" t="s">
        <v>190</v>
      </c>
      <c r="H56" s="32" t="str">
        <f t="shared" si="14"/>
        <v>R-S*_Att_ETH*</v>
      </c>
    </row>
    <row r="57" spans="1:8" ht="15" x14ac:dyDescent="0.25">
      <c r="A57" s="33" t="s">
        <v>198</v>
      </c>
      <c r="B57" s="33" t="str">
        <f>"R-SW*"&amp;F57&amp;"_"&amp;G57&amp;"*"</f>
        <v>R-SW*Att_LPG*</v>
      </c>
      <c r="C57" s="33" t="str">
        <f t="shared" si="15"/>
        <v>RSDSH_Att,RSDWH_Att</v>
      </c>
      <c r="D57" s="33">
        <f t="shared" si="13"/>
        <v>2.9676777946404852E-2</v>
      </c>
      <c r="F57" s="33" t="s">
        <v>105</v>
      </c>
      <c r="G57" s="33" t="s">
        <v>192</v>
      </c>
      <c r="H57" s="33" t="str">
        <f t="shared" si="14"/>
        <v>R-S*_Att_LPG*</v>
      </c>
    </row>
    <row r="58" spans="1:8" ht="15" x14ac:dyDescent="0.25">
      <c r="A58" s="32" t="s">
        <v>198</v>
      </c>
      <c r="B58" s="32" t="str">
        <f>"R-SW*"&amp;F58&amp;"_"&amp;G58&amp;"*"</f>
        <v>R-SW*Att_ELC*</v>
      </c>
      <c r="C58" s="32" t="str">
        <f t="shared" si="15"/>
        <v>RSDSH_Att,RSDWH_Att</v>
      </c>
      <c r="D58" s="32">
        <f t="shared" si="13"/>
        <v>2.3774911335309026E-2</v>
      </c>
      <c r="F58" s="32" t="s">
        <v>105</v>
      </c>
      <c r="G58" s="32" t="s">
        <v>83</v>
      </c>
      <c r="H58" s="32" t="str">
        <f>"R-S*_"&amp;F58&amp;"_"&amp;G58&amp;"*"</f>
        <v>R-S*_Att_ELC*</v>
      </c>
    </row>
    <row r="59" spans="1:8" ht="15" x14ac:dyDescent="0.25">
      <c r="A59" s="33" t="s">
        <v>198</v>
      </c>
      <c r="B59" s="33" t="str">
        <f t="shared" ref="B59:B64" si="16">"R-SW*"&amp;F59&amp;"_"&amp;G59&amp;"*"</f>
        <v>R-SW*Att_KER*</v>
      </c>
      <c r="C59" s="33" t="str">
        <f t="shared" si="15"/>
        <v>RSDSH_Att,RSDWH_Att</v>
      </c>
      <c r="D59" s="33">
        <f t="shared" si="13"/>
        <v>2.4961878258338448E-2</v>
      </c>
      <c r="F59" s="33" t="s">
        <v>105</v>
      </c>
      <c r="G59" s="33" t="s">
        <v>193</v>
      </c>
      <c r="H59" s="33" t="str">
        <f t="shared" ref="H59" si="17">"R-S*_"&amp;F59&amp;"_"&amp;G59&amp;"*"</f>
        <v>R-S*_Att_KER*</v>
      </c>
    </row>
    <row r="60" spans="1:8" ht="15" x14ac:dyDescent="0.25">
      <c r="A60" s="32" t="s">
        <v>198</v>
      </c>
      <c r="B60" s="32" t="str">
        <f t="shared" si="16"/>
        <v>R-SW*Att_GAS*</v>
      </c>
      <c r="C60" s="32" t="str">
        <f t="shared" si="15"/>
        <v>RSDSH_Att,RSDWH_Att</v>
      </c>
      <c r="D60" s="32">
        <f t="shared" si="13"/>
        <v>1.9851979150358402E-2</v>
      </c>
      <c r="F60" s="32" t="s">
        <v>105</v>
      </c>
      <c r="G60" s="32" t="s">
        <v>194</v>
      </c>
      <c r="H60" s="32" t="str">
        <f>"R-S*_"&amp;F59&amp;"_"&amp;G60&amp;"*"</f>
        <v>R-S*_Att_GAS*</v>
      </c>
    </row>
    <row r="61" spans="1:8" ht="15" x14ac:dyDescent="0.25">
      <c r="A61" s="33" t="s">
        <v>1</v>
      </c>
      <c r="B61" s="33" t="str">
        <f t="shared" si="16"/>
        <v>R-SW*Att_PEA*</v>
      </c>
      <c r="C61" s="33" t="str">
        <f t="shared" si="15"/>
        <v>RSDSH_Att,RSDWH_Att</v>
      </c>
      <c r="D61" s="33">
        <f t="shared" si="13"/>
        <v>3.5251852813074448E-2</v>
      </c>
      <c r="F61" s="33" t="s">
        <v>105</v>
      </c>
      <c r="G61" s="33" t="s">
        <v>110</v>
      </c>
      <c r="H61" s="33" t="str">
        <f>"R-S*_"&amp;F61&amp;"_"&amp;G61&amp;"*"</f>
        <v>R-S*_Att_PEA*</v>
      </c>
    </row>
    <row r="62" spans="1:8" ht="15" x14ac:dyDescent="0.25">
      <c r="A62" s="32" t="s">
        <v>1</v>
      </c>
      <c r="B62" s="32" t="str">
        <f t="shared" si="16"/>
        <v>R-SW*Att_SMF*</v>
      </c>
      <c r="C62" s="32" t="str">
        <f t="shared" si="15"/>
        <v>RSDSH_Att,RSDWH_Att</v>
      </c>
      <c r="D62" s="32">
        <f t="shared" si="13"/>
        <v>3.5356636251858302E-2</v>
      </c>
      <c r="F62" s="32" t="s">
        <v>105</v>
      </c>
      <c r="G62" s="32" t="s">
        <v>111</v>
      </c>
      <c r="H62" s="32" t="str">
        <f>"R-S*_"&amp;F62&amp;"_"&amp;G62&amp;"*"</f>
        <v>R-S*_Att_SMF*</v>
      </c>
    </row>
    <row r="63" spans="1:8" ht="15" x14ac:dyDescent="0.25">
      <c r="A63" s="33" t="s">
        <v>198</v>
      </c>
      <c r="B63" s="33" t="str">
        <f t="shared" si="16"/>
        <v>R-SW*Att_WOO*</v>
      </c>
      <c r="C63" s="33" t="str">
        <f t="shared" si="15"/>
        <v>RSDSH_Att,RSDWH_Att</v>
      </c>
      <c r="D63" s="33">
        <f t="shared" si="13"/>
        <v>5.4484908352032999E-2</v>
      </c>
      <c r="F63" s="33" t="s">
        <v>105</v>
      </c>
      <c r="G63" s="33" t="s">
        <v>195</v>
      </c>
      <c r="H63" s="33" t="str">
        <f>"R-S*_"&amp;F63&amp;"_"&amp;G63&amp;"*"</f>
        <v>R-S*_Att_WOO*</v>
      </c>
    </row>
    <row r="64" spans="1:8" ht="15" x14ac:dyDescent="0.25">
      <c r="A64" s="32" t="s">
        <v>198</v>
      </c>
      <c r="B64" s="32" t="str">
        <f t="shared" si="16"/>
        <v>R-SW*Att_HET*</v>
      </c>
      <c r="C64" s="32" t="str">
        <f t="shared" si="15"/>
        <v>RSDSH_Att,RSDWH_Att</v>
      </c>
      <c r="D64" s="32">
        <f t="shared" si="13"/>
        <v>9.6371031258262324E-3</v>
      </c>
      <c r="F64" s="32" t="s">
        <v>105</v>
      </c>
      <c r="G64" s="32" t="s">
        <v>84</v>
      </c>
      <c r="H64" s="32" t="str">
        <f>"R-S*_"&amp;F64&amp;"_"&amp;G64&amp;"*"</f>
        <v>R-S*_Att_HET*</v>
      </c>
    </row>
    <row r="65" spans="1:8" ht="15" x14ac:dyDescent="0.2">
      <c r="A65" s="29" t="s">
        <v>249</v>
      </c>
      <c r="B65" s="30"/>
      <c r="C65" s="30"/>
      <c r="D65" s="30"/>
      <c r="E65" s="30"/>
      <c r="F65" s="30"/>
      <c r="G65" s="30"/>
      <c r="H65" s="30"/>
    </row>
    <row r="66" spans="1:8" ht="15" x14ac:dyDescent="0.25">
      <c r="A66" s="32" t="s">
        <v>1</v>
      </c>
      <c r="B66" s="32" t="str">
        <f>"R-SW*"&amp;F66&amp;"_"&amp;G66&amp;"*"</f>
        <v>R-SW*Det_COA*</v>
      </c>
      <c r="C66" s="32" t="str">
        <f>"RSDSH_"&amp;F66&amp;",RSDWH_"&amp;F66</f>
        <v>RSDSH_Det,RSDWH_Det</v>
      </c>
      <c r="D66" s="32">
        <f t="shared" ref="D66:D76" si="18">AVERAGE(D30,D104)</f>
        <v>0.29527340147394254</v>
      </c>
      <c r="F66" s="32" t="s">
        <v>114</v>
      </c>
      <c r="G66" s="32" t="s">
        <v>82</v>
      </c>
      <c r="H66" s="32" t="str">
        <f t="shared" ref="H66:H70" si="19">"R-S*_"&amp;F66&amp;"_"&amp;G66&amp;"*"</f>
        <v>R-S*_Det_COA*</v>
      </c>
    </row>
    <row r="67" spans="1:8" ht="15" x14ac:dyDescent="0.25">
      <c r="A67" s="33" t="s">
        <v>1</v>
      </c>
      <c r="B67" s="33" t="str">
        <f>"R-SW*"&amp;F67&amp;"_"&amp;G67&amp;"*"</f>
        <v>R-SW*Det_BDL*</v>
      </c>
      <c r="C67" s="33" t="str">
        <f t="shared" ref="C67:C76" si="20">"RSDSH_"&amp;F67&amp;",RSDWH_"&amp;F67</f>
        <v>RSDSH_Det,RSDWH_Det</v>
      </c>
      <c r="D67" s="33">
        <f t="shared" si="18"/>
        <v>6.7726027397260503E-3</v>
      </c>
      <c r="F67" s="33" t="s">
        <v>114</v>
      </c>
      <c r="G67" s="33" t="s">
        <v>191</v>
      </c>
      <c r="H67" s="33" t="str">
        <f t="shared" si="19"/>
        <v>R-S*_Det_BDL*</v>
      </c>
    </row>
    <row r="68" spans="1:8" ht="15" x14ac:dyDescent="0.25">
      <c r="A68" s="32" t="s">
        <v>1</v>
      </c>
      <c r="B68" s="32" t="str">
        <f>"R-SW*"&amp;F68&amp;"_"&amp;G68&amp;"*"</f>
        <v>R-SW*Det_ETH*</v>
      </c>
      <c r="C68" s="32" t="str">
        <f t="shared" si="20"/>
        <v>RSDSH_Det,RSDWH_Det</v>
      </c>
      <c r="D68" s="32">
        <f t="shared" si="18"/>
        <v>7.6715753424657501E-3</v>
      </c>
      <c r="F68" s="32" t="s">
        <v>114</v>
      </c>
      <c r="G68" s="32" t="s">
        <v>190</v>
      </c>
      <c r="H68" s="32" t="str">
        <f t="shared" si="19"/>
        <v>R-S*_Det_ETH*</v>
      </c>
    </row>
    <row r="69" spans="1:8" ht="15" x14ac:dyDescent="0.25">
      <c r="A69" s="33" t="s">
        <v>198</v>
      </c>
      <c r="B69" s="33" t="str">
        <f>"R-SW*"&amp;F69&amp;"_"&amp;G69&amp;"*"</f>
        <v>R-SW*Det_LPG*</v>
      </c>
      <c r="C69" s="33" t="str">
        <f t="shared" si="20"/>
        <v>RSDSH_Det,RSDWH_Det</v>
      </c>
      <c r="D69" s="33">
        <f t="shared" si="18"/>
        <v>5.3518479911912255E-2</v>
      </c>
      <c r="F69" s="33" t="s">
        <v>114</v>
      </c>
      <c r="G69" s="33" t="s">
        <v>192</v>
      </c>
      <c r="H69" s="33" t="str">
        <f t="shared" si="19"/>
        <v>R-S*_Det_LPG*</v>
      </c>
    </row>
    <row r="70" spans="1:8" ht="15" x14ac:dyDescent="0.25">
      <c r="A70" s="32" t="s">
        <v>198</v>
      </c>
      <c r="B70" s="32" t="str">
        <f>"R-SW*"&amp;F70&amp;"_"&amp;G70&amp;"*"</f>
        <v>R-SW*Det_ELC*</v>
      </c>
      <c r="C70" s="32" t="str">
        <f t="shared" si="20"/>
        <v>RSDSH_Det,RSDWH_Det</v>
      </c>
      <c r="D70" s="32">
        <f t="shared" si="18"/>
        <v>3.4771475539781452E-2</v>
      </c>
      <c r="F70" s="32" t="s">
        <v>114</v>
      </c>
      <c r="G70" s="32" t="s">
        <v>83</v>
      </c>
      <c r="H70" s="32" t="str">
        <f t="shared" si="19"/>
        <v>R-S*_Det_ELC*</v>
      </c>
    </row>
    <row r="71" spans="1:8" ht="15" x14ac:dyDescent="0.25">
      <c r="A71" s="33" t="s">
        <v>198</v>
      </c>
      <c r="B71" s="33" t="str">
        <f t="shared" ref="B71:B76" si="21">"R-SW*"&amp;F71&amp;"_"&amp;G71&amp;"*"</f>
        <v>R-SW*Det_KER*</v>
      </c>
      <c r="C71" s="33" t="str">
        <f t="shared" si="20"/>
        <v>RSDSH_Det,RSDWH_Det</v>
      </c>
      <c r="D71" s="33">
        <f t="shared" si="18"/>
        <v>3.8152557611937102E-2</v>
      </c>
      <c r="F71" s="33" t="s">
        <v>114</v>
      </c>
      <c r="G71" s="33" t="s">
        <v>193</v>
      </c>
      <c r="H71" s="33" t="str">
        <f t="shared" ref="H71" si="22">"R-S*_"&amp;F71&amp;"_"&amp;G71&amp;"*"</f>
        <v>R-S*_Det_KER*</v>
      </c>
    </row>
    <row r="72" spans="1:8" ht="15" x14ac:dyDescent="0.25">
      <c r="A72" s="32" t="s">
        <v>198</v>
      </c>
      <c r="B72" s="32" t="str">
        <f t="shared" si="21"/>
        <v>R-SW*Det_GAS*</v>
      </c>
      <c r="C72" s="32" t="str">
        <f t="shared" si="20"/>
        <v>RSDSH_Det,RSDWH_Det</v>
      </c>
      <c r="D72" s="32">
        <f t="shared" si="18"/>
        <v>3.1008650759600302E-2</v>
      </c>
      <c r="F72" s="32" t="s">
        <v>114</v>
      </c>
      <c r="G72" s="32" t="s">
        <v>194</v>
      </c>
      <c r="H72" s="32" t="str">
        <f>"R-S*_"&amp;F71&amp;"_"&amp;G72&amp;"*"</f>
        <v>R-S*_Det_GAS*</v>
      </c>
    </row>
    <row r="73" spans="1:8" ht="15" x14ac:dyDescent="0.25">
      <c r="A73" s="33" t="s">
        <v>1</v>
      </c>
      <c r="B73" s="33" t="str">
        <f t="shared" si="21"/>
        <v>R-SW*Det_PEA*</v>
      </c>
      <c r="C73" s="33" t="str">
        <f t="shared" si="20"/>
        <v>RSDSH_Det,RSDWH_Det</v>
      </c>
      <c r="D73" s="33">
        <f t="shared" si="18"/>
        <v>6.8174234439631151E-2</v>
      </c>
      <c r="F73" s="33" t="s">
        <v>114</v>
      </c>
      <c r="G73" s="33" t="s">
        <v>110</v>
      </c>
      <c r="H73" s="33" t="str">
        <f>"R-S*_"&amp;F73&amp;"_"&amp;G73&amp;"*"</f>
        <v>R-S*_Det_PEA*</v>
      </c>
    </row>
    <row r="74" spans="1:8" ht="15" x14ac:dyDescent="0.25">
      <c r="A74" s="32" t="s">
        <v>1</v>
      </c>
      <c r="B74" s="32" t="str">
        <f t="shared" si="21"/>
        <v>R-SW*Det_SMF*</v>
      </c>
      <c r="C74" s="32" t="str">
        <f t="shared" si="20"/>
        <v>RSDSH_Det,RSDWH_Det</v>
      </c>
      <c r="D74" s="32">
        <f t="shared" si="18"/>
        <v>8.9483268751498007E-2</v>
      </c>
      <c r="F74" s="32" t="s">
        <v>114</v>
      </c>
      <c r="G74" s="32" t="s">
        <v>111</v>
      </c>
      <c r="H74" s="32" t="str">
        <f>"R-S*_"&amp;F74&amp;"_"&amp;G74&amp;"*"</f>
        <v>R-S*_Det_SMF*</v>
      </c>
    </row>
    <row r="75" spans="1:8" ht="15" x14ac:dyDescent="0.25">
      <c r="A75" s="33" t="s">
        <v>198</v>
      </c>
      <c r="B75" s="33" t="str">
        <f t="shared" si="21"/>
        <v>R-SW*Det_WOO*</v>
      </c>
      <c r="C75" s="33" t="str">
        <f t="shared" si="20"/>
        <v>RSDSH_Det,RSDWH_Det</v>
      </c>
      <c r="D75" s="33">
        <f t="shared" si="18"/>
        <v>6.705720075762131E-2</v>
      </c>
      <c r="F75" s="33" t="s">
        <v>114</v>
      </c>
      <c r="G75" s="33" t="s">
        <v>195</v>
      </c>
      <c r="H75" s="33" t="str">
        <f>"R-S*_"&amp;F75&amp;"_"&amp;G75&amp;"*"</f>
        <v>R-S*_Det_WOO*</v>
      </c>
    </row>
    <row r="76" spans="1:8" ht="15" x14ac:dyDescent="0.25">
      <c r="A76" s="32" t="s">
        <v>198</v>
      </c>
      <c r="B76" s="32" t="str">
        <f t="shared" si="21"/>
        <v>R-SW*Det_HET*</v>
      </c>
      <c r="C76" s="32" t="str">
        <f t="shared" si="20"/>
        <v>RSDSH_Det,RSDWH_Det</v>
      </c>
      <c r="D76" s="32">
        <f t="shared" si="18"/>
        <v>0.12131157231005595</v>
      </c>
      <c r="F76" s="32" t="s">
        <v>114</v>
      </c>
      <c r="G76" s="32" t="s">
        <v>84</v>
      </c>
      <c r="H76" s="32" t="str">
        <f>"R-S*_"&amp;F76&amp;"_"&amp;G76&amp;"*"</f>
        <v>R-S*_Det_HET*</v>
      </c>
    </row>
    <row r="77" spans="1:8" ht="15" x14ac:dyDescent="0.2">
      <c r="A77" s="29" t="s">
        <v>115</v>
      </c>
      <c r="B77" s="30"/>
      <c r="C77" s="30"/>
      <c r="D77" s="31"/>
      <c r="F77" s="30"/>
      <c r="G77" s="30"/>
      <c r="H77" s="30"/>
    </row>
    <row r="78" spans="1:8" ht="15" x14ac:dyDescent="0.25">
      <c r="A78" s="32" t="s">
        <v>1</v>
      </c>
      <c r="B78" s="32" t="str">
        <f t="shared" ref="B78:B88" si="23">"R-WH_"&amp;F78&amp;"_"&amp;G78&amp;"*"</f>
        <v>R-WH_Apt_COA*</v>
      </c>
      <c r="C78" s="32"/>
      <c r="D78" s="32">
        <f>AVERAGEIFS('BY-RSD-WH_AF'!$L$2:$L$100,'BY-RSD-WH_AF'!$C$2:$C$100,H78,'BY-RSD-WH_AF'!$A$2:$A$100,"BASE")</f>
        <v>5.4306956259161203E-2</v>
      </c>
      <c r="F78" s="32" t="s">
        <v>109</v>
      </c>
      <c r="G78" s="32" t="s">
        <v>82</v>
      </c>
      <c r="H78" s="32" t="str">
        <f t="shared" ref="H78:H83" si="24">"R-WH_"&amp;F78&amp;"_"&amp;G78&amp;"*"</f>
        <v>R-WH_Apt_COA*</v>
      </c>
    </row>
    <row r="79" spans="1:8" ht="15" x14ac:dyDescent="0.25">
      <c r="A79" s="33" t="s">
        <v>1</v>
      </c>
      <c r="B79" s="33" t="str">
        <f t="shared" si="23"/>
        <v>R-WH_Apt_BDL*</v>
      </c>
      <c r="C79" s="33"/>
      <c r="D79" s="33">
        <f>AVERAGEIFS('BY-RSD-WH_AF'!$L$2:$L$100,'BY-RSD-WH_AF'!$C$2:$C$100,H79,'BY-RSD-WH_AF'!$A$2:$A$100,"BASE")</f>
        <v>9.0061643835616396E-3</v>
      </c>
      <c r="F79" s="33" t="s">
        <v>109</v>
      </c>
      <c r="G79" s="33" t="s">
        <v>191</v>
      </c>
      <c r="H79" s="33" t="str">
        <f t="shared" si="24"/>
        <v>R-WH_Apt_BDL*</v>
      </c>
    </row>
    <row r="80" spans="1:8" ht="15" x14ac:dyDescent="0.25">
      <c r="A80" s="32" t="s">
        <v>1</v>
      </c>
      <c r="B80" s="32" t="str">
        <f t="shared" si="23"/>
        <v>R-WH_Apt_ETH*</v>
      </c>
      <c r="C80" s="32"/>
      <c r="D80" s="32">
        <f>AVERAGEIFS('BY-RSD-WH_AF'!$L$2:$L$100,'BY-RSD-WH_AF'!$C$2:$C$100,H80,'BY-RSD-WH_AF'!$A$2:$A$100,"BASE")</f>
        <v>1.08506849315068E-2</v>
      </c>
      <c r="F80" s="32" t="s">
        <v>109</v>
      </c>
      <c r="G80" s="32" t="s">
        <v>190</v>
      </c>
      <c r="H80" s="32" t="str">
        <f t="shared" si="24"/>
        <v>R-WH_Apt_ETH*</v>
      </c>
    </row>
    <row r="81" spans="1:8" ht="15" x14ac:dyDescent="0.25">
      <c r="A81" s="33" t="s">
        <v>1</v>
      </c>
      <c r="B81" s="33" t="str">
        <f t="shared" si="23"/>
        <v>R-WH_Apt_LPG*</v>
      </c>
      <c r="C81" s="33"/>
      <c r="D81" s="33">
        <f>AVERAGEIFS('BY-RSD-WH_AF'!$L$2:$L$100,'BY-RSD-WH_AF'!$C$2:$C$100,H81,'BY-RSD-WH_AF'!$A$2:$A$100,"BASE")</f>
        <v>1.5902117368476298E-2</v>
      </c>
      <c r="F81" s="33" t="s">
        <v>109</v>
      </c>
      <c r="G81" s="33" t="s">
        <v>192</v>
      </c>
      <c r="H81" s="33" t="str">
        <f t="shared" si="24"/>
        <v>R-WH_Apt_LPG*</v>
      </c>
    </row>
    <row r="82" spans="1:8" ht="15" x14ac:dyDescent="0.25">
      <c r="A82" s="32" t="s">
        <v>244</v>
      </c>
      <c r="B82" s="32" t="str">
        <f t="shared" si="23"/>
        <v>R-WH_Apt_ELC*</v>
      </c>
      <c r="C82" s="32"/>
      <c r="D82" s="32">
        <f>AVERAGEIFS('BY-RSD-WH_AF'!$L$2:$L$100,'BY-RSD-WH_AF'!$C$2:$C$100,H82,'BY-RSD-WH_AF'!$A$2:$A$100,"BASE")</f>
        <v>2.8837772266824751E-2</v>
      </c>
      <c r="F82" s="32" t="s">
        <v>109</v>
      </c>
      <c r="G82" s="32" t="s">
        <v>83</v>
      </c>
      <c r="H82" s="32" t="str">
        <f>B82</f>
        <v>R-WH_Apt_ELC*</v>
      </c>
    </row>
    <row r="83" spans="1:8" ht="15" x14ac:dyDescent="0.25">
      <c r="A83" s="33" t="s">
        <v>1</v>
      </c>
      <c r="B83" s="33" t="str">
        <f t="shared" si="23"/>
        <v>R-WH_Apt_KER*</v>
      </c>
      <c r="C83" s="33"/>
      <c r="D83" s="33">
        <f>AVERAGEIFS('BY-RSD-WH_AF'!$L$2:$L$100,'BY-RSD-WH_AF'!$C$2:$C$100,H83,'BY-RSD-WH_AF'!$A$2:$A$100,"BASE")</f>
        <v>1.34604040212748E-2</v>
      </c>
      <c r="F83" s="33" t="s">
        <v>109</v>
      </c>
      <c r="G83" s="33" t="s">
        <v>193</v>
      </c>
      <c r="H83" s="33" t="str">
        <f t="shared" si="24"/>
        <v>R-WH_Apt_KER*</v>
      </c>
    </row>
    <row r="84" spans="1:8" ht="15" x14ac:dyDescent="0.25">
      <c r="A84" s="32" t="s">
        <v>1</v>
      </c>
      <c r="B84" s="32" t="str">
        <f t="shared" si="23"/>
        <v>R-WH_Apt_GAS*</v>
      </c>
      <c r="C84" s="32"/>
      <c r="D84" s="32">
        <f>AVERAGEIFS('BY-RSD-WH_AF'!$L$2:$L$100,'BY-RSD-WH_AF'!$C$2:$C$100,H84,'BY-RSD-WH_AF'!$A$2:$A$100,"BASE")</f>
        <v>9.0054738416460393E-3</v>
      </c>
      <c r="F84" s="32" t="s">
        <v>109</v>
      </c>
      <c r="G84" s="32" t="s">
        <v>194</v>
      </c>
      <c r="H84" s="32" t="str">
        <f>"R-WH_"&amp;F83&amp;"_"&amp;G84&amp;"*"</f>
        <v>R-WH_Apt_GAS*</v>
      </c>
    </row>
    <row r="85" spans="1:8" ht="15" x14ac:dyDescent="0.25">
      <c r="A85" s="33" t="s">
        <v>1</v>
      </c>
      <c r="B85" s="33" t="str">
        <f t="shared" si="23"/>
        <v>R-WH_Apt_PEA*</v>
      </c>
      <c r="C85" s="33"/>
      <c r="D85" s="33">
        <f>AVERAGEIFS('BY-RSD-WH_AF'!$L$2:$L$100,'BY-RSD-WH_AF'!$C$2:$C$100,H85,'BY-RSD-WH_AF'!$A$2:$A$100,"BASE")</f>
        <v>1.0875263435194901E-2</v>
      </c>
      <c r="F85" s="33" t="s">
        <v>109</v>
      </c>
      <c r="G85" s="33" t="s">
        <v>110</v>
      </c>
      <c r="H85" s="33" t="str">
        <f t="shared" ref="H85:H89" si="25">"R-WH_"&amp;F85&amp;"_"&amp;G85&amp;"*"</f>
        <v>R-WH_Apt_PEA*</v>
      </c>
    </row>
    <row r="86" spans="1:8" ht="15" x14ac:dyDescent="0.25">
      <c r="A86" s="32" t="s">
        <v>1</v>
      </c>
      <c r="B86" s="32" t="str">
        <f t="shared" si="23"/>
        <v>R-WH_Apt_SMF*</v>
      </c>
      <c r="C86" s="32"/>
      <c r="D86" s="32">
        <f>AVERAGEIFS('BY-RSD-WH_AF'!$L$2:$L$100,'BY-RSD-WH_AF'!$C$2:$C$100,H86,'BY-RSD-WH_AF'!$A$2:$A$100,"BASE")</f>
        <v>1.0823557576601301E-2</v>
      </c>
      <c r="F86" s="32" t="s">
        <v>109</v>
      </c>
      <c r="G86" s="32" t="s">
        <v>111</v>
      </c>
      <c r="H86" s="32" t="str">
        <f t="shared" si="25"/>
        <v>R-WH_Apt_SMF*</v>
      </c>
    </row>
    <row r="87" spans="1:8" ht="15" x14ac:dyDescent="0.25">
      <c r="A87" s="33" t="s">
        <v>1</v>
      </c>
      <c r="B87" s="33" t="str">
        <f t="shared" si="23"/>
        <v>R-WH_Apt_WOO*</v>
      </c>
      <c r="C87" s="33"/>
      <c r="D87" s="33">
        <f>AVERAGEIFS('BY-RSD-WH_AF'!$L$2:$L$100,'BY-RSD-WH_AF'!$C$2:$C$100,H87,'BY-RSD-WH_AF'!$A$2:$A$100,"BASE")</f>
        <v>1.23793448122469E-2</v>
      </c>
      <c r="F87" s="33" t="s">
        <v>109</v>
      </c>
      <c r="G87" s="33" t="s">
        <v>195</v>
      </c>
      <c r="H87" s="33" t="str">
        <f t="shared" si="25"/>
        <v>R-WH_Apt_WOO*</v>
      </c>
    </row>
    <row r="88" spans="1:8" ht="15" x14ac:dyDescent="0.25">
      <c r="A88" s="32" t="s">
        <v>1</v>
      </c>
      <c r="B88" s="32" t="str">
        <f t="shared" si="23"/>
        <v>R-WH_Apt_HET*</v>
      </c>
      <c r="C88" s="32"/>
      <c r="D88" s="32">
        <f>AVERAGEIFS('BY-RSD-WH_AF'!$L$2:$L$100,'BY-RSD-WH_AF'!$C$2:$C$100,H88,'BY-RSD-WH_AF'!$A$2:$A$100,"BASE")</f>
        <v>3.8847834889027099E-4</v>
      </c>
      <c r="F88" s="32" t="s">
        <v>109</v>
      </c>
      <c r="G88" s="32" t="s">
        <v>84</v>
      </c>
      <c r="H88" s="32" t="str">
        <f t="shared" si="25"/>
        <v>R-WH_Apt_HET*</v>
      </c>
    </row>
    <row r="89" spans="1:8" ht="15" x14ac:dyDescent="0.25">
      <c r="A89" s="32" t="s">
        <v>244</v>
      </c>
      <c r="B89" s="32" t="str">
        <f>"R-WH_"&amp;F89&amp;"_"&amp;G89&amp;"*"</f>
        <v>R-WH_Apt_SOL*</v>
      </c>
      <c r="C89" s="32"/>
      <c r="D89" s="32">
        <f>AVERAGEIFS('BY-RSD-WH_AF'!$L$2:$L$100,'BY-RSD-WH_AF'!$C$2:$C$100,H89,'BY-RSD-WH_AF'!$A$2:$A$100,"BASE")</f>
        <v>1.0946059106357601E-2</v>
      </c>
      <c r="F89" s="32" t="s">
        <v>109</v>
      </c>
      <c r="G89" s="32" t="s">
        <v>231</v>
      </c>
      <c r="H89" s="32" t="str">
        <f t="shared" si="25"/>
        <v>R-WH_Apt_SOL*</v>
      </c>
    </row>
    <row r="90" spans="1:8" ht="15" x14ac:dyDescent="0.2">
      <c r="A90" s="29" t="s">
        <v>116</v>
      </c>
      <c r="B90" s="30"/>
      <c r="C90" s="30"/>
      <c r="D90" s="30"/>
      <c r="E90" s="30"/>
      <c r="F90" s="30"/>
      <c r="G90" s="30"/>
      <c r="H90" s="30"/>
    </row>
    <row r="91" spans="1:8" ht="15" x14ac:dyDescent="0.25">
      <c r="A91" s="32" t="s">
        <v>1</v>
      </c>
      <c r="B91" s="32" t="str">
        <f t="shared" ref="B91:B101" si="26">"R-WH_"&amp;F91&amp;"_"&amp;G91&amp;"*"</f>
        <v>R-WH_Att_COA*</v>
      </c>
      <c r="C91" s="32"/>
      <c r="D91" s="32">
        <f>AVERAGEIFS('BY-RSD-WH_AF'!$L$2:$L$100,'BY-RSD-WH_AF'!$C$2:$C$100,H91,'BY-RSD-WH_AF'!$A$2:$A$100,"BASE")</f>
        <v>2.0871971515326802E-2</v>
      </c>
      <c r="F91" s="32" t="s">
        <v>105</v>
      </c>
      <c r="G91" s="32" t="s">
        <v>82</v>
      </c>
      <c r="H91" s="32" t="str">
        <f t="shared" ref="H91:H96" si="27">"R-WH_"&amp;F91&amp;"_"&amp;G91&amp;"*"</f>
        <v>R-WH_Att_COA*</v>
      </c>
    </row>
    <row r="92" spans="1:8" ht="15" x14ac:dyDescent="0.25">
      <c r="A92" s="33" t="s">
        <v>1</v>
      </c>
      <c r="B92" s="33" t="str">
        <f t="shared" si="26"/>
        <v>R-WH_Att_BDL*</v>
      </c>
      <c r="C92" s="33"/>
      <c r="D92" s="33">
        <f>AVERAGEIFS('BY-RSD-WH_AF'!$L$2:$L$100,'BY-RSD-WH_AF'!$C$2:$C$100,H92,'BY-RSD-WH_AF'!$A$2:$A$100,"BASE")</f>
        <v>1.7783866057838701E-2</v>
      </c>
      <c r="F92" s="33" t="s">
        <v>105</v>
      </c>
      <c r="G92" s="33" t="s">
        <v>191</v>
      </c>
      <c r="H92" s="33" t="str">
        <f t="shared" si="27"/>
        <v>R-WH_Att_BDL*</v>
      </c>
    </row>
    <row r="93" spans="1:8" ht="15" x14ac:dyDescent="0.25">
      <c r="A93" s="32" t="s">
        <v>1</v>
      </c>
      <c r="B93" s="32" t="str">
        <f t="shared" si="26"/>
        <v>R-WH_Att_ETH*</v>
      </c>
      <c r="C93" s="32"/>
      <c r="D93" s="32">
        <f>AVERAGEIFS('BY-RSD-WH_AF'!$L$2:$L$100,'BY-RSD-WH_AF'!$C$2:$C$100,H93,'BY-RSD-WH_AF'!$A$2:$A$100,"BASE")</f>
        <v>1.34424657534247E-2</v>
      </c>
      <c r="F93" s="32" t="s">
        <v>105</v>
      </c>
      <c r="G93" s="32" t="s">
        <v>190</v>
      </c>
      <c r="H93" s="32" t="str">
        <f t="shared" si="27"/>
        <v>R-WH_Att_ETH*</v>
      </c>
    </row>
    <row r="94" spans="1:8" ht="15" x14ac:dyDescent="0.25">
      <c r="A94" s="33" t="s">
        <v>1</v>
      </c>
      <c r="B94" s="33" t="str">
        <f t="shared" si="26"/>
        <v>R-WH_Att_LPG*</v>
      </c>
      <c r="C94" s="33"/>
      <c r="D94" s="33">
        <f>AVERAGEIFS('BY-RSD-WH_AF'!$L$2:$L$100,'BY-RSD-WH_AF'!$C$2:$C$100,H94,'BY-RSD-WH_AF'!$A$2:$A$100,"BASE")</f>
        <v>2.01134837356341E-2</v>
      </c>
      <c r="F94" s="33" t="s">
        <v>105</v>
      </c>
      <c r="G94" s="33" t="s">
        <v>192</v>
      </c>
      <c r="H94" s="33" t="str">
        <f t="shared" si="27"/>
        <v>R-WH_Att_LPG*</v>
      </c>
    </row>
    <row r="95" spans="1:8" ht="15" x14ac:dyDescent="0.25">
      <c r="A95" s="32" t="s">
        <v>244</v>
      </c>
      <c r="B95" s="32" t="str">
        <f t="shared" si="26"/>
        <v>R-WH_Att_ELC*</v>
      </c>
      <c r="C95" s="32"/>
      <c r="D95" s="32">
        <f>AVERAGEIFS('BY-RSD-WH_AF'!$L$2:$L$100,'BY-RSD-WH_AF'!$C$2:$C$100,H95,'BY-RSD-WH_AF'!$A$2:$A$100,"BASE")</f>
        <v>1.6397220281969702E-2</v>
      </c>
      <c r="F95" s="32" t="s">
        <v>105</v>
      </c>
      <c r="G95" s="32" t="s">
        <v>83</v>
      </c>
      <c r="H95" s="32" t="str">
        <f>"R-WH_"&amp;F95&amp;"_"&amp;G95&amp;"*X0"</f>
        <v>R-WH_Att_ELC*X0</v>
      </c>
    </row>
    <row r="96" spans="1:8" ht="15" x14ac:dyDescent="0.25">
      <c r="A96" s="33" t="s">
        <v>1</v>
      </c>
      <c r="B96" s="33" t="str">
        <f t="shared" si="26"/>
        <v>R-WH_Att_KER*</v>
      </c>
      <c r="C96" s="33"/>
      <c r="D96" s="33">
        <f>AVERAGEIFS('BY-RSD-WH_AF'!$L$2:$L$100,'BY-RSD-WH_AF'!$C$2:$C$100,H96,'BY-RSD-WH_AF'!$A$2:$A$100,"BASE")</f>
        <v>1.39410555733958E-2</v>
      </c>
      <c r="F96" s="33" t="s">
        <v>105</v>
      </c>
      <c r="G96" s="33" t="s">
        <v>193</v>
      </c>
      <c r="H96" s="33" t="str">
        <f t="shared" si="27"/>
        <v>R-WH_Att_KER*</v>
      </c>
    </row>
    <row r="97" spans="1:8" ht="15" x14ac:dyDescent="0.25">
      <c r="A97" s="32" t="s">
        <v>1</v>
      </c>
      <c r="B97" s="32" t="str">
        <f t="shared" si="26"/>
        <v>R-WH_Att_GAS*</v>
      </c>
      <c r="C97" s="32"/>
      <c r="D97" s="32">
        <f>AVERAGEIFS('BY-RSD-WH_AF'!$L$2:$L$100,'BY-RSD-WH_AF'!$C$2:$C$100,H97,'BY-RSD-WH_AF'!$A$2:$A$100,"BASE")</f>
        <v>1.16777135974941E-2</v>
      </c>
      <c r="F97" s="32" t="s">
        <v>105</v>
      </c>
      <c r="G97" s="32" t="s">
        <v>194</v>
      </c>
      <c r="H97" s="32" t="str">
        <f>"R-WH_"&amp;F96&amp;"_"&amp;G97&amp;"*"</f>
        <v>R-WH_Att_GAS*</v>
      </c>
    </row>
    <row r="98" spans="1:8" ht="15" x14ac:dyDescent="0.25">
      <c r="A98" s="33" t="s">
        <v>1</v>
      </c>
      <c r="B98" s="33" t="str">
        <f t="shared" si="26"/>
        <v>R-WH_Att_PEA*</v>
      </c>
      <c r="C98" s="33"/>
      <c r="D98" s="33">
        <f>AVERAGEIFS('BY-RSD-WH_AF'!$L$2:$L$100,'BY-RSD-WH_AF'!$C$2:$C$100,H98,'BY-RSD-WH_AF'!$A$2:$A$100,"BASE")</f>
        <v>1.3788861785020401E-2</v>
      </c>
      <c r="F98" s="33" t="s">
        <v>105</v>
      </c>
      <c r="G98" s="33" t="s">
        <v>110</v>
      </c>
      <c r="H98" s="33" t="str">
        <f t="shared" ref="H98:H102" si="28">"R-WH_"&amp;F98&amp;"_"&amp;G98&amp;"*"</f>
        <v>R-WH_Att_PEA*</v>
      </c>
    </row>
    <row r="99" spans="1:8" ht="15" x14ac:dyDescent="0.25">
      <c r="A99" s="32" t="s">
        <v>1</v>
      </c>
      <c r="B99" s="32" t="str">
        <f t="shared" si="26"/>
        <v>R-WH_Att_SMF*</v>
      </c>
      <c r="C99" s="32"/>
      <c r="D99" s="32">
        <f>AVERAGEIFS('BY-RSD-WH_AF'!$L$2:$L$100,'BY-RSD-WH_AF'!$C$2:$C$100,H99,'BY-RSD-WH_AF'!$A$2:$A$100,"BASE")</f>
        <v>1.1808127750471799E-2</v>
      </c>
      <c r="F99" s="32" t="s">
        <v>105</v>
      </c>
      <c r="G99" s="32" t="s">
        <v>111</v>
      </c>
      <c r="H99" s="32" t="str">
        <f t="shared" si="28"/>
        <v>R-WH_Att_SMF*</v>
      </c>
    </row>
    <row r="100" spans="1:8" ht="15" x14ac:dyDescent="0.25">
      <c r="A100" s="33" t="s">
        <v>1</v>
      </c>
      <c r="B100" s="33" t="str">
        <f t="shared" si="26"/>
        <v>R-WH_Att_WOO*</v>
      </c>
      <c r="C100" s="33"/>
      <c r="D100" s="33">
        <f>AVERAGEIFS('BY-RSD-WH_AF'!$L$2:$L$100,'BY-RSD-WH_AF'!$C$2:$C$100,H100,'BY-RSD-WH_AF'!$A$2:$A$100,"BASE")</f>
        <v>1.3755627925516699E-2</v>
      </c>
      <c r="F100" s="33" t="s">
        <v>105</v>
      </c>
      <c r="G100" s="33" t="s">
        <v>195</v>
      </c>
      <c r="H100" s="33" t="str">
        <f t="shared" si="28"/>
        <v>R-WH_Att_WOO*</v>
      </c>
    </row>
    <row r="101" spans="1:8" ht="15" x14ac:dyDescent="0.25">
      <c r="A101" s="32" t="s">
        <v>1</v>
      </c>
      <c r="B101" s="32" t="str">
        <f t="shared" si="26"/>
        <v>R-WH_Att_HET*</v>
      </c>
      <c r="C101" s="32"/>
      <c r="D101" s="32">
        <f>AVERAGEIFS('BY-RSD-WH_AF'!$L$2:$L$100,'BY-RSD-WH_AF'!$C$2:$C$100,H101,'BY-RSD-WH_AF'!$A$2:$A$100,"BASE")</f>
        <v>9.7589168523886695E-4</v>
      </c>
      <c r="F101" s="32" t="s">
        <v>105</v>
      </c>
      <c r="G101" s="32" t="s">
        <v>84</v>
      </c>
      <c r="H101" s="32" t="str">
        <f t="shared" si="28"/>
        <v>R-WH_Att_HET*</v>
      </c>
    </row>
    <row r="102" spans="1:8" ht="15" x14ac:dyDescent="0.25">
      <c r="A102" s="32" t="s">
        <v>244</v>
      </c>
      <c r="B102" s="32" t="str">
        <f>"R-WH_"&amp;F102&amp;"_"&amp;G102&amp;"*"</f>
        <v>R-WH_Att_SOL*</v>
      </c>
      <c r="C102" s="32"/>
      <c r="D102" s="32">
        <f>AVERAGEIFS('BY-RSD-WH_AF'!$L$2:$L$100,'BY-RSD-WH_AF'!$C$2:$C$100,H102,'BY-RSD-WH_AF'!$A$2:$A$100,"BASE")</f>
        <v>4.36448583018159E-2</v>
      </c>
      <c r="F102" s="32" t="s">
        <v>105</v>
      </c>
      <c r="G102" s="32" t="s">
        <v>231</v>
      </c>
      <c r="H102" s="32" t="str">
        <f t="shared" si="28"/>
        <v>R-WH_Att_SOL*</v>
      </c>
    </row>
    <row r="103" spans="1:8" ht="15" x14ac:dyDescent="0.2">
      <c r="A103" s="29" t="s">
        <v>117</v>
      </c>
      <c r="B103" s="30"/>
      <c r="C103" s="30"/>
      <c r="D103" s="30"/>
      <c r="E103" s="30"/>
      <c r="F103" s="30"/>
      <c r="G103" s="30"/>
      <c r="H103" s="30"/>
    </row>
    <row r="104" spans="1:8" ht="15" x14ac:dyDescent="0.25">
      <c r="A104" s="32" t="s">
        <v>1</v>
      </c>
      <c r="B104" s="32" t="str">
        <f t="shared" ref="B104:B114" si="29">"R-WH_"&amp;F104&amp;"_"&amp;G104&amp;"*"</f>
        <v>R-WH_Det_COA*</v>
      </c>
      <c r="C104" s="32"/>
      <c r="D104" s="32">
        <f>AVERAGEIFS('BY-RSD-WH_AF'!$L$2:$L$100,'BY-RSD-WH_AF'!$C$2:$C$100,H104,'BY-RSD-WH_AF'!$A$2:$A$100,"BASE")</f>
        <v>2.3205860842012E-2</v>
      </c>
      <c r="F104" s="32" t="s">
        <v>114</v>
      </c>
      <c r="G104" s="32" t="s">
        <v>82</v>
      </c>
      <c r="H104" s="32" t="str">
        <f t="shared" ref="H104:H109" si="30">"R-WH_"&amp;F104&amp;"_"&amp;G104&amp;"*"</f>
        <v>R-WH_Det_COA*</v>
      </c>
    </row>
    <row r="105" spans="1:8" ht="15" x14ac:dyDescent="0.25">
      <c r="A105" s="33" t="s">
        <v>1</v>
      </c>
      <c r="B105" s="33" t="str">
        <f t="shared" si="29"/>
        <v>R-WH_Det_BDL*</v>
      </c>
      <c r="C105" s="33"/>
      <c r="D105" s="33">
        <f>AVERAGEIFS('BY-RSD-WH_AF'!$L$2:$L$100,'BY-RSD-WH_AF'!$C$2:$C$100,H105,'BY-RSD-WH_AF'!$A$2:$A$100,"BASE")</f>
        <v>1.3545205479452101E-2</v>
      </c>
      <c r="F105" s="33" t="s">
        <v>114</v>
      </c>
      <c r="G105" s="33" t="s">
        <v>191</v>
      </c>
      <c r="H105" s="33" t="str">
        <f t="shared" si="30"/>
        <v>R-WH_Det_BDL*</v>
      </c>
    </row>
    <row r="106" spans="1:8" ht="15" x14ac:dyDescent="0.25">
      <c r="A106" s="32" t="s">
        <v>1</v>
      </c>
      <c r="B106" s="32" t="str">
        <f t="shared" si="29"/>
        <v>R-WH_Det_ETH*</v>
      </c>
      <c r="C106" s="32"/>
      <c r="D106" s="32">
        <f>AVERAGEIFS('BY-RSD-WH_AF'!$L$2:$L$100,'BY-RSD-WH_AF'!$C$2:$C$100,H106,'BY-RSD-WH_AF'!$A$2:$A$100,"BASE")</f>
        <v>1.53431506849315E-2</v>
      </c>
      <c r="F106" s="32" t="s">
        <v>114</v>
      </c>
      <c r="G106" s="32" t="s">
        <v>190</v>
      </c>
      <c r="H106" s="32" t="str">
        <f t="shared" si="30"/>
        <v>R-WH_Det_ETH*</v>
      </c>
    </row>
    <row r="107" spans="1:8" ht="15" x14ac:dyDescent="0.25">
      <c r="A107" s="33" t="s">
        <v>1</v>
      </c>
      <c r="B107" s="33" t="str">
        <f t="shared" si="29"/>
        <v>R-WH_Det_LPG*</v>
      </c>
      <c r="C107" s="33"/>
      <c r="D107" s="33">
        <f>AVERAGEIFS('BY-RSD-WH_AF'!$L$2:$L$100,'BY-RSD-WH_AF'!$C$2:$C$100,H107,'BY-RSD-WH_AF'!$A$2:$A$100,"BASE")</f>
        <v>2.20120031139646E-2</v>
      </c>
      <c r="F107" s="33" t="s">
        <v>114</v>
      </c>
      <c r="G107" s="33" t="s">
        <v>192</v>
      </c>
      <c r="H107" s="33" t="str">
        <f t="shared" si="30"/>
        <v>R-WH_Det_LPG*</v>
      </c>
    </row>
    <row r="108" spans="1:8" ht="15" x14ac:dyDescent="0.25">
      <c r="A108" s="32" t="s">
        <v>244</v>
      </c>
      <c r="B108" s="32" t="str">
        <f t="shared" si="29"/>
        <v>R-WH_Det_ELC*</v>
      </c>
      <c r="C108" s="32"/>
      <c r="D108" s="32">
        <f>AVERAGEIFS('BY-RSD-WH_AF'!$L$2:$L$100,'BY-RSD-WH_AF'!$C$2:$C$100,H108,'BY-RSD-WH_AF'!$A$2:$A$100,"BASE")</f>
        <v>1.6905741708612799E-2</v>
      </c>
      <c r="F108" s="32" t="s">
        <v>114</v>
      </c>
      <c r="G108" s="32" t="s">
        <v>83</v>
      </c>
      <c r="H108" s="32" t="str">
        <f>"R-WH_"&amp;F108&amp;"_"&amp;G108&amp;"*X0"</f>
        <v>R-WH_Det_ELC*X0</v>
      </c>
    </row>
    <row r="109" spans="1:8" ht="15" x14ac:dyDescent="0.25">
      <c r="A109" s="33" t="s">
        <v>1</v>
      </c>
      <c r="B109" s="33" t="str">
        <f t="shared" si="29"/>
        <v>R-WH_Det_KER*</v>
      </c>
      <c r="C109" s="33"/>
      <c r="D109" s="33">
        <f>AVERAGEIFS('BY-RSD-WH_AF'!$L$2:$L$100,'BY-RSD-WH_AF'!$C$2:$C$100,H109,'BY-RSD-WH_AF'!$A$2:$A$100,"BASE")</f>
        <v>1.71705033816347E-2</v>
      </c>
      <c r="F109" s="33" t="s">
        <v>114</v>
      </c>
      <c r="G109" s="33" t="s">
        <v>193</v>
      </c>
      <c r="H109" s="33" t="str">
        <f t="shared" si="30"/>
        <v>R-WH_Det_KER*</v>
      </c>
    </row>
    <row r="110" spans="1:8" ht="15" x14ac:dyDescent="0.25">
      <c r="A110" s="32" t="s">
        <v>1</v>
      </c>
      <c r="B110" s="32" t="str">
        <f t="shared" si="29"/>
        <v>R-WH_Det_GAS*</v>
      </c>
      <c r="C110" s="32"/>
      <c r="D110" s="32">
        <f>AVERAGEIFS('BY-RSD-WH_AF'!$L$2:$L$100,'BY-RSD-WH_AF'!$C$2:$C$100,H110,'BY-RSD-WH_AF'!$A$2:$A$100,"BASE")</f>
        <v>1.5035273157845299E-2</v>
      </c>
      <c r="F110" s="32" t="s">
        <v>114</v>
      </c>
      <c r="G110" s="32" t="s">
        <v>194</v>
      </c>
      <c r="H110" s="32" t="str">
        <f>"R-WH_"&amp;F109&amp;"_"&amp;G110&amp;"*"</f>
        <v>R-WH_Det_GAS*</v>
      </c>
    </row>
    <row r="111" spans="1:8" ht="15" x14ac:dyDescent="0.25">
      <c r="A111" s="33" t="s">
        <v>1</v>
      </c>
      <c r="B111" s="33" t="str">
        <f t="shared" si="29"/>
        <v>R-WH_Det_PEA*</v>
      </c>
      <c r="C111" s="33"/>
      <c r="D111" s="33">
        <f>AVERAGEIFS('BY-RSD-WH_AF'!$L$2:$L$100,'BY-RSD-WH_AF'!$C$2:$C$100,H111,'BY-RSD-WH_AF'!$A$2:$A$100,"BASE")</f>
        <v>1.5844216359380301E-2</v>
      </c>
      <c r="F111" s="33" t="s">
        <v>114</v>
      </c>
      <c r="G111" s="33" t="s">
        <v>110</v>
      </c>
      <c r="H111" s="33" t="str">
        <f t="shared" ref="H111:H115" si="31">"R-WH_"&amp;F111&amp;"_"&amp;G111&amp;"*"</f>
        <v>R-WH_Det_PEA*</v>
      </c>
    </row>
    <row r="112" spans="1:8" ht="15" x14ac:dyDescent="0.25">
      <c r="A112" s="32" t="s">
        <v>1</v>
      </c>
      <c r="B112" s="32" t="str">
        <f t="shared" si="29"/>
        <v>R-WH_Det_SMF*</v>
      </c>
      <c r="C112" s="32"/>
      <c r="D112" s="32">
        <f>AVERAGEIFS('BY-RSD-WH_AF'!$L$2:$L$100,'BY-RSD-WH_AF'!$C$2:$C$100,H112,'BY-RSD-WH_AF'!$A$2:$A$100,"BASE")</f>
        <v>1.4316024530344E-2</v>
      </c>
      <c r="F112" s="32" t="s">
        <v>114</v>
      </c>
      <c r="G112" s="32" t="s">
        <v>111</v>
      </c>
      <c r="H112" s="32" t="str">
        <f t="shared" si="31"/>
        <v>R-WH_Det_SMF*</v>
      </c>
    </row>
    <row r="113" spans="1:8" ht="15" x14ac:dyDescent="0.25">
      <c r="A113" s="33" t="s">
        <v>1</v>
      </c>
      <c r="B113" s="33" t="str">
        <f t="shared" si="29"/>
        <v>R-WH_Det_WOO*</v>
      </c>
      <c r="C113" s="33"/>
      <c r="D113" s="33">
        <f>AVERAGEIFS('BY-RSD-WH_AF'!$L$2:$L$100,'BY-RSD-WH_AF'!$C$2:$C$100,H113,'BY-RSD-WH_AF'!$A$2:$A$100,"BASE")</f>
        <v>1.8495641261436602E-2</v>
      </c>
      <c r="F113" s="33" t="s">
        <v>114</v>
      </c>
      <c r="G113" s="33" t="s">
        <v>195</v>
      </c>
      <c r="H113" s="33" t="str">
        <f t="shared" si="31"/>
        <v>R-WH_Det_WOO*</v>
      </c>
    </row>
    <row r="114" spans="1:8" ht="15" x14ac:dyDescent="0.25">
      <c r="A114" s="32" t="s">
        <v>1</v>
      </c>
      <c r="B114" s="32" t="str">
        <f t="shared" si="29"/>
        <v>R-WH_Det_HET*</v>
      </c>
      <c r="C114" s="32"/>
      <c r="D114" s="32">
        <f>AVERAGEIFS('BY-RSD-WH_AF'!$L$2:$L$100,'BY-RSD-WH_AF'!$C$2:$C$100,H114,'BY-RSD-WH_AF'!$A$2:$A$100,"BASE")</f>
        <v>1.6330345396658901E-3</v>
      </c>
      <c r="F114" s="32" t="s">
        <v>114</v>
      </c>
      <c r="G114" s="32" t="s">
        <v>84</v>
      </c>
      <c r="H114" s="32" t="str">
        <f t="shared" si="31"/>
        <v>R-WH_Det_HET*</v>
      </c>
    </row>
    <row r="115" spans="1:8" ht="15" x14ac:dyDescent="0.25">
      <c r="A115" s="32" t="s">
        <v>244</v>
      </c>
      <c r="B115" s="32" t="str">
        <f>"R-WH_"&amp;F115&amp;"_"&amp;G115&amp;"*"</f>
        <v>R-WH_Det_SOL*</v>
      </c>
      <c r="C115" s="32"/>
      <c r="D115" s="40">
        <f>AVERAGEIFS('BY-RSD-WH_AF'!$L$2:$L$100,'BY-RSD-WH_AF'!$C$2:$C$100,H115,'BY-RSD-WH_AF'!$A$2:$A$100,"BASE")</f>
        <v>4.6408942067286699E-2</v>
      </c>
      <c r="F115" s="32" t="s">
        <v>114</v>
      </c>
      <c r="G115" s="32" t="s">
        <v>231</v>
      </c>
      <c r="H115" s="32" t="str">
        <f t="shared" si="31"/>
        <v>R-WH_Det_SOL*</v>
      </c>
    </row>
    <row r="116" spans="1:8" ht="15" x14ac:dyDescent="0.2">
      <c r="A116" s="29" t="s">
        <v>246</v>
      </c>
      <c r="B116" s="30"/>
      <c r="C116" s="31"/>
      <c r="D116" s="30"/>
      <c r="E116" s="30"/>
      <c r="F116" s="30"/>
      <c r="G116" s="30"/>
      <c r="H116" s="30"/>
    </row>
    <row r="117" spans="1:8" ht="15" x14ac:dyDescent="0.25">
      <c r="A117" s="32" t="s">
        <v>78</v>
      </c>
      <c r="B117" s="32" t="str">
        <f>"R-SC_"&amp;F117&amp;"_"&amp;G117&amp;"_N1"</f>
        <v>R-SC_Apt_ELC_N1</v>
      </c>
      <c r="C117" s="32"/>
      <c r="D117" s="32">
        <f>AVERAGEIFS('BY-RSD-SH_AF'!$L$2:$L$100,'BY-RSD-SH_AF'!$C$2:$C$100,H117,'BY-RSD-SH_AF'!$A$2:$A$100,"BASE")</f>
        <v>2.6752418704136399E-2</v>
      </c>
      <c r="F117" s="32" t="s">
        <v>109</v>
      </c>
      <c r="G117" s="32" t="s">
        <v>83</v>
      </c>
      <c r="H117" s="37" t="str">
        <f t="shared" ref="H117:H119" si="32">"R-SH_"&amp;F117&amp;"_"&amp;G117&amp;"*X1"</f>
        <v>R-SH_Apt_ELC*X1</v>
      </c>
    </row>
    <row r="118" spans="1:8" ht="15" x14ac:dyDescent="0.25">
      <c r="A118" s="32" t="s">
        <v>78</v>
      </c>
      <c r="B118" s="32" t="str">
        <f>"R-SC_"&amp;F118&amp;"_"&amp;G118&amp;"_N1"</f>
        <v>R-SC_Att_ELC_N1</v>
      </c>
      <c r="C118" s="32"/>
      <c r="D118" s="32">
        <f>AVERAGEIFS('BY-RSD-SH_AF'!$L$2:$L$100,'BY-RSD-SH_AF'!$C$2:$C$100,H118,'BY-RSD-SH_AF'!$A$2:$A$100,"BASE")</f>
        <v>2.1795378605209401E-2</v>
      </c>
      <c r="F118" s="32" t="s">
        <v>105</v>
      </c>
      <c r="G118" s="32" t="s">
        <v>83</v>
      </c>
      <c r="H118" s="37" t="str">
        <f t="shared" si="32"/>
        <v>R-SH_Att_ELC*X1</v>
      </c>
    </row>
    <row r="119" spans="1:8" ht="15" x14ac:dyDescent="0.25">
      <c r="A119" s="32" t="s">
        <v>78</v>
      </c>
      <c r="B119" s="32" t="str">
        <f>"R-SC_"&amp;F119&amp;"_"&amp;G119&amp;"_N1"</f>
        <v>R-SC_Det_ELC_N1</v>
      </c>
      <c r="C119" s="32"/>
      <c r="D119" s="32">
        <f>AVERAGEIFS('BY-RSD-SH_AF'!$L$2:$L$100,'BY-RSD-SH_AF'!$C$2:$C$100,H119,'BY-RSD-SH_AF'!$A$2:$A$100,"BASE")</f>
        <v>4.0026061338975703E-2</v>
      </c>
      <c r="F119" s="32" t="s">
        <v>114</v>
      </c>
      <c r="G119" s="32" t="s">
        <v>83</v>
      </c>
      <c r="H119" s="37" t="str">
        <f t="shared" si="32"/>
        <v>R-SH_Det_ELC*X1</v>
      </c>
    </row>
    <row r="120" spans="1:8" ht="15" x14ac:dyDescent="0.2">
      <c r="A120" s="29" t="s">
        <v>247</v>
      </c>
      <c r="B120" s="30"/>
      <c r="C120" s="31"/>
      <c r="D120" s="30"/>
      <c r="E120" s="30"/>
      <c r="F120" s="30"/>
      <c r="G120" s="30"/>
      <c r="H120" s="30"/>
    </row>
    <row r="121" spans="1:8" ht="15" x14ac:dyDescent="0.25">
      <c r="A121" s="32" t="s">
        <v>245</v>
      </c>
      <c r="B121" s="32" t="str">
        <f>"R-HC_"&amp;F121&amp;"_"&amp;G121&amp;"_HPN*"</f>
        <v>R-HC_Apt_ELC_HPN*</v>
      </c>
      <c r="C121" s="32" t="str">
        <f>"RSDSC_"&amp;F121</f>
        <v>RSDSC_Apt</v>
      </c>
      <c r="D121" s="32">
        <f>AVERAGEIFS('BY-RSD-SH_AF'!$L$2:$L$100,'BY-RSD-SH_AF'!$C$2:$C$100,H121,'BY-RSD-SH_AF'!$A$2:$A$100,"BASE")</f>
        <v>2.6752418704136399E-2</v>
      </c>
      <c r="F121" s="32" t="s">
        <v>109</v>
      </c>
      <c r="G121" s="32" t="s">
        <v>83</v>
      </c>
      <c r="H121" s="37" t="str">
        <f t="shared" ref="H121:H123" si="33">"R-SH_"&amp;F121&amp;"_"&amp;G121&amp;"*X1"</f>
        <v>R-SH_Apt_ELC*X1</v>
      </c>
    </row>
    <row r="122" spans="1:8" ht="15" x14ac:dyDescent="0.25">
      <c r="A122" s="32" t="s">
        <v>245</v>
      </c>
      <c r="B122" s="32" t="str">
        <f>"R-HC_"&amp;F122&amp;"_"&amp;G122&amp;"_HPN*"</f>
        <v>R-HC_Att_ELC_HPN*</v>
      </c>
      <c r="C122" s="32" t="str">
        <f>"RSDSC_"&amp;F122</f>
        <v>RSDSC_Att</v>
      </c>
      <c r="D122" s="32">
        <f>AVERAGEIFS('BY-RSD-SH_AF'!$L$2:$L$100,'BY-RSD-SH_AF'!$C$2:$C$100,H122,'BY-RSD-SH_AF'!$A$2:$A$100,"BASE")</f>
        <v>2.1795378605209401E-2</v>
      </c>
      <c r="F122" s="32" t="s">
        <v>105</v>
      </c>
      <c r="G122" s="32" t="s">
        <v>83</v>
      </c>
      <c r="H122" s="37" t="str">
        <f t="shared" si="33"/>
        <v>R-SH_Att_ELC*X1</v>
      </c>
    </row>
    <row r="123" spans="1:8" ht="15" x14ac:dyDescent="0.25">
      <c r="A123" s="38" t="s">
        <v>245</v>
      </c>
      <c r="B123" s="38" t="str">
        <f>"R-HC_"&amp;F123&amp;"_"&amp;G123&amp;"_HPN*"</f>
        <v>R-HC_Det_ELC_HPN*</v>
      </c>
      <c r="C123" s="38" t="str">
        <f>"RSDSC_"&amp;F123</f>
        <v>RSDSC_Det</v>
      </c>
      <c r="D123" s="38">
        <f>AVERAGEIFS('BY-RSD-SH_AF'!$L$2:$L$100,'BY-RSD-SH_AF'!$C$2:$C$100,H123,'BY-RSD-SH_AF'!$A$2:$A$100,"BASE")</f>
        <v>4.0026061338975703E-2</v>
      </c>
      <c r="F123" s="38" t="s">
        <v>114</v>
      </c>
      <c r="G123" s="38" t="s">
        <v>83</v>
      </c>
      <c r="H123" s="39" t="str">
        <f t="shared" si="33"/>
        <v>R-SH_Det_ELC*X1</v>
      </c>
    </row>
    <row r="124" spans="1:8" ht="15" x14ac:dyDescent="0.2">
      <c r="A124" s="29" t="s">
        <v>252</v>
      </c>
      <c r="B124" s="30"/>
      <c r="C124" s="31"/>
      <c r="D124" s="30"/>
      <c r="E124" s="30"/>
      <c r="F124" s="30"/>
      <c r="G124" s="30"/>
      <c r="H124" s="30"/>
    </row>
    <row r="125" spans="1:8" ht="15" x14ac:dyDescent="0.25">
      <c r="A125" s="32" t="s">
        <v>245</v>
      </c>
      <c r="B125" s="32" t="str">
        <f>"R-HC_"&amp;F125&amp;"_"&amp;G125&amp;"_HPN*"</f>
        <v>R-HC_Apt_ELC_HPN*</v>
      </c>
      <c r="C125" s="32" t="str">
        <f>"RSDSH_"&amp;F125</f>
        <v>RSDSH_Apt</v>
      </c>
      <c r="D125" s="32">
        <f>AVERAGEIFS('BY-RSD-SH_AF'!$L$2:$L$100,'BY-RSD-SH_AF'!$C$2:$C$100,H125,'BY-RSD-SH_AF'!$A$2:$A$100,"BASE")</f>
        <v>2.6752418704136399E-2</v>
      </c>
      <c r="F125" s="32" t="s">
        <v>109</v>
      </c>
      <c r="G125" s="32" t="s">
        <v>83</v>
      </c>
      <c r="H125" s="32" t="str">
        <f t="shared" ref="H125:H127" si="34">"R-SH_"&amp;F125&amp;"_"&amp;G125&amp;"*X1"</f>
        <v>R-SH_Apt_ELC*X1</v>
      </c>
    </row>
    <row r="126" spans="1:8" ht="15" x14ac:dyDescent="0.25">
      <c r="A126" s="32" t="s">
        <v>245</v>
      </c>
      <c r="B126" s="32" t="str">
        <f>"R-HC_"&amp;F126&amp;"_"&amp;G126&amp;"_HPN*"</f>
        <v>R-HC_Att_ELC_HPN*</v>
      </c>
      <c r="C126" s="32" t="str">
        <f>"RSDSH_"&amp;F126</f>
        <v>RSDSH_Att</v>
      </c>
      <c r="D126" s="32">
        <f>AVERAGEIFS('BY-RSD-SH_AF'!$L$2:$L$100,'BY-RSD-SH_AF'!$C$2:$C$100,H126,'BY-RSD-SH_AF'!$A$2:$A$100,"BASE")</f>
        <v>2.1795378605209401E-2</v>
      </c>
      <c r="F126" s="32" t="s">
        <v>105</v>
      </c>
      <c r="G126" s="32" t="s">
        <v>83</v>
      </c>
      <c r="H126" s="32" t="str">
        <f t="shared" si="34"/>
        <v>R-SH_Att_ELC*X1</v>
      </c>
    </row>
    <row r="127" spans="1:8" ht="15" x14ac:dyDescent="0.25">
      <c r="A127" s="38" t="s">
        <v>245</v>
      </c>
      <c r="B127" s="38" t="str">
        <f>"R-HC_"&amp;F127&amp;"_"&amp;G127&amp;"_HPN*"</f>
        <v>R-HC_Det_ELC_HPN*</v>
      </c>
      <c r="C127" s="38" t="str">
        <f>"RSDSH_"&amp;F127</f>
        <v>RSDSH_Det</v>
      </c>
      <c r="D127" s="38">
        <f>AVERAGEIFS('BY-RSD-SH_AF'!$L$2:$L$100,'BY-RSD-SH_AF'!$C$2:$C$100,H127,'BY-RSD-SH_AF'!$A$2:$A$100,"BASE")</f>
        <v>4.0026061338975703E-2</v>
      </c>
      <c r="F127" s="38" t="s">
        <v>114</v>
      </c>
      <c r="G127" s="38" t="s">
        <v>83</v>
      </c>
      <c r="H127" s="38" t="str">
        <f t="shared" si="34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89"/>
  <sheetViews>
    <sheetView zoomScaleNormal="100" workbookViewId="0">
      <selection activeCell="D31" sqref="D31"/>
    </sheetView>
    <sheetView workbookViewId="1"/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181</v>
      </c>
    </row>
    <row r="2" spans="1:7" ht="12" customHeight="1" x14ac:dyDescent="0.2">
      <c r="C2" s="23"/>
    </row>
    <row r="3" spans="1:7" ht="15" x14ac:dyDescent="0.2">
      <c r="E3" s="34" t="s">
        <v>176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183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5" x14ac:dyDescent="0.2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5" x14ac:dyDescent="0.2">
      <c r="A18" s="30"/>
      <c r="B18" s="30"/>
      <c r="C18" s="30"/>
      <c r="E18" s="29" t="s">
        <v>112</v>
      </c>
      <c r="F18" s="30"/>
      <c r="G18" s="30"/>
    </row>
    <row r="19" spans="1:8" ht="15" x14ac:dyDescent="0.2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5" x14ac:dyDescent="0.2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5" x14ac:dyDescent="0.2">
      <c r="A31" s="30"/>
      <c r="B31" s="30"/>
      <c r="C31" s="30"/>
      <c r="E31" s="29" t="s">
        <v>113</v>
      </c>
      <c r="F31" s="30"/>
      <c r="G31" s="30"/>
    </row>
    <row r="32" spans="1:8" ht="15" x14ac:dyDescent="0.2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5" x14ac:dyDescent="0.2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30"/>
      <c r="B44" s="30"/>
      <c r="C44" s="30"/>
      <c r="E44" s="29" t="s">
        <v>246</v>
      </c>
      <c r="F44" s="30"/>
      <c r="G44" s="31"/>
    </row>
    <row r="45" spans="1:8" ht="15" x14ac:dyDescent="0.2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30"/>
      <c r="B48" s="30"/>
      <c r="C48" s="30"/>
      <c r="E48" s="29" t="s">
        <v>115</v>
      </c>
      <c r="F48" s="30"/>
      <c r="G48" s="31"/>
    </row>
    <row r="49" spans="1:7" ht="15" x14ac:dyDescent="0.2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5" x14ac:dyDescent="0.2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5" x14ac:dyDescent="0.2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5" x14ac:dyDescent="0.2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5" x14ac:dyDescent="0.2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5" x14ac:dyDescent="0.2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5" x14ac:dyDescent="0.2">
      <c r="A62" s="30"/>
      <c r="B62" s="30"/>
      <c r="C62" s="30"/>
      <c r="E62" s="29" t="s">
        <v>116</v>
      </c>
      <c r="F62" s="30"/>
      <c r="G62" s="31"/>
    </row>
    <row r="63" spans="1:7" ht="15" x14ac:dyDescent="0.2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5" x14ac:dyDescent="0.2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5" x14ac:dyDescent="0.2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5" x14ac:dyDescent="0.2">
      <c r="A76" s="30"/>
      <c r="B76" s="30"/>
      <c r="C76" s="30"/>
      <c r="E76" s="29" t="s">
        <v>117</v>
      </c>
      <c r="F76" s="30"/>
      <c r="G76" s="31"/>
    </row>
    <row r="77" spans="1:7" ht="15" x14ac:dyDescent="0.2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5" x14ac:dyDescent="0.2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5" x14ac:dyDescent="0.2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5" x14ac:dyDescent="0.2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C17" sqref="C17"/>
    </sheetView>
    <sheetView tabSelected="1" workbookViewId="1"/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9.0061643835616396E-3</v>
      </c>
      <c r="M2">
        <v>9.0061643835616396E-3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5.4306956259161203E-2</v>
      </c>
      <c r="M3">
        <v>5.4306956259161203E-2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1.0747850331916199E-2</v>
      </c>
      <c r="M4">
        <v>1.0747850331916199E-2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4.6927694201733303E-2</v>
      </c>
      <c r="M5">
        <v>4.6927694201733303E-2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1.08506849315068E-2</v>
      </c>
      <c r="M6">
        <v>1.08506849315068E-2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9.0054738416460393E-3</v>
      </c>
      <c r="M7">
        <v>9.0054738416460393E-3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3.8847834889027099E-4</v>
      </c>
      <c r="M8">
        <v>3.8847834889027099E-4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1.34604040212748E-2</v>
      </c>
      <c r="M9">
        <v>1.34604040212748E-2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1.5902117368476298E-2</v>
      </c>
      <c r="M10">
        <v>1.5902117368476298E-2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1.0875263435194901E-2</v>
      </c>
      <c r="M11">
        <v>1.0875263435194901E-2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1.0823557576601301E-2</v>
      </c>
      <c r="M12">
        <v>1.0823557576601301E-2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1.0946059106357601E-2</v>
      </c>
      <c r="M13">
        <v>1.0946059106357601E-2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1.23793448122469E-2</v>
      </c>
      <c r="M14">
        <v>1.23793448122469E-2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1.7783866057838701E-2</v>
      </c>
      <c r="M15">
        <v>1.7783866057838701E-2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2.0871971515326802E-2</v>
      </c>
      <c r="M16">
        <v>2.0871971515326802E-2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1.6397220281969702E-2</v>
      </c>
      <c r="M17">
        <v>1.6397220281969702E-2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2.9986743667255199E-2</v>
      </c>
      <c r="M18">
        <v>2.9986743667255199E-2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1.34424657534247E-2</v>
      </c>
      <c r="M19">
        <v>1.34424657534247E-2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1.16777135974941E-2</v>
      </c>
      <c r="M20">
        <v>1.16777135974941E-2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9.7589168523886695E-4</v>
      </c>
      <c r="M21">
        <v>9.7589168523886695E-4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1.39410555733958E-2</v>
      </c>
      <c r="M22">
        <v>1.39410555733958E-2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2.01134837356341E-2</v>
      </c>
      <c r="M23">
        <v>2.01134837356341E-2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1.3788861785020401E-2</v>
      </c>
      <c r="M24">
        <v>1.3788861785020401E-2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1.1808127750471799E-2</v>
      </c>
      <c r="M25">
        <v>1.1808127750471799E-2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4.36448583018159E-2</v>
      </c>
      <c r="M26">
        <v>4.36448583018159E-2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1.3755627925516699E-2</v>
      </c>
      <c r="M27">
        <v>1.3755627925516699E-2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1.3545205479452101E-2</v>
      </c>
      <c r="M28">
        <v>1.3545205479452101E-2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2.3205860842012E-2</v>
      </c>
      <c r="M29">
        <v>2.3205860842012E-2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1.6905741708612799E-2</v>
      </c>
      <c r="M30">
        <v>1.6905741708612799E-2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2.8537772759784301E-2</v>
      </c>
      <c r="M31">
        <v>2.8537772759784301E-2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1.53431506849315E-2</v>
      </c>
      <c r="M32">
        <v>1.53431506849315E-2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1.5035273157845299E-2</v>
      </c>
      <c r="M33">
        <v>1.5035273157845299E-2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1.6330345396658901E-3</v>
      </c>
      <c r="M34">
        <v>1.6330345396658901E-3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1.71705033816347E-2</v>
      </c>
      <c r="M35">
        <v>1.71705033816347E-2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2.20120031139646E-2</v>
      </c>
      <c r="M36">
        <v>2.20120031139646E-2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1.5844216359380301E-2</v>
      </c>
      <c r="M37">
        <v>1.5844216359380301E-2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1.4316024530344E-2</v>
      </c>
      <c r="M38">
        <v>1.4316024530344E-2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4.6408942067286699E-2</v>
      </c>
      <c r="M39">
        <v>4.6408942067286699E-2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1.8495641261436602E-2</v>
      </c>
      <c r="M40">
        <v>1.8495641261436602E-2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37"/>
  <sheetViews>
    <sheetView workbookViewId="0"/>
    <sheetView workbookViewId="1">
      <selection activeCell="L17" sqref="L17:L18"/>
    </sheetView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5.6742452222251502E-3</v>
      </c>
      <c r="M2">
        <v>5.6742452222251502E-3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0.251294826490714</v>
      </c>
      <c r="M3">
        <v>0.251294826490714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1.71972004592153E-2</v>
      </c>
      <c r="M4">
        <v>1.71972004592153E-2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2.6752418704136399E-2</v>
      </c>
      <c r="M5">
        <v>2.6752418704136399E-2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1.22114316116754E-5</v>
      </c>
      <c r="M6">
        <v>1.22114316116754E-5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1.50419670684038E-2</v>
      </c>
      <c r="M7">
        <v>1.50419670684038E-2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1.40933452966884E-3</v>
      </c>
      <c r="M8">
        <v>1.40933452966884E-3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4.7386892734226298E-2</v>
      </c>
      <c r="M9">
        <v>4.7386892734226298E-2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2.92726955741749E-2</v>
      </c>
      <c r="M10">
        <v>2.92726955741749E-2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9.4968303643999302E-2</v>
      </c>
      <c r="M11">
        <v>9.4968303643999302E-2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8.8189793033597697E-2</v>
      </c>
      <c r="M12">
        <v>8.8189793033597697E-2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2.2384455613659201E-2</v>
      </c>
      <c r="M13">
        <v>2.2384455613659201E-2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1.9727143416387202E-2</v>
      </c>
      <c r="M14">
        <v>1.9727143416387202E-2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0.25427820715246202</v>
      </c>
      <c r="M15">
        <v>0.25427820715246202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4.0509826172087302E-2</v>
      </c>
      <c r="M16">
        <v>4.0509826172087302E-2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2.1795378605209401E-2</v>
      </c>
      <c r="M17">
        <v>2.1795378605209401E-2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2.8026244703222701E-2</v>
      </c>
      <c r="M19">
        <v>2.8026244703222701E-2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1.82983145664136E-2</v>
      </c>
      <c r="M20">
        <v>1.82983145664136E-2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3.5982700943281098E-2</v>
      </c>
      <c r="M21">
        <v>3.5982700943281098E-2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3.92400721571756E-2</v>
      </c>
      <c r="M22">
        <v>3.92400721571756E-2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5.6714843841128501E-2</v>
      </c>
      <c r="M23">
        <v>5.6714843841128501E-2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5.8905144753244799E-2</v>
      </c>
      <c r="M24">
        <v>5.8905144753244799E-2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9.52141887785493E-2</v>
      </c>
      <c r="M25">
        <v>9.52141887785493E-2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0.56734094210587305</v>
      </c>
      <c r="M27">
        <v>0.56734094210587305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6.5248357402924506E-2</v>
      </c>
      <c r="M28">
        <v>6.5248357402924506E-2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4.0026061338975703E-2</v>
      </c>
      <c r="M29">
        <v>4.0026061338975703E-2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4.6982028361355302E-2</v>
      </c>
      <c r="M31">
        <v>4.6982028361355302E-2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0.24099011008044599</v>
      </c>
      <c r="M32">
        <v>0.24099011008044599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5.9134611842239497E-2</v>
      </c>
      <c r="M33">
        <v>5.9134611842239497E-2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8.5024956709859906E-2</v>
      </c>
      <c r="M34">
        <v>8.5024956709859906E-2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0.120504252519882</v>
      </c>
      <c r="M35">
        <v>0.120504252519882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0.16465051297265201</v>
      </c>
      <c r="M36">
        <v>0.16465051297265201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0.115618760253806</v>
      </c>
      <c r="M37">
        <v>0.115618760253806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6"/>
  <sheetViews>
    <sheetView workbookViewId="0"/>
    <sheetView workbookViewId="1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  <sheetView workbookViewId="1">
      <selection activeCell="M43" sqref="M43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  <sheetView workbookViewId="1"/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4"/>
  <sheetViews>
    <sheetView workbookViewId="0"/>
    <sheetView workbookViewId="1">
      <selection activeCell="L4" sqref="L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Dr James Glynn</cp:lastModifiedBy>
  <cp:lastPrinted>2007-01-05T10:33:44Z</cp:lastPrinted>
  <dcterms:created xsi:type="dcterms:W3CDTF">2001-09-28T18:48:17Z</dcterms:created>
  <dcterms:modified xsi:type="dcterms:W3CDTF">2021-03-29T20:47:00Z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661007106304168</vt:r8>
  </property>
</Properties>
</file>