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SuppXLS\"/>
    </mc:Choice>
  </mc:AlternateContent>
  <xr:revisionPtr revIDLastSave="0" documentId="13_ncr:1_{B77493CB-77F7-4B16-A379-FBEC5058C9C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oenergySupply-Baseline" sheetId="17" r:id="rId1"/>
    <sheet name="BioenergySupply-LowSupply" sheetId="18" r:id="rId2"/>
    <sheet name="Conversions" sheetId="1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L59" i="17" l="1"/>
  <c r="CJ59" i="17"/>
  <c r="CI59" i="17"/>
  <c r="CH59" i="17"/>
  <c r="CG59" i="17"/>
  <c r="CF59" i="17"/>
  <c r="CE59" i="17"/>
  <c r="CD59" i="17"/>
  <c r="CC59" i="17"/>
  <c r="CB59" i="17"/>
  <c r="CA59" i="17"/>
  <c r="BZ59" i="17"/>
  <c r="BY59" i="17"/>
  <c r="BX59" i="17"/>
  <c r="BW59" i="17"/>
  <c r="BV59" i="17"/>
  <c r="BU59" i="17"/>
  <c r="BT59" i="17"/>
  <c r="BS59" i="17"/>
  <c r="BR59" i="17"/>
  <c r="BQ59" i="17"/>
  <c r="BP59" i="17"/>
  <c r="BO59" i="17"/>
  <c r="BN59" i="17"/>
  <c r="BM59" i="17"/>
  <c r="CJ37" i="17"/>
  <c r="BM37" i="17"/>
  <c r="BN37" i="17"/>
  <c r="BO37" i="17"/>
  <c r="BP37" i="17"/>
  <c r="BQ37" i="17"/>
  <c r="BR37" i="17"/>
  <c r="BS37" i="17"/>
  <c r="BT37" i="17"/>
  <c r="BU37" i="17"/>
  <c r="BV37" i="17"/>
  <c r="BW37" i="17"/>
  <c r="BX37" i="17"/>
  <c r="BY37" i="17"/>
  <c r="BZ37" i="17"/>
  <c r="CA37" i="17"/>
  <c r="CB37" i="17"/>
  <c r="CC37" i="17"/>
  <c r="CD37" i="17"/>
  <c r="CE37" i="17"/>
  <c r="CF37" i="17"/>
  <c r="CG37" i="17"/>
  <c r="CH37" i="17"/>
  <c r="CI37" i="17"/>
  <c r="BL37" i="17"/>
  <c r="BH37" i="17"/>
  <c r="CJ6" i="17"/>
  <c r="BG65" i="17"/>
  <c r="BG64" i="17"/>
  <c r="BG63" i="17"/>
  <c r="BG62" i="17"/>
  <c r="BG61" i="17"/>
  <c r="BG60" i="17"/>
  <c r="BG59" i="17"/>
  <c r="BG58" i="17"/>
  <c r="BG57" i="17"/>
  <c r="BG56" i="17"/>
  <c r="BG55" i="17"/>
  <c r="BG54" i="17"/>
  <c r="BG53" i="17"/>
  <c r="BG52" i="17"/>
  <c r="BG51" i="17"/>
  <c r="BG50" i="17"/>
  <c r="BG43" i="17"/>
  <c r="BG42" i="17"/>
  <c r="BG41" i="17"/>
  <c r="BG40" i="17"/>
  <c r="BG39" i="17"/>
  <c r="BG38" i="17"/>
  <c r="BG37" i="17"/>
  <c r="BG36" i="17"/>
  <c r="BG35" i="17"/>
  <c r="BG34" i="17"/>
  <c r="BG33" i="17"/>
  <c r="BG32" i="17"/>
  <c r="BG31" i="17"/>
  <c r="BG30" i="17"/>
  <c r="BG29" i="17"/>
  <c r="BG28" i="17"/>
  <c r="BG21" i="17"/>
  <c r="BG15" i="17"/>
  <c r="BG14" i="17"/>
  <c r="BG13" i="17"/>
  <c r="BG10" i="17"/>
  <c r="BG12" i="17"/>
  <c r="DO65" i="18" l="1"/>
  <c r="DN65" i="18"/>
  <c r="DM65" i="18"/>
  <c r="DL65" i="18"/>
  <c r="DK65" i="18"/>
  <c r="DJ65" i="18"/>
  <c r="DI65" i="18"/>
  <c r="DH65" i="18"/>
  <c r="DG65" i="18"/>
  <c r="DF65" i="18"/>
  <c r="DE65" i="18"/>
  <c r="DD65" i="18"/>
  <c r="DC65" i="18"/>
  <c r="DB65" i="18"/>
  <c r="DA65" i="18"/>
  <c r="CZ65" i="18"/>
  <c r="CY65" i="18"/>
  <c r="CX65" i="18"/>
  <c r="CW65" i="18"/>
  <c r="CV65" i="18"/>
  <c r="CU65" i="18"/>
  <c r="CT65" i="18"/>
  <c r="CS65" i="18"/>
  <c r="CR65" i="18"/>
  <c r="DO64" i="18"/>
  <c r="DN64" i="18"/>
  <c r="DM64" i="18"/>
  <c r="DL64" i="18"/>
  <c r="DK64" i="18"/>
  <c r="DJ64" i="18"/>
  <c r="DI64" i="18"/>
  <c r="DH64" i="18"/>
  <c r="DG64" i="18"/>
  <c r="DF64" i="18"/>
  <c r="DE64" i="18"/>
  <c r="DD64" i="18"/>
  <c r="DC64" i="18"/>
  <c r="DB64" i="18"/>
  <c r="DA64" i="18"/>
  <c r="CZ64" i="18"/>
  <c r="CY64" i="18"/>
  <c r="CX64" i="18"/>
  <c r="CW64" i="18"/>
  <c r="CV64" i="18"/>
  <c r="CU64" i="18"/>
  <c r="CT64" i="18"/>
  <c r="CS64" i="18"/>
  <c r="CR64" i="18"/>
  <c r="DO63" i="18"/>
  <c r="DN63" i="18"/>
  <c r="DM63" i="18"/>
  <c r="DL63" i="18"/>
  <c r="DK63" i="18"/>
  <c r="DJ63" i="18"/>
  <c r="DI63" i="18"/>
  <c r="DH63" i="18"/>
  <c r="DG63" i="18"/>
  <c r="DF63" i="18"/>
  <c r="DE63" i="18"/>
  <c r="DD63" i="18"/>
  <c r="DC63" i="18"/>
  <c r="DB63" i="18"/>
  <c r="DA63" i="18"/>
  <c r="CZ63" i="18"/>
  <c r="CY63" i="18"/>
  <c r="CX63" i="18"/>
  <c r="CW63" i="18"/>
  <c r="CV63" i="18"/>
  <c r="CU63" i="18"/>
  <c r="CT63" i="18"/>
  <c r="CS63" i="18"/>
  <c r="CR63" i="18"/>
  <c r="DO62" i="18"/>
  <c r="DN62" i="18"/>
  <c r="DM62" i="18"/>
  <c r="DL62" i="18"/>
  <c r="DK62" i="18"/>
  <c r="DJ62" i="18"/>
  <c r="DI62" i="18"/>
  <c r="DH62" i="18"/>
  <c r="DG62" i="18"/>
  <c r="DF62" i="18"/>
  <c r="DE62" i="18"/>
  <c r="DD62" i="18"/>
  <c r="DC62" i="18"/>
  <c r="DB62" i="18"/>
  <c r="DA62" i="18"/>
  <c r="CZ62" i="18"/>
  <c r="CY62" i="18"/>
  <c r="CX62" i="18"/>
  <c r="CW62" i="18"/>
  <c r="CV62" i="18"/>
  <c r="CU62" i="18"/>
  <c r="CT62" i="18"/>
  <c r="CS62" i="18"/>
  <c r="CR62" i="18"/>
  <c r="DO61" i="18"/>
  <c r="DN61" i="18"/>
  <c r="DM61" i="18"/>
  <c r="DL61" i="18"/>
  <c r="DK61" i="18"/>
  <c r="DJ61" i="18"/>
  <c r="DI61" i="18"/>
  <c r="DH61" i="18"/>
  <c r="DG61" i="18"/>
  <c r="DF61" i="18"/>
  <c r="DE61" i="18"/>
  <c r="DD61" i="18"/>
  <c r="DC61" i="18"/>
  <c r="DB61" i="18"/>
  <c r="DA61" i="18"/>
  <c r="CZ61" i="18"/>
  <c r="CY61" i="18"/>
  <c r="CX61" i="18"/>
  <c r="CW61" i="18"/>
  <c r="CV61" i="18"/>
  <c r="CU61" i="18"/>
  <c r="CT61" i="18"/>
  <c r="CS61" i="18"/>
  <c r="CR61" i="18"/>
  <c r="DO60" i="18"/>
  <c r="DN60" i="18"/>
  <c r="DM60" i="18"/>
  <c r="DL60" i="18"/>
  <c r="DK60" i="18"/>
  <c r="DJ60" i="18"/>
  <c r="DI60" i="18"/>
  <c r="DH60" i="18"/>
  <c r="DG60" i="18"/>
  <c r="DF60" i="18"/>
  <c r="DE60" i="18"/>
  <c r="DD60" i="18"/>
  <c r="DC60" i="18"/>
  <c r="DB60" i="18"/>
  <c r="DA60" i="18"/>
  <c r="CZ60" i="18"/>
  <c r="CY60" i="18"/>
  <c r="CX60" i="18"/>
  <c r="CW60" i="18"/>
  <c r="CV60" i="18"/>
  <c r="CU60" i="18"/>
  <c r="CT60" i="18"/>
  <c r="CS60" i="18"/>
  <c r="CR60" i="18"/>
  <c r="DO59" i="18"/>
  <c r="DN59" i="18"/>
  <c r="DM59" i="18"/>
  <c r="DL59" i="18"/>
  <c r="DK59" i="18"/>
  <c r="DJ59" i="18"/>
  <c r="DI59" i="18"/>
  <c r="DH59" i="18"/>
  <c r="DG59" i="18"/>
  <c r="DF59" i="18"/>
  <c r="DE59" i="18"/>
  <c r="DD59" i="18"/>
  <c r="DC59" i="18"/>
  <c r="DB59" i="18"/>
  <c r="DA59" i="18"/>
  <c r="CZ59" i="18"/>
  <c r="CY59" i="18"/>
  <c r="CX59" i="18"/>
  <c r="CW59" i="18"/>
  <c r="CV59" i="18"/>
  <c r="CU59" i="18"/>
  <c r="CT59" i="18"/>
  <c r="CS59" i="18"/>
  <c r="CR59" i="18"/>
  <c r="DO58" i="18"/>
  <c r="DN58" i="18"/>
  <c r="DM58" i="18"/>
  <c r="DL58" i="18"/>
  <c r="DK58" i="18"/>
  <c r="DJ58" i="18"/>
  <c r="DI58" i="18"/>
  <c r="DH58" i="18"/>
  <c r="DG58" i="18"/>
  <c r="DF58" i="18"/>
  <c r="DE58" i="18"/>
  <c r="DD58" i="18"/>
  <c r="DC58" i="18"/>
  <c r="DB58" i="18"/>
  <c r="DA58" i="18"/>
  <c r="CZ58" i="18"/>
  <c r="CY58" i="18"/>
  <c r="CX58" i="18"/>
  <c r="CW58" i="18"/>
  <c r="CV58" i="18"/>
  <c r="CU58" i="18"/>
  <c r="CT58" i="18"/>
  <c r="CS58" i="18"/>
  <c r="CR58" i="18"/>
  <c r="DO57" i="18"/>
  <c r="DN57" i="18"/>
  <c r="DM57" i="18"/>
  <c r="DL57" i="18"/>
  <c r="DK57" i="18"/>
  <c r="DJ57" i="18"/>
  <c r="DI57" i="18"/>
  <c r="DH57" i="18"/>
  <c r="DG57" i="18"/>
  <c r="DF57" i="18"/>
  <c r="DE57" i="18"/>
  <c r="DD57" i="18"/>
  <c r="DC57" i="18"/>
  <c r="DB57" i="18"/>
  <c r="DA57" i="18"/>
  <c r="CZ57" i="18"/>
  <c r="CY57" i="18"/>
  <c r="CX57" i="18"/>
  <c r="CW57" i="18"/>
  <c r="CV57" i="18"/>
  <c r="CU57" i="18"/>
  <c r="CT57" i="18"/>
  <c r="CS57" i="18"/>
  <c r="CR57" i="18"/>
  <c r="DO56" i="18"/>
  <c r="DN56" i="18"/>
  <c r="DM56" i="18"/>
  <c r="DL56" i="18"/>
  <c r="DK56" i="18"/>
  <c r="DJ56" i="18"/>
  <c r="DI56" i="18"/>
  <c r="DH56" i="18"/>
  <c r="DG56" i="18"/>
  <c r="DF56" i="18"/>
  <c r="DE56" i="18"/>
  <c r="DD56" i="18"/>
  <c r="DC56" i="18"/>
  <c r="DB56" i="18"/>
  <c r="DA56" i="18"/>
  <c r="CZ56" i="18"/>
  <c r="CY56" i="18"/>
  <c r="CX56" i="18"/>
  <c r="CW56" i="18"/>
  <c r="CV56" i="18"/>
  <c r="CU56" i="18"/>
  <c r="CT56" i="18"/>
  <c r="CS56" i="18"/>
  <c r="CR56" i="18"/>
  <c r="DO55" i="18"/>
  <c r="DN55" i="18"/>
  <c r="DM55" i="18"/>
  <c r="DL55" i="18"/>
  <c r="DK55" i="18"/>
  <c r="DJ55" i="18"/>
  <c r="DI55" i="18"/>
  <c r="DH55" i="18"/>
  <c r="DG55" i="18"/>
  <c r="DF55" i="18"/>
  <c r="DE55" i="18"/>
  <c r="DD55" i="18"/>
  <c r="DC55" i="18"/>
  <c r="DB55" i="18"/>
  <c r="DA55" i="18"/>
  <c r="CZ55" i="18"/>
  <c r="CY55" i="18"/>
  <c r="CX55" i="18"/>
  <c r="CW55" i="18"/>
  <c r="CV55" i="18"/>
  <c r="CU55" i="18"/>
  <c r="CT55" i="18"/>
  <c r="CS55" i="18"/>
  <c r="CR55" i="18"/>
  <c r="DO54" i="18"/>
  <c r="DN54" i="18"/>
  <c r="DM54" i="18"/>
  <c r="DL54" i="18"/>
  <c r="DK54" i="18"/>
  <c r="DJ54" i="18"/>
  <c r="DI54" i="18"/>
  <c r="DH54" i="18"/>
  <c r="DG54" i="18"/>
  <c r="DF54" i="18"/>
  <c r="DE54" i="18"/>
  <c r="DD54" i="18"/>
  <c r="DC54" i="18"/>
  <c r="DB54" i="18"/>
  <c r="DA54" i="18"/>
  <c r="CZ54" i="18"/>
  <c r="CY54" i="18"/>
  <c r="CX54" i="18"/>
  <c r="CW54" i="18"/>
  <c r="CV54" i="18"/>
  <c r="CU54" i="18"/>
  <c r="CT54" i="18"/>
  <c r="CS54" i="18"/>
  <c r="CR54" i="18"/>
  <c r="DO53" i="18"/>
  <c r="DN53" i="18"/>
  <c r="DM53" i="18"/>
  <c r="DL53" i="18"/>
  <c r="DK53" i="18"/>
  <c r="DJ53" i="18"/>
  <c r="DI53" i="18"/>
  <c r="DH53" i="18"/>
  <c r="DG53" i="18"/>
  <c r="DF53" i="18"/>
  <c r="DE53" i="18"/>
  <c r="DD53" i="18"/>
  <c r="DC53" i="18"/>
  <c r="DB53" i="18"/>
  <c r="DA53" i="18"/>
  <c r="CZ53" i="18"/>
  <c r="CY53" i="18"/>
  <c r="CX53" i="18"/>
  <c r="CW53" i="18"/>
  <c r="CV53" i="18"/>
  <c r="CU53" i="18"/>
  <c r="CT53" i="18"/>
  <c r="CS53" i="18"/>
  <c r="CR53" i="18"/>
  <c r="DO52" i="18"/>
  <c r="DN52" i="18"/>
  <c r="DM52" i="18"/>
  <c r="DL52" i="18"/>
  <c r="DK52" i="18"/>
  <c r="DJ52" i="18"/>
  <c r="DI52" i="18"/>
  <c r="DH52" i="18"/>
  <c r="DG52" i="18"/>
  <c r="DF52" i="18"/>
  <c r="DE52" i="18"/>
  <c r="DD52" i="18"/>
  <c r="DC52" i="18"/>
  <c r="DB52" i="18"/>
  <c r="DA52" i="18"/>
  <c r="CZ52" i="18"/>
  <c r="CY52" i="18"/>
  <c r="CX52" i="18"/>
  <c r="CW52" i="18"/>
  <c r="CV52" i="18"/>
  <c r="CU52" i="18"/>
  <c r="CT52" i="18"/>
  <c r="CS52" i="18"/>
  <c r="CR52" i="18"/>
  <c r="DO51" i="18"/>
  <c r="DN51" i="18"/>
  <c r="DM51" i="18"/>
  <c r="DL51" i="18"/>
  <c r="DK51" i="18"/>
  <c r="DJ51" i="18"/>
  <c r="DI51" i="18"/>
  <c r="DH51" i="18"/>
  <c r="DG51" i="18"/>
  <c r="DF51" i="18"/>
  <c r="DE51" i="18"/>
  <c r="DD51" i="18"/>
  <c r="DC51" i="18"/>
  <c r="DB51" i="18"/>
  <c r="DA51" i="18"/>
  <c r="CZ51" i="18"/>
  <c r="CY51" i="18"/>
  <c r="CX51" i="18"/>
  <c r="CW51" i="18"/>
  <c r="CV51" i="18"/>
  <c r="CU51" i="18"/>
  <c r="CT51" i="18"/>
  <c r="CS51" i="18"/>
  <c r="CR51" i="18"/>
  <c r="DO50" i="18"/>
  <c r="DN50" i="18"/>
  <c r="DM50" i="18"/>
  <c r="DL50" i="18"/>
  <c r="DK50" i="18"/>
  <c r="DJ50" i="18"/>
  <c r="DI50" i="18"/>
  <c r="DH50" i="18"/>
  <c r="DG50" i="18"/>
  <c r="DF50" i="18"/>
  <c r="DE50" i="18"/>
  <c r="DD50" i="18"/>
  <c r="DC50" i="18"/>
  <c r="DB50" i="18"/>
  <c r="DA50" i="18"/>
  <c r="CZ50" i="18"/>
  <c r="CY50" i="18"/>
  <c r="CX50" i="18"/>
  <c r="CW50" i="18"/>
  <c r="CV50" i="18"/>
  <c r="CU50" i="18"/>
  <c r="CT50" i="18"/>
  <c r="CS50" i="18"/>
  <c r="CR50" i="18"/>
  <c r="DO43" i="18"/>
  <c r="DN43" i="18"/>
  <c r="DM43" i="18"/>
  <c r="DL43" i="18"/>
  <c r="DK43" i="18"/>
  <c r="DJ43" i="18"/>
  <c r="DI43" i="18"/>
  <c r="DH43" i="18"/>
  <c r="DG43" i="18"/>
  <c r="DF43" i="18"/>
  <c r="DE43" i="18"/>
  <c r="DD43" i="18"/>
  <c r="DC43" i="18"/>
  <c r="DB43" i="18"/>
  <c r="DA43" i="18"/>
  <c r="CZ43" i="18"/>
  <c r="CY43" i="18"/>
  <c r="CX43" i="18"/>
  <c r="CW43" i="18"/>
  <c r="CV43" i="18"/>
  <c r="CU43" i="18"/>
  <c r="CT43" i="18"/>
  <c r="CS43" i="18"/>
  <c r="CR43" i="18"/>
  <c r="DO42" i="18"/>
  <c r="DN42" i="18"/>
  <c r="DM42" i="18"/>
  <c r="DL42" i="18"/>
  <c r="DK42" i="18"/>
  <c r="DJ42" i="18"/>
  <c r="DI42" i="18"/>
  <c r="DH42" i="18"/>
  <c r="DG42" i="18"/>
  <c r="DF42" i="18"/>
  <c r="DE42" i="18"/>
  <c r="DD42" i="18"/>
  <c r="DC42" i="18"/>
  <c r="DB42" i="18"/>
  <c r="DA42" i="18"/>
  <c r="CZ42" i="18"/>
  <c r="CY42" i="18"/>
  <c r="CX42" i="18"/>
  <c r="CW42" i="18"/>
  <c r="CV42" i="18"/>
  <c r="CU42" i="18"/>
  <c r="CT42" i="18"/>
  <c r="CS42" i="18"/>
  <c r="CR42" i="18"/>
  <c r="DO41" i="18"/>
  <c r="DN41" i="18"/>
  <c r="DM41" i="18"/>
  <c r="DL41" i="18"/>
  <c r="DK41" i="18"/>
  <c r="DJ41" i="18"/>
  <c r="DI41" i="18"/>
  <c r="DH41" i="18"/>
  <c r="DG41" i="18"/>
  <c r="DF41" i="18"/>
  <c r="DE41" i="18"/>
  <c r="DD41" i="18"/>
  <c r="DC41" i="18"/>
  <c r="DB41" i="18"/>
  <c r="DA41" i="18"/>
  <c r="CZ41" i="18"/>
  <c r="CY41" i="18"/>
  <c r="CX41" i="18"/>
  <c r="CW41" i="18"/>
  <c r="CV41" i="18"/>
  <c r="CU41" i="18"/>
  <c r="CT41" i="18"/>
  <c r="CS41" i="18"/>
  <c r="CR41" i="18"/>
  <c r="DO40" i="18"/>
  <c r="DN40" i="18"/>
  <c r="DM40" i="18"/>
  <c r="DL40" i="18"/>
  <c r="DK40" i="18"/>
  <c r="DJ40" i="18"/>
  <c r="DI40" i="18"/>
  <c r="DH40" i="18"/>
  <c r="DG40" i="18"/>
  <c r="DF40" i="18"/>
  <c r="DE40" i="18"/>
  <c r="DD40" i="18"/>
  <c r="DC40" i="18"/>
  <c r="DB40" i="18"/>
  <c r="DA40" i="18"/>
  <c r="CZ40" i="18"/>
  <c r="CY40" i="18"/>
  <c r="CX40" i="18"/>
  <c r="CW40" i="18"/>
  <c r="CV40" i="18"/>
  <c r="CU40" i="18"/>
  <c r="CT40" i="18"/>
  <c r="CS40" i="18"/>
  <c r="CR40" i="18"/>
  <c r="DO39" i="18"/>
  <c r="DN39" i="18"/>
  <c r="DM39" i="18"/>
  <c r="DL39" i="18"/>
  <c r="DK39" i="18"/>
  <c r="DJ39" i="18"/>
  <c r="DI39" i="18"/>
  <c r="DH39" i="18"/>
  <c r="DG39" i="18"/>
  <c r="DF39" i="18"/>
  <c r="DE39" i="18"/>
  <c r="DD39" i="18"/>
  <c r="DC39" i="18"/>
  <c r="DB39" i="18"/>
  <c r="DA39" i="18"/>
  <c r="CZ39" i="18"/>
  <c r="CY39" i="18"/>
  <c r="CX39" i="18"/>
  <c r="CW39" i="18"/>
  <c r="CV39" i="18"/>
  <c r="CU39" i="18"/>
  <c r="CT39" i="18"/>
  <c r="CS39" i="18"/>
  <c r="CR39" i="18"/>
  <c r="DO38" i="18"/>
  <c r="DN38" i="18"/>
  <c r="DM38" i="18"/>
  <c r="DL38" i="18"/>
  <c r="DK38" i="18"/>
  <c r="DJ38" i="18"/>
  <c r="DI38" i="18"/>
  <c r="DH38" i="18"/>
  <c r="DG38" i="18"/>
  <c r="DF38" i="18"/>
  <c r="DE38" i="18"/>
  <c r="DD38" i="18"/>
  <c r="DC38" i="18"/>
  <c r="DB38" i="18"/>
  <c r="DA38" i="18"/>
  <c r="CZ38" i="18"/>
  <c r="CY38" i="18"/>
  <c r="CX38" i="18"/>
  <c r="CW38" i="18"/>
  <c r="CV38" i="18"/>
  <c r="CU38" i="18"/>
  <c r="CT38" i="18"/>
  <c r="CS38" i="18"/>
  <c r="CR38" i="18"/>
  <c r="DO37" i="18"/>
  <c r="DN37" i="18"/>
  <c r="DM37" i="18"/>
  <c r="DL37" i="18"/>
  <c r="DK37" i="18"/>
  <c r="DJ37" i="18"/>
  <c r="DI37" i="18"/>
  <c r="DH37" i="18"/>
  <c r="DG37" i="18"/>
  <c r="DF37" i="18"/>
  <c r="DE37" i="18"/>
  <c r="DD37" i="18"/>
  <c r="DC37" i="18"/>
  <c r="DB37" i="18"/>
  <c r="DA37" i="18"/>
  <c r="CZ37" i="18"/>
  <c r="CY37" i="18"/>
  <c r="CX37" i="18"/>
  <c r="CW37" i="18"/>
  <c r="CV37" i="18"/>
  <c r="CU37" i="18"/>
  <c r="CT37" i="18"/>
  <c r="CS37" i="18"/>
  <c r="CR37" i="18"/>
  <c r="DO36" i="18"/>
  <c r="DN36" i="18"/>
  <c r="DM36" i="18"/>
  <c r="DL36" i="18"/>
  <c r="DK36" i="18"/>
  <c r="DJ36" i="18"/>
  <c r="DI36" i="18"/>
  <c r="DH36" i="18"/>
  <c r="DG36" i="18"/>
  <c r="DF36" i="18"/>
  <c r="DE36" i="18"/>
  <c r="DD36" i="18"/>
  <c r="DC36" i="18"/>
  <c r="DB36" i="18"/>
  <c r="DA36" i="18"/>
  <c r="CZ36" i="18"/>
  <c r="CY36" i="18"/>
  <c r="CX36" i="18"/>
  <c r="CW36" i="18"/>
  <c r="CV36" i="18"/>
  <c r="CU36" i="18"/>
  <c r="CT36" i="18"/>
  <c r="CS36" i="18"/>
  <c r="CR36" i="18"/>
  <c r="DO35" i="18"/>
  <c r="DN35" i="18"/>
  <c r="DM35" i="18"/>
  <c r="DL35" i="18"/>
  <c r="DK35" i="18"/>
  <c r="DJ35" i="18"/>
  <c r="DI35" i="18"/>
  <c r="DH35" i="18"/>
  <c r="DG35" i="18"/>
  <c r="DF35" i="18"/>
  <c r="DE35" i="18"/>
  <c r="DD35" i="18"/>
  <c r="DC35" i="18"/>
  <c r="DB35" i="18"/>
  <c r="DA35" i="18"/>
  <c r="CZ35" i="18"/>
  <c r="CY35" i="18"/>
  <c r="CX35" i="18"/>
  <c r="CW35" i="18"/>
  <c r="CV35" i="18"/>
  <c r="CU35" i="18"/>
  <c r="CT35" i="18"/>
  <c r="CS35" i="18"/>
  <c r="CR35" i="18"/>
  <c r="DO34" i="18"/>
  <c r="DN34" i="18"/>
  <c r="DM34" i="18"/>
  <c r="DL34" i="18"/>
  <c r="DK34" i="18"/>
  <c r="DJ34" i="18"/>
  <c r="DI34" i="18"/>
  <c r="DH34" i="18"/>
  <c r="DG34" i="18"/>
  <c r="DF34" i="18"/>
  <c r="DE34" i="18"/>
  <c r="DD34" i="18"/>
  <c r="DC34" i="18"/>
  <c r="DB34" i="18"/>
  <c r="DA34" i="18"/>
  <c r="CZ34" i="18"/>
  <c r="CY34" i="18"/>
  <c r="CX34" i="18"/>
  <c r="CW34" i="18"/>
  <c r="CV34" i="18"/>
  <c r="CU34" i="18"/>
  <c r="CT34" i="18"/>
  <c r="CS34" i="18"/>
  <c r="CR34" i="18"/>
  <c r="DO33" i="18"/>
  <c r="DN33" i="18"/>
  <c r="DM33" i="18"/>
  <c r="DL33" i="18"/>
  <c r="DK33" i="18"/>
  <c r="DJ33" i="18"/>
  <c r="DI33" i="18"/>
  <c r="DH33" i="18"/>
  <c r="DG33" i="18"/>
  <c r="DF33" i="18"/>
  <c r="DE33" i="18"/>
  <c r="DD33" i="18"/>
  <c r="DC33" i="18"/>
  <c r="DB33" i="18"/>
  <c r="DA33" i="18"/>
  <c r="CZ33" i="18"/>
  <c r="CY33" i="18"/>
  <c r="CX33" i="18"/>
  <c r="CW33" i="18"/>
  <c r="CV33" i="18"/>
  <c r="CU33" i="18"/>
  <c r="CT33" i="18"/>
  <c r="CS33" i="18"/>
  <c r="CR33" i="18"/>
  <c r="DO32" i="18"/>
  <c r="DN32" i="18"/>
  <c r="DM32" i="18"/>
  <c r="DL32" i="18"/>
  <c r="DK32" i="18"/>
  <c r="DJ32" i="18"/>
  <c r="DI32" i="18"/>
  <c r="DH32" i="18"/>
  <c r="DG32" i="18"/>
  <c r="DF32" i="18"/>
  <c r="DE32" i="18"/>
  <c r="DD32" i="18"/>
  <c r="DC32" i="18"/>
  <c r="DB32" i="18"/>
  <c r="DA32" i="18"/>
  <c r="CZ32" i="18"/>
  <c r="CY32" i="18"/>
  <c r="CX32" i="18"/>
  <c r="CW32" i="18"/>
  <c r="CV32" i="18"/>
  <c r="CU32" i="18"/>
  <c r="CT32" i="18"/>
  <c r="CS32" i="18"/>
  <c r="CR32" i="18"/>
  <c r="DO31" i="18"/>
  <c r="DN31" i="18"/>
  <c r="DM31" i="18"/>
  <c r="DL31" i="18"/>
  <c r="DK31" i="18"/>
  <c r="DJ31" i="18"/>
  <c r="DI31" i="18"/>
  <c r="DH31" i="18"/>
  <c r="DG31" i="18"/>
  <c r="DF31" i="18"/>
  <c r="DE31" i="18"/>
  <c r="DD31" i="18"/>
  <c r="DC31" i="18"/>
  <c r="DB31" i="18"/>
  <c r="DA31" i="18"/>
  <c r="CZ31" i="18"/>
  <c r="CY31" i="18"/>
  <c r="CX31" i="18"/>
  <c r="CW31" i="18"/>
  <c r="CV31" i="18"/>
  <c r="CU31" i="18"/>
  <c r="CT31" i="18"/>
  <c r="CS31" i="18"/>
  <c r="CR31" i="18"/>
  <c r="DO30" i="18"/>
  <c r="DN30" i="18"/>
  <c r="DM30" i="18"/>
  <c r="DL30" i="18"/>
  <c r="DK30" i="18"/>
  <c r="DJ30" i="18"/>
  <c r="DI30" i="18"/>
  <c r="DH30" i="18"/>
  <c r="DG30" i="18"/>
  <c r="DF30" i="18"/>
  <c r="DE30" i="18"/>
  <c r="DD30" i="18"/>
  <c r="DC30" i="18"/>
  <c r="DB30" i="18"/>
  <c r="DA30" i="18"/>
  <c r="CZ30" i="18"/>
  <c r="CY30" i="18"/>
  <c r="CX30" i="18"/>
  <c r="CW30" i="18"/>
  <c r="CV30" i="18"/>
  <c r="CU30" i="18"/>
  <c r="CT30" i="18"/>
  <c r="CS30" i="18"/>
  <c r="CR30" i="18"/>
  <c r="DO29" i="18"/>
  <c r="DN29" i="18"/>
  <c r="DM29" i="18"/>
  <c r="DL29" i="18"/>
  <c r="DK29" i="18"/>
  <c r="DJ29" i="18"/>
  <c r="DI29" i="18"/>
  <c r="DH29" i="18"/>
  <c r="DG29" i="18"/>
  <c r="DF29" i="18"/>
  <c r="DE29" i="18"/>
  <c r="DD29" i="18"/>
  <c r="DC29" i="18"/>
  <c r="DB29" i="18"/>
  <c r="DA29" i="18"/>
  <c r="CZ29" i="18"/>
  <c r="CY29" i="18"/>
  <c r="CX29" i="18"/>
  <c r="CW29" i="18"/>
  <c r="CV29" i="18"/>
  <c r="CU29" i="18"/>
  <c r="CT29" i="18"/>
  <c r="CS29" i="18"/>
  <c r="CR29" i="18"/>
  <c r="DO28" i="18"/>
  <c r="DN28" i="18"/>
  <c r="DM28" i="18"/>
  <c r="DL28" i="18"/>
  <c r="DK28" i="18"/>
  <c r="DJ28" i="18"/>
  <c r="DI28" i="18"/>
  <c r="DH28" i="18"/>
  <c r="DG28" i="18"/>
  <c r="DF28" i="18"/>
  <c r="DE28" i="18"/>
  <c r="DD28" i="18"/>
  <c r="DC28" i="18"/>
  <c r="DB28" i="18"/>
  <c r="DA28" i="18"/>
  <c r="CZ28" i="18"/>
  <c r="CY28" i="18"/>
  <c r="CX28" i="18"/>
  <c r="CW28" i="18"/>
  <c r="CV28" i="18"/>
  <c r="CU28" i="18"/>
  <c r="CT28" i="18"/>
  <c r="CS28" i="18"/>
  <c r="CR28" i="18"/>
  <c r="DO21" i="18"/>
  <c r="DN21" i="18"/>
  <c r="DM21" i="18"/>
  <c r="DL21" i="18"/>
  <c r="DK21" i="18"/>
  <c r="DJ21" i="18"/>
  <c r="DI21" i="18"/>
  <c r="DH21" i="18"/>
  <c r="DG21" i="18"/>
  <c r="DF21" i="18"/>
  <c r="DE21" i="18"/>
  <c r="DD21" i="18"/>
  <c r="DC21" i="18"/>
  <c r="DB21" i="18"/>
  <c r="DA21" i="18"/>
  <c r="CZ21" i="18"/>
  <c r="CY21" i="18"/>
  <c r="CX21" i="18"/>
  <c r="CW21" i="18"/>
  <c r="CV21" i="18"/>
  <c r="CU21" i="18"/>
  <c r="CT21" i="18"/>
  <c r="CS21" i="18"/>
  <c r="CR21" i="18"/>
  <c r="DO20" i="18"/>
  <c r="DN20" i="18"/>
  <c r="DM20" i="18"/>
  <c r="DL20" i="18"/>
  <c r="DK20" i="18"/>
  <c r="DJ20" i="18"/>
  <c r="DI20" i="18"/>
  <c r="DH20" i="18"/>
  <c r="DG20" i="18"/>
  <c r="DF20" i="18"/>
  <c r="DE20" i="18"/>
  <c r="DD20" i="18"/>
  <c r="DC20" i="18"/>
  <c r="DB20" i="18"/>
  <c r="DA20" i="18"/>
  <c r="CZ20" i="18"/>
  <c r="CY20" i="18"/>
  <c r="CX20" i="18"/>
  <c r="CW20" i="18"/>
  <c r="CV20" i="18"/>
  <c r="CU20" i="18"/>
  <c r="CT20" i="18"/>
  <c r="CS20" i="18"/>
  <c r="CR20" i="18"/>
  <c r="DO19" i="18"/>
  <c r="DN19" i="18"/>
  <c r="DM19" i="18"/>
  <c r="DL19" i="18"/>
  <c r="DK19" i="18"/>
  <c r="DJ19" i="18"/>
  <c r="DI19" i="18"/>
  <c r="DH19" i="18"/>
  <c r="DG19" i="18"/>
  <c r="DF19" i="18"/>
  <c r="DE19" i="18"/>
  <c r="DD19" i="18"/>
  <c r="DC19" i="18"/>
  <c r="DB19" i="18"/>
  <c r="DA19" i="18"/>
  <c r="CZ19" i="18"/>
  <c r="CY19" i="18"/>
  <c r="CX19" i="18"/>
  <c r="CW19" i="18"/>
  <c r="CV19" i="18"/>
  <c r="CU19" i="18"/>
  <c r="CT19" i="18"/>
  <c r="CS19" i="18"/>
  <c r="CR19" i="18"/>
  <c r="DO18" i="18"/>
  <c r="DN18" i="18"/>
  <c r="DM18" i="18"/>
  <c r="DL18" i="18"/>
  <c r="DK18" i="18"/>
  <c r="DJ18" i="18"/>
  <c r="DI18" i="18"/>
  <c r="DH18" i="18"/>
  <c r="DG18" i="18"/>
  <c r="DF18" i="18"/>
  <c r="DE18" i="18"/>
  <c r="DD18" i="18"/>
  <c r="DC18" i="18"/>
  <c r="DB18" i="18"/>
  <c r="DA18" i="18"/>
  <c r="CZ18" i="18"/>
  <c r="CY18" i="18"/>
  <c r="CX18" i="18"/>
  <c r="CW18" i="18"/>
  <c r="CV18" i="18"/>
  <c r="CU18" i="18"/>
  <c r="CT18" i="18"/>
  <c r="CS18" i="18"/>
  <c r="CR18" i="18"/>
  <c r="DO17" i="18"/>
  <c r="DN17" i="18"/>
  <c r="DM17" i="18"/>
  <c r="DL17" i="18"/>
  <c r="DK17" i="18"/>
  <c r="DJ17" i="18"/>
  <c r="DI17" i="18"/>
  <c r="DH17" i="18"/>
  <c r="DG17" i="18"/>
  <c r="DF17" i="18"/>
  <c r="DE17" i="18"/>
  <c r="DD17" i="18"/>
  <c r="DC17" i="18"/>
  <c r="DB17" i="18"/>
  <c r="DA17" i="18"/>
  <c r="CZ17" i="18"/>
  <c r="CY17" i="18"/>
  <c r="CX17" i="18"/>
  <c r="CW17" i="18"/>
  <c r="CV17" i="18"/>
  <c r="CU17" i="18"/>
  <c r="CT17" i="18"/>
  <c r="CS17" i="18"/>
  <c r="CR17" i="18"/>
  <c r="DO16" i="18"/>
  <c r="DN16" i="18"/>
  <c r="DM16" i="18"/>
  <c r="DL16" i="18"/>
  <c r="DK16" i="18"/>
  <c r="DJ16" i="18"/>
  <c r="DI16" i="18"/>
  <c r="DH16" i="18"/>
  <c r="DG16" i="18"/>
  <c r="DF16" i="18"/>
  <c r="DE16" i="18"/>
  <c r="DD16" i="18"/>
  <c r="DC16" i="18"/>
  <c r="DB16" i="18"/>
  <c r="DA16" i="18"/>
  <c r="CZ16" i="18"/>
  <c r="CY16" i="18"/>
  <c r="CX16" i="18"/>
  <c r="CW16" i="18"/>
  <c r="CV16" i="18"/>
  <c r="CU16" i="18"/>
  <c r="CT16" i="18"/>
  <c r="CS16" i="18"/>
  <c r="CR16" i="18"/>
  <c r="DO15" i="18"/>
  <c r="DN15" i="18"/>
  <c r="DM15" i="18"/>
  <c r="DL15" i="18"/>
  <c r="DK15" i="18"/>
  <c r="DJ15" i="18"/>
  <c r="DI15" i="18"/>
  <c r="DH15" i="18"/>
  <c r="DG15" i="18"/>
  <c r="DF15" i="18"/>
  <c r="DE15" i="18"/>
  <c r="DD15" i="18"/>
  <c r="DC15" i="18"/>
  <c r="DB15" i="18"/>
  <c r="DA15" i="18"/>
  <c r="CZ15" i="18"/>
  <c r="CY15" i="18"/>
  <c r="CX15" i="18"/>
  <c r="CW15" i="18"/>
  <c r="CV15" i="18"/>
  <c r="CU15" i="18"/>
  <c r="CT15" i="18"/>
  <c r="CS15" i="18"/>
  <c r="CR15" i="18"/>
  <c r="DO14" i="18"/>
  <c r="DN14" i="18"/>
  <c r="DM14" i="18"/>
  <c r="DL14" i="18"/>
  <c r="DK14" i="18"/>
  <c r="DJ14" i="18"/>
  <c r="DI14" i="18"/>
  <c r="DH14" i="18"/>
  <c r="DG14" i="18"/>
  <c r="DF14" i="18"/>
  <c r="DE14" i="18"/>
  <c r="DD14" i="18"/>
  <c r="DC14" i="18"/>
  <c r="DB14" i="18"/>
  <c r="DA14" i="18"/>
  <c r="CZ14" i="18"/>
  <c r="CY14" i="18"/>
  <c r="CX14" i="18"/>
  <c r="CW14" i="18"/>
  <c r="CV14" i="18"/>
  <c r="CU14" i="18"/>
  <c r="CT14" i="18"/>
  <c r="CS14" i="18"/>
  <c r="CR14" i="18"/>
  <c r="DO13" i="18"/>
  <c r="DN13" i="18"/>
  <c r="DM13" i="18"/>
  <c r="DL13" i="18"/>
  <c r="DK13" i="18"/>
  <c r="DJ13" i="18"/>
  <c r="DI13" i="18"/>
  <c r="DH13" i="18"/>
  <c r="DG13" i="18"/>
  <c r="DF13" i="18"/>
  <c r="DE13" i="18"/>
  <c r="DD13" i="18"/>
  <c r="DC13" i="18"/>
  <c r="DB13" i="18"/>
  <c r="DA13" i="18"/>
  <c r="CZ13" i="18"/>
  <c r="CY13" i="18"/>
  <c r="CX13" i="18"/>
  <c r="CW13" i="18"/>
  <c r="CV13" i="18"/>
  <c r="CU13" i="18"/>
  <c r="CT13" i="18"/>
  <c r="CS13" i="18"/>
  <c r="CR13" i="18"/>
  <c r="DO12" i="18"/>
  <c r="DN12" i="18"/>
  <c r="DM12" i="18"/>
  <c r="DL12" i="18"/>
  <c r="DK12" i="18"/>
  <c r="DJ12" i="18"/>
  <c r="DI12" i="18"/>
  <c r="DH12" i="18"/>
  <c r="DG12" i="18"/>
  <c r="DF12" i="18"/>
  <c r="DE12" i="18"/>
  <c r="DD12" i="18"/>
  <c r="DC12" i="18"/>
  <c r="DB12" i="18"/>
  <c r="DA12" i="18"/>
  <c r="CZ12" i="18"/>
  <c r="CY12" i="18"/>
  <c r="CX12" i="18"/>
  <c r="CW12" i="18"/>
  <c r="CV12" i="18"/>
  <c r="CU12" i="18"/>
  <c r="CT12" i="18"/>
  <c r="CS12" i="18"/>
  <c r="CR12" i="18"/>
  <c r="DO11" i="18"/>
  <c r="DN11" i="18"/>
  <c r="DM11" i="18"/>
  <c r="DL11" i="18"/>
  <c r="DK11" i="18"/>
  <c r="DJ11" i="18"/>
  <c r="DI11" i="18"/>
  <c r="DH11" i="18"/>
  <c r="DG11" i="18"/>
  <c r="DF11" i="18"/>
  <c r="DE11" i="18"/>
  <c r="DD11" i="18"/>
  <c r="DC11" i="18"/>
  <c r="DB11" i="18"/>
  <c r="DA11" i="18"/>
  <c r="CZ11" i="18"/>
  <c r="CY11" i="18"/>
  <c r="CX11" i="18"/>
  <c r="CW11" i="18"/>
  <c r="CV11" i="18"/>
  <c r="CU11" i="18"/>
  <c r="CT11" i="18"/>
  <c r="CS11" i="18"/>
  <c r="CR11" i="18"/>
  <c r="DO10" i="18"/>
  <c r="DN10" i="18"/>
  <c r="DM10" i="18"/>
  <c r="DL10" i="18"/>
  <c r="DK10" i="18"/>
  <c r="DJ10" i="18"/>
  <c r="DI10" i="18"/>
  <c r="DH10" i="18"/>
  <c r="DG10" i="18"/>
  <c r="DF10" i="18"/>
  <c r="DE10" i="18"/>
  <c r="DD10" i="18"/>
  <c r="DC10" i="18"/>
  <c r="DB10" i="18"/>
  <c r="DA10" i="18"/>
  <c r="CZ10" i="18"/>
  <c r="CY10" i="18"/>
  <c r="CX10" i="18"/>
  <c r="CW10" i="18"/>
  <c r="CV10" i="18"/>
  <c r="CU10" i="18"/>
  <c r="CT10" i="18"/>
  <c r="CS10" i="18"/>
  <c r="CR10" i="18"/>
  <c r="DO9" i="18"/>
  <c r="DN9" i="18"/>
  <c r="DM9" i="18"/>
  <c r="DL9" i="18"/>
  <c r="DK9" i="18"/>
  <c r="DJ9" i="18"/>
  <c r="DI9" i="18"/>
  <c r="DH9" i="18"/>
  <c r="DG9" i="18"/>
  <c r="DF9" i="18"/>
  <c r="DE9" i="18"/>
  <c r="DD9" i="18"/>
  <c r="DC9" i="18"/>
  <c r="DB9" i="18"/>
  <c r="DA9" i="18"/>
  <c r="CZ9" i="18"/>
  <c r="CY9" i="18"/>
  <c r="CX9" i="18"/>
  <c r="CW9" i="18"/>
  <c r="CV9" i="18"/>
  <c r="CU9" i="18"/>
  <c r="CT9" i="18"/>
  <c r="CS9" i="18"/>
  <c r="CR9" i="18"/>
  <c r="DO8" i="18"/>
  <c r="DN8" i="18"/>
  <c r="DM8" i="18"/>
  <c r="DL8" i="18"/>
  <c r="DK8" i="18"/>
  <c r="DJ8" i="18"/>
  <c r="DI8" i="18"/>
  <c r="DH8" i="18"/>
  <c r="DG8" i="18"/>
  <c r="DF8" i="18"/>
  <c r="DE8" i="18"/>
  <c r="DD8" i="18"/>
  <c r="DC8" i="18"/>
  <c r="DB8" i="18"/>
  <c r="DA8" i="18"/>
  <c r="CZ8" i="18"/>
  <c r="CY8" i="18"/>
  <c r="CX8" i="18"/>
  <c r="CW8" i="18"/>
  <c r="CV8" i="18"/>
  <c r="CU8" i="18"/>
  <c r="CT8" i="18"/>
  <c r="CS8" i="18"/>
  <c r="CR8" i="18"/>
  <c r="DO7" i="18"/>
  <c r="DN7" i="18"/>
  <c r="DM7" i="18"/>
  <c r="DL7" i="18"/>
  <c r="DK7" i="18"/>
  <c r="DJ7" i="18"/>
  <c r="DI7" i="18"/>
  <c r="DH7" i="18"/>
  <c r="DG7" i="18"/>
  <c r="DF7" i="18"/>
  <c r="DE7" i="18"/>
  <c r="DD7" i="18"/>
  <c r="DC7" i="18"/>
  <c r="DB7" i="18"/>
  <c r="DA7" i="18"/>
  <c r="CZ7" i="18"/>
  <c r="CY7" i="18"/>
  <c r="CX7" i="18"/>
  <c r="CW7" i="18"/>
  <c r="CV7" i="18"/>
  <c r="CU7" i="18"/>
  <c r="CT7" i="18"/>
  <c r="CS7" i="18"/>
  <c r="CR7" i="18"/>
  <c r="DO6" i="18"/>
  <c r="DN6" i="18"/>
  <c r="DM6" i="18"/>
  <c r="DL6" i="18"/>
  <c r="DK6" i="18"/>
  <c r="DJ6" i="18"/>
  <c r="DI6" i="18"/>
  <c r="DH6" i="18"/>
  <c r="DG6" i="18"/>
  <c r="DF6" i="18"/>
  <c r="DE6" i="18"/>
  <c r="DD6" i="18"/>
  <c r="DC6" i="18"/>
  <c r="DB6" i="18"/>
  <c r="DA6" i="18"/>
  <c r="CZ6" i="18"/>
  <c r="CY6" i="18"/>
  <c r="CX6" i="18"/>
  <c r="CW6" i="18"/>
  <c r="CV6" i="18"/>
  <c r="CU6" i="18"/>
  <c r="CT6" i="18"/>
  <c r="CS6" i="18"/>
  <c r="CR6" i="18"/>
  <c r="DP65" i="17"/>
  <c r="DO65" i="17"/>
  <c r="DN65" i="17"/>
  <c r="DM65" i="17"/>
  <c r="DL65" i="17"/>
  <c r="DK65" i="17"/>
  <c r="DJ65" i="17"/>
  <c r="DI65" i="17"/>
  <c r="DH65" i="17"/>
  <c r="DG65" i="17"/>
  <c r="DF65" i="17"/>
  <c r="DE65" i="17"/>
  <c r="DD65" i="17"/>
  <c r="DC65" i="17"/>
  <c r="DB65" i="17"/>
  <c r="DA65" i="17"/>
  <c r="CZ65" i="17"/>
  <c r="CY65" i="17"/>
  <c r="CX65" i="17"/>
  <c r="CW65" i="17"/>
  <c r="CV65" i="17"/>
  <c r="CU65" i="17"/>
  <c r="CT65" i="17"/>
  <c r="CS65" i="17"/>
  <c r="DP64" i="17"/>
  <c r="DO64" i="17"/>
  <c r="DN64" i="17"/>
  <c r="DM64" i="17"/>
  <c r="DL64" i="17"/>
  <c r="DK64" i="17"/>
  <c r="DJ64" i="17"/>
  <c r="DI64" i="17"/>
  <c r="DH64" i="17"/>
  <c r="DG64" i="17"/>
  <c r="DF64" i="17"/>
  <c r="DE64" i="17"/>
  <c r="DD64" i="17"/>
  <c r="DC64" i="17"/>
  <c r="DB64" i="17"/>
  <c r="DA64" i="17"/>
  <c r="CZ64" i="17"/>
  <c r="CY64" i="17"/>
  <c r="CX64" i="17"/>
  <c r="CW64" i="17"/>
  <c r="CV64" i="17"/>
  <c r="CU64" i="17"/>
  <c r="CT64" i="17"/>
  <c r="CS64" i="17"/>
  <c r="DP63" i="17"/>
  <c r="DO63" i="17"/>
  <c r="DN63" i="17"/>
  <c r="DM63" i="17"/>
  <c r="DL63" i="17"/>
  <c r="DK63" i="17"/>
  <c r="DJ63" i="17"/>
  <c r="DI63" i="17"/>
  <c r="DH63" i="17"/>
  <c r="DG63" i="17"/>
  <c r="DF63" i="17"/>
  <c r="DE63" i="17"/>
  <c r="DD63" i="17"/>
  <c r="DC63" i="17"/>
  <c r="DB63" i="17"/>
  <c r="DA63" i="17"/>
  <c r="CZ63" i="17"/>
  <c r="CY63" i="17"/>
  <c r="CX63" i="17"/>
  <c r="CW63" i="17"/>
  <c r="CV63" i="17"/>
  <c r="CU63" i="17"/>
  <c r="CT63" i="17"/>
  <c r="CS63" i="17"/>
  <c r="DP62" i="17"/>
  <c r="DO62" i="17"/>
  <c r="DN62" i="17"/>
  <c r="DM62" i="17"/>
  <c r="DL62" i="17"/>
  <c r="DK62" i="17"/>
  <c r="DJ62" i="17"/>
  <c r="DI62" i="17"/>
  <c r="DH62" i="17"/>
  <c r="DG62" i="17"/>
  <c r="DF62" i="17"/>
  <c r="DE62" i="17"/>
  <c r="DD62" i="17"/>
  <c r="DC62" i="17"/>
  <c r="DB62" i="17"/>
  <c r="DA62" i="17"/>
  <c r="CZ62" i="17"/>
  <c r="CY62" i="17"/>
  <c r="CX62" i="17"/>
  <c r="CW62" i="17"/>
  <c r="CV62" i="17"/>
  <c r="CU62" i="17"/>
  <c r="CT62" i="17"/>
  <c r="CS62" i="17"/>
  <c r="DP61" i="17"/>
  <c r="DO61" i="17"/>
  <c r="DN61" i="17"/>
  <c r="DM61" i="17"/>
  <c r="DL61" i="17"/>
  <c r="DK61" i="17"/>
  <c r="DJ61" i="17"/>
  <c r="DI61" i="17"/>
  <c r="DH61" i="17"/>
  <c r="DG61" i="17"/>
  <c r="DF61" i="17"/>
  <c r="DE61" i="17"/>
  <c r="DD61" i="17"/>
  <c r="DC61" i="17"/>
  <c r="DB61" i="17"/>
  <c r="DA61" i="17"/>
  <c r="CZ61" i="17"/>
  <c r="CY61" i="17"/>
  <c r="CX61" i="17"/>
  <c r="CW61" i="17"/>
  <c r="CV61" i="17"/>
  <c r="CU61" i="17"/>
  <c r="CT61" i="17"/>
  <c r="CS61" i="17"/>
  <c r="DP60" i="17"/>
  <c r="DO60" i="17"/>
  <c r="DN60" i="17"/>
  <c r="DM60" i="17"/>
  <c r="DL60" i="17"/>
  <c r="DK60" i="17"/>
  <c r="DJ60" i="17"/>
  <c r="DI60" i="17"/>
  <c r="DH60" i="17"/>
  <c r="DG60" i="17"/>
  <c r="DF60" i="17"/>
  <c r="DE60" i="17"/>
  <c r="DD60" i="17"/>
  <c r="DC60" i="17"/>
  <c r="DB60" i="17"/>
  <c r="DA60" i="17"/>
  <c r="CZ60" i="17"/>
  <c r="CY60" i="17"/>
  <c r="CX60" i="17"/>
  <c r="CW60" i="17"/>
  <c r="CV60" i="17"/>
  <c r="CU60" i="17"/>
  <c r="CT60" i="17"/>
  <c r="CS60" i="17"/>
  <c r="DP59" i="17"/>
  <c r="DO59" i="17"/>
  <c r="DN59" i="17"/>
  <c r="DM59" i="17"/>
  <c r="DL59" i="17"/>
  <c r="DK59" i="17"/>
  <c r="DJ59" i="17"/>
  <c r="DI59" i="17"/>
  <c r="DH59" i="17"/>
  <c r="DG59" i="17"/>
  <c r="DF59" i="17"/>
  <c r="DE59" i="17"/>
  <c r="DD59" i="17"/>
  <c r="DC59" i="17"/>
  <c r="DB59" i="17"/>
  <c r="DA59" i="17"/>
  <c r="CZ59" i="17"/>
  <c r="CY59" i="17"/>
  <c r="CX59" i="17"/>
  <c r="CW59" i="17"/>
  <c r="CV59" i="17"/>
  <c r="CU59" i="17"/>
  <c r="CT59" i="17"/>
  <c r="CS59" i="17"/>
  <c r="DP58" i="17"/>
  <c r="DO58" i="17"/>
  <c r="DN58" i="17"/>
  <c r="DM58" i="17"/>
  <c r="DL58" i="17"/>
  <c r="DK58" i="17"/>
  <c r="DJ58" i="17"/>
  <c r="DI58" i="17"/>
  <c r="DH58" i="17"/>
  <c r="DG58" i="17"/>
  <c r="DF58" i="17"/>
  <c r="DE58" i="17"/>
  <c r="DD58" i="17"/>
  <c r="DC58" i="17"/>
  <c r="DB58" i="17"/>
  <c r="DA58" i="17"/>
  <c r="CZ58" i="17"/>
  <c r="CY58" i="17"/>
  <c r="CX58" i="17"/>
  <c r="CW58" i="17"/>
  <c r="CV58" i="17"/>
  <c r="CU58" i="17"/>
  <c r="CT58" i="17"/>
  <c r="CS58" i="17"/>
  <c r="DP57" i="17"/>
  <c r="DO57" i="17"/>
  <c r="DN57" i="17"/>
  <c r="DM57" i="17"/>
  <c r="DL57" i="17"/>
  <c r="DK57" i="17"/>
  <c r="DJ57" i="17"/>
  <c r="DI57" i="17"/>
  <c r="DH57" i="17"/>
  <c r="DG57" i="17"/>
  <c r="DF57" i="17"/>
  <c r="DE57" i="17"/>
  <c r="DD57" i="17"/>
  <c r="DC57" i="17"/>
  <c r="DB57" i="17"/>
  <c r="DA57" i="17"/>
  <c r="CZ57" i="17"/>
  <c r="CY57" i="17"/>
  <c r="CX57" i="17"/>
  <c r="CW57" i="17"/>
  <c r="CV57" i="17"/>
  <c r="CU57" i="17"/>
  <c r="CT57" i="17"/>
  <c r="CS57" i="17"/>
  <c r="DP56" i="17"/>
  <c r="DO56" i="17"/>
  <c r="DN56" i="17"/>
  <c r="DM56" i="17"/>
  <c r="DL56" i="17"/>
  <c r="DK56" i="17"/>
  <c r="DJ56" i="17"/>
  <c r="DI56" i="17"/>
  <c r="DH56" i="17"/>
  <c r="DG56" i="17"/>
  <c r="DF56" i="17"/>
  <c r="DE56" i="17"/>
  <c r="DD56" i="17"/>
  <c r="DC56" i="17"/>
  <c r="DB56" i="17"/>
  <c r="DA56" i="17"/>
  <c r="CZ56" i="17"/>
  <c r="CY56" i="17"/>
  <c r="CX56" i="17"/>
  <c r="CW56" i="17"/>
  <c r="CV56" i="17"/>
  <c r="CU56" i="17"/>
  <c r="CT56" i="17"/>
  <c r="CS56" i="17"/>
  <c r="DP55" i="17"/>
  <c r="DO55" i="17"/>
  <c r="DN55" i="17"/>
  <c r="DM55" i="17"/>
  <c r="DL55" i="17"/>
  <c r="DK55" i="17"/>
  <c r="DJ55" i="17"/>
  <c r="DI55" i="17"/>
  <c r="DH55" i="17"/>
  <c r="DG55" i="17"/>
  <c r="DF55" i="17"/>
  <c r="DE55" i="17"/>
  <c r="DD55" i="17"/>
  <c r="DC55" i="17"/>
  <c r="DB55" i="17"/>
  <c r="DA55" i="17"/>
  <c r="CZ55" i="17"/>
  <c r="CY55" i="17"/>
  <c r="CX55" i="17"/>
  <c r="CW55" i="17"/>
  <c r="CV55" i="17"/>
  <c r="CU55" i="17"/>
  <c r="CT55" i="17"/>
  <c r="CS55" i="17"/>
  <c r="DP54" i="17"/>
  <c r="DO54" i="17"/>
  <c r="DN54" i="17"/>
  <c r="DM54" i="17"/>
  <c r="DL54" i="17"/>
  <c r="DK54" i="17"/>
  <c r="DJ54" i="17"/>
  <c r="DI54" i="17"/>
  <c r="DH54" i="17"/>
  <c r="DG54" i="17"/>
  <c r="DF54" i="17"/>
  <c r="DE54" i="17"/>
  <c r="DD54" i="17"/>
  <c r="DC54" i="17"/>
  <c r="DB54" i="17"/>
  <c r="DA54" i="17"/>
  <c r="CZ54" i="17"/>
  <c r="CY54" i="17"/>
  <c r="CX54" i="17"/>
  <c r="CW54" i="17"/>
  <c r="CV54" i="17"/>
  <c r="CU54" i="17"/>
  <c r="CT54" i="17"/>
  <c r="CS54" i="17"/>
  <c r="DP53" i="17"/>
  <c r="DO53" i="17"/>
  <c r="DN53" i="17"/>
  <c r="DM53" i="17"/>
  <c r="DL53" i="17"/>
  <c r="DK53" i="17"/>
  <c r="DJ53" i="17"/>
  <c r="DI53" i="17"/>
  <c r="DH53" i="17"/>
  <c r="DG53" i="17"/>
  <c r="DF53" i="17"/>
  <c r="DE53" i="17"/>
  <c r="DD53" i="17"/>
  <c r="DC53" i="17"/>
  <c r="DB53" i="17"/>
  <c r="DA53" i="17"/>
  <c r="CZ53" i="17"/>
  <c r="CY53" i="17"/>
  <c r="CX53" i="17"/>
  <c r="CW53" i="17"/>
  <c r="CV53" i="17"/>
  <c r="CU53" i="17"/>
  <c r="CT53" i="17"/>
  <c r="CS53" i="17"/>
  <c r="DP52" i="17"/>
  <c r="DO52" i="17"/>
  <c r="DN52" i="17"/>
  <c r="DM52" i="17"/>
  <c r="DL52" i="17"/>
  <c r="DK52" i="17"/>
  <c r="DJ52" i="17"/>
  <c r="DI52" i="17"/>
  <c r="DH52" i="17"/>
  <c r="DG52" i="17"/>
  <c r="DF52" i="17"/>
  <c r="DE52" i="17"/>
  <c r="DD52" i="17"/>
  <c r="DC52" i="17"/>
  <c r="DB52" i="17"/>
  <c r="DA52" i="17"/>
  <c r="CZ52" i="17"/>
  <c r="CY52" i="17"/>
  <c r="CX52" i="17"/>
  <c r="CW52" i="17"/>
  <c r="CV52" i="17"/>
  <c r="CU52" i="17"/>
  <c r="CT52" i="17"/>
  <c r="CS52" i="17"/>
  <c r="DP51" i="17"/>
  <c r="DO51" i="17"/>
  <c r="DN51" i="17"/>
  <c r="DM51" i="17"/>
  <c r="DL51" i="17"/>
  <c r="DK51" i="17"/>
  <c r="DJ51" i="17"/>
  <c r="DI51" i="17"/>
  <c r="DH51" i="17"/>
  <c r="DG51" i="17"/>
  <c r="DF51" i="17"/>
  <c r="DE51" i="17"/>
  <c r="DD51" i="17"/>
  <c r="DC51" i="17"/>
  <c r="DB51" i="17"/>
  <c r="DA51" i="17"/>
  <c r="CZ51" i="17"/>
  <c r="CY51" i="17"/>
  <c r="CX51" i="17"/>
  <c r="CW51" i="17"/>
  <c r="CV51" i="17"/>
  <c r="CU51" i="17"/>
  <c r="CT51" i="17"/>
  <c r="CS51" i="17"/>
  <c r="DP50" i="17"/>
  <c r="DO50" i="17"/>
  <c r="DN50" i="17"/>
  <c r="DM50" i="17"/>
  <c r="DL50" i="17"/>
  <c r="DK50" i="17"/>
  <c r="DJ50" i="17"/>
  <c r="DI50" i="17"/>
  <c r="DH50" i="17"/>
  <c r="DG50" i="17"/>
  <c r="DF50" i="17"/>
  <c r="DE50" i="17"/>
  <c r="DD50" i="17"/>
  <c r="DC50" i="17"/>
  <c r="DB50" i="17"/>
  <c r="DA50" i="17"/>
  <c r="CZ50" i="17"/>
  <c r="CY50" i="17"/>
  <c r="CX50" i="17"/>
  <c r="CW50" i="17"/>
  <c r="CV50" i="17"/>
  <c r="CU50" i="17"/>
  <c r="CT50" i="17"/>
  <c r="CS50" i="17"/>
  <c r="DP21" i="17"/>
  <c r="DO21" i="17"/>
  <c r="DN21" i="17"/>
  <c r="DM21" i="17"/>
  <c r="DL21" i="17"/>
  <c r="DK21" i="17"/>
  <c r="DJ21" i="17"/>
  <c r="DI21" i="17"/>
  <c r="DH21" i="17"/>
  <c r="DG21" i="17"/>
  <c r="DF21" i="17"/>
  <c r="DE21" i="17"/>
  <c r="DD21" i="17"/>
  <c r="DC21" i="17"/>
  <c r="DB21" i="17"/>
  <c r="DA21" i="17"/>
  <c r="CZ21" i="17"/>
  <c r="CY21" i="17"/>
  <c r="CX21" i="17"/>
  <c r="CW21" i="17"/>
  <c r="CV21" i="17"/>
  <c r="CU21" i="17"/>
  <c r="CT21" i="17"/>
  <c r="CS21" i="17"/>
  <c r="DP20" i="17"/>
  <c r="DO20" i="17"/>
  <c r="DN20" i="17"/>
  <c r="DM20" i="17"/>
  <c r="DL20" i="17"/>
  <c r="DK20" i="17"/>
  <c r="DJ20" i="17"/>
  <c r="DI20" i="17"/>
  <c r="DH20" i="17"/>
  <c r="DG20" i="17"/>
  <c r="DF20" i="17"/>
  <c r="DE20" i="17"/>
  <c r="DD20" i="17"/>
  <c r="DC20" i="17"/>
  <c r="DB20" i="17"/>
  <c r="DA20" i="17"/>
  <c r="CZ20" i="17"/>
  <c r="CY20" i="17"/>
  <c r="CX20" i="17"/>
  <c r="CW20" i="17"/>
  <c r="CV20" i="17"/>
  <c r="CU20" i="17"/>
  <c r="CT20" i="17"/>
  <c r="CS20" i="17"/>
  <c r="DP19" i="17"/>
  <c r="DO19" i="17"/>
  <c r="DN19" i="17"/>
  <c r="DM19" i="17"/>
  <c r="DL19" i="17"/>
  <c r="DK19" i="17"/>
  <c r="DJ19" i="17"/>
  <c r="DI19" i="17"/>
  <c r="DH19" i="17"/>
  <c r="DG19" i="17"/>
  <c r="DF19" i="17"/>
  <c r="DE19" i="17"/>
  <c r="DD19" i="17"/>
  <c r="DC19" i="17"/>
  <c r="DB19" i="17"/>
  <c r="DA19" i="17"/>
  <c r="CZ19" i="17"/>
  <c r="CY19" i="17"/>
  <c r="CX19" i="17"/>
  <c r="CW19" i="17"/>
  <c r="CV19" i="17"/>
  <c r="CU19" i="17"/>
  <c r="CT19" i="17"/>
  <c r="CS19" i="17"/>
  <c r="DP18" i="17"/>
  <c r="DO18" i="17"/>
  <c r="DN18" i="17"/>
  <c r="DM18" i="17"/>
  <c r="DL18" i="17"/>
  <c r="DK18" i="17"/>
  <c r="DJ18" i="17"/>
  <c r="DI18" i="17"/>
  <c r="DH18" i="17"/>
  <c r="DG18" i="17"/>
  <c r="DF18" i="17"/>
  <c r="DE18" i="17"/>
  <c r="DD18" i="17"/>
  <c r="DC18" i="17"/>
  <c r="DB18" i="17"/>
  <c r="DA18" i="17"/>
  <c r="CZ18" i="17"/>
  <c r="CY18" i="17"/>
  <c r="CX18" i="17"/>
  <c r="CW18" i="17"/>
  <c r="CV18" i="17"/>
  <c r="CU18" i="17"/>
  <c r="CT18" i="17"/>
  <c r="CS18" i="17"/>
  <c r="DP17" i="17"/>
  <c r="DO17" i="17"/>
  <c r="DN17" i="17"/>
  <c r="DM17" i="17"/>
  <c r="DL17" i="17"/>
  <c r="DK17" i="17"/>
  <c r="DJ17" i="17"/>
  <c r="DI17" i="17"/>
  <c r="DH17" i="17"/>
  <c r="DG17" i="17"/>
  <c r="DF17" i="17"/>
  <c r="DE17" i="17"/>
  <c r="DD17" i="17"/>
  <c r="DC17" i="17"/>
  <c r="DB17" i="17"/>
  <c r="DA17" i="17"/>
  <c r="CZ17" i="17"/>
  <c r="CY17" i="17"/>
  <c r="CX17" i="17"/>
  <c r="CW17" i="17"/>
  <c r="CV17" i="17"/>
  <c r="CU17" i="17"/>
  <c r="CT17" i="17"/>
  <c r="CS17" i="17"/>
  <c r="DP16" i="17"/>
  <c r="DO16" i="17"/>
  <c r="DN16" i="17"/>
  <c r="DM16" i="17"/>
  <c r="DL16" i="17"/>
  <c r="DK16" i="17"/>
  <c r="DJ16" i="17"/>
  <c r="DI16" i="17"/>
  <c r="DH16" i="17"/>
  <c r="DG16" i="17"/>
  <c r="DF16" i="17"/>
  <c r="DE16" i="17"/>
  <c r="DD16" i="17"/>
  <c r="DC16" i="17"/>
  <c r="DB16" i="17"/>
  <c r="DA16" i="17"/>
  <c r="CZ16" i="17"/>
  <c r="CY16" i="17"/>
  <c r="CX16" i="17"/>
  <c r="CW16" i="17"/>
  <c r="CV16" i="17"/>
  <c r="CU16" i="17"/>
  <c r="CT16" i="17"/>
  <c r="CS16" i="17"/>
  <c r="DP15" i="17"/>
  <c r="DO15" i="17"/>
  <c r="DN15" i="17"/>
  <c r="DM15" i="17"/>
  <c r="DL15" i="17"/>
  <c r="DK15" i="17"/>
  <c r="DJ15" i="17"/>
  <c r="DI15" i="17"/>
  <c r="DH15" i="17"/>
  <c r="DG15" i="17"/>
  <c r="DF15" i="17"/>
  <c r="DE15" i="17"/>
  <c r="DD15" i="17"/>
  <c r="DC15" i="17"/>
  <c r="DB15" i="17"/>
  <c r="DA15" i="17"/>
  <c r="CZ15" i="17"/>
  <c r="CY15" i="17"/>
  <c r="CX15" i="17"/>
  <c r="CW15" i="17"/>
  <c r="CV15" i="17"/>
  <c r="CU15" i="17"/>
  <c r="CT15" i="17"/>
  <c r="CS15" i="17"/>
  <c r="DP14" i="17"/>
  <c r="DO14" i="17"/>
  <c r="DN14" i="17"/>
  <c r="DM14" i="17"/>
  <c r="DL14" i="17"/>
  <c r="DK14" i="17"/>
  <c r="DJ14" i="17"/>
  <c r="DI14" i="17"/>
  <c r="DH14" i="17"/>
  <c r="DG14" i="17"/>
  <c r="DF14" i="17"/>
  <c r="DE14" i="17"/>
  <c r="DD14" i="17"/>
  <c r="DC14" i="17"/>
  <c r="DB14" i="17"/>
  <c r="DA14" i="17"/>
  <c r="CZ14" i="17"/>
  <c r="CY14" i="17"/>
  <c r="CX14" i="17"/>
  <c r="CW14" i="17"/>
  <c r="CV14" i="17"/>
  <c r="CU14" i="17"/>
  <c r="CT14" i="17"/>
  <c r="CS14" i="17"/>
  <c r="DP13" i="17"/>
  <c r="DO13" i="17"/>
  <c r="DN13" i="17"/>
  <c r="DM13" i="17"/>
  <c r="DL13" i="17"/>
  <c r="DK13" i="17"/>
  <c r="DJ13" i="17"/>
  <c r="DI13" i="17"/>
  <c r="DH13" i="17"/>
  <c r="DG13" i="17"/>
  <c r="DF13" i="17"/>
  <c r="DE13" i="17"/>
  <c r="DD13" i="17"/>
  <c r="DC13" i="17"/>
  <c r="DB13" i="17"/>
  <c r="DA13" i="17"/>
  <c r="CZ13" i="17"/>
  <c r="CY13" i="17"/>
  <c r="CX13" i="17"/>
  <c r="CW13" i="17"/>
  <c r="CV13" i="17"/>
  <c r="CU13" i="17"/>
  <c r="CT13" i="17"/>
  <c r="CS13" i="17"/>
  <c r="DP12" i="17"/>
  <c r="DO12" i="17"/>
  <c r="DN12" i="17"/>
  <c r="DM12" i="17"/>
  <c r="DL12" i="17"/>
  <c r="DK12" i="17"/>
  <c r="DJ12" i="17"/>
  <c r="DI12" i="17"/>
  <c r="DH12" i="17"/>
  <c r="DG12" i="17"/>
  <c r="DF12" i="17"/>
  <c r="DE12" i="17"/>
  <c r="DD12" i="17"/>
  <c r="DC12" i="17"/>
  <c r="DB12" i="17"/>
  <c r="DA12" i="17"/>
  <c r="CZ12" i="17"/>
  <c r="CY12" i="17"/>
  <c r="CX12" i="17"/>
  <c r="CW12" i="17"/>
  <c r="CV12" i="17"/>
  <c r="CU12" i="17"/>
  <c r="CT12" i="17"/>
  <c r="CS12" i="17"/>
  <c r="DP11" i="17"/>
  <c r="DO11" i="17"/>
  <c r="DN11" i="17"/>
  <c r="DM11" i="17"/>
  <c r="DL11" i="17"/>
  <c r="DK11" i="17"/>
  <c r="DJ11" i="17"/>
  <c r="DI11" i="17"/>
  <c r="DH11" i="17"/>
  <c r="DG11" i="17"/>
  <c r="DF11" i="17"/>
  <c r="DE11" i="17"/>
  <c r="DD11" i="17"/>
  <c r="DC11" i="17"/>
  <c r="DB11" i="17"/>
  <c r="DA11" i="17"/>
  <c r="CZ11" i="17"/>
  <c r="CY11" i="17"/>
  <c r="CX11" i="17"/>
  <c r="CW11" i="17"/>
  <c r="CV11" i="17"/>
  <c r="CU11" i="17"/>
  <c r="CT11" i="17"/>
  <c r="CS11" i="17"/>
  <c r="DP10" i="17"/>
  <c r="DO10" i="17"/>
  <c r="DN10" i="17"/>
  <c r="DM10" i="17"/>
  <c r="DL10" i="17"/>
  <c r="DK10" i="17"/>
  <c r="DJ10" i="17"/>
  <c r="DI10" i="17"/>
  <c r="DH10" i="17"/>
  <c r="DG10" i="17"/>
  <c r="DF10" i="17"/>
  <c r="DE10" i="17"/>
  <c r="DD10" i="17"/>
  <c r="DC10" i="17"/>
  <c r="DB10" i="17"/>
  <c r="DA10" i="17"/>
  <c r="CZ10" i="17"/>
  <c r="CY10" i="17"/>
  <c r="CX10" i="17"/>
  <c r="CW10" i="17"/>
  <c r="CV10" i="17"/>
  <c r="CU10" i="17"/>
  <c r="CT10" i="17"/>
  <c r="CS10" i="17"/>
  <c r="DP9" i="17"/>
  <c r="DO9" i="17"/>
  <c r="DN9" i="17"/>
  <c r="DM9" i="17"/>
  <c r="DL9" i="17"/>
  <c r="DK9" i="17"/>
  <c r="DJ9" i="17"/>
  <c r="DI9" i="17"/>
  <c r="DH9" i="17"/>
  <c r="DG9" i="17"/>
  <c r="DF9" i="17"/>
  <c r="DE9" i="17"/>
  <c r="DD9" i="17"/>
  <c r="DC9" i="17"/>
  <c r="DB9" i="17"/>
  <c r="DA9" i="17"/>
  <c r="CZ9" i="17"/>
  <c r="CY9" i="17"/>
  <c r="CX9" i="17"/>
  <c r="CW9" i="17"/>
  <c r="CV9" i="17"/>
  <c r="CU9" i="17"/>
  <c r="CT9" i="17"/>
  <c r="CS9" i="17"/>
  <c r="DP8" i="17"/>
  <c r="DO8" i="17"/>
  <c r="DN8" i="17"/>
  <c r="DM8" i="17"/>
  <c r="DL8" i="17"/>
  <c r="DK8" i="17"/>
  <c r="DJ8" i="17"/>
  <c r="DI8" i="17"/>
  <c r="DH8" i="17"/>
  <c r="DG8" i="17"/>
  <c r="DF8" i="17"/>
  <c r="DE8" i="17"/>
  <c r="DD8" i="17"/>
  <c r="DC8" i="17"/>
  <c r="DB8" i="17"/>
  <c r="DA8" i="17"/>
  <c r="CZ8" i="17"/>
  <c r="CY8" i="17"/>
  <c r="CX8" i="17"/>
  <c r="CW8" i="17"/>
  <c r="CV8" i="17"/>
  <c r="CU8" i="17"/>
  <c r="CT8" i="17"/>
  <c r="CS8" i="17"/>
  <c r="DP7" i="17"/>
  <c r="DO7" i="17"/>
  <c r="DN7" i="17"/>
  <c r="DM7" i="17"/>
  <c r="DL7" i="17"/>
  <c r="DK7" i="17"/>
  <c r="DJ7" i="17"/>
  <c r="DI7" i="17"/>
  <c r="DH7" i="17"/>
  <c r="DG7" i="17"/>
  <c r="DF7" i="17"/>
  <c r="DE7" i="17"/>
  <c r="DD7" i="17"/>
  <c r="DC7" i="17"/>
  <c r="DB7" i="17"/>
  <c r="DA7" i="17"/>
  <c r="CZ7" i="17"/>
  <c r="CY7" i="17"/>
  <c r="CX7" i="17"/>
  <c r="CW7" i="17"/>
  <c r="CV7" i="17"/>
  <c r="CU7" i="17"/>
  <c r="CT7" i="17"/>
  <c r="CS7" i="17"/>
  <c r="DP6" i="17"/>
  <c r="DO6" i="17"/>
  <c r="DN6" i="17"/>
  <c r="DM6" i="17"/>
  <c r="DL6" i="17"/>
  <c r="DK6" i="17"/>
  <c r="DJ6" i="17"/>
  <c r="DI6" i="17"/>
  <c r="DH6" i="17"/>
  <c r="DG6" i="17"/>
  <c r="DF6" i="17"/>
  <c r="DE6" i="17"/>
  <c r="DD6" i="17"/>
  <c r="DC6" i="17"/>
  <c r="DB6" i="17"/>
  <c r="DA6" i="17"/>
  <c r="CZ6" i="17"/>
  <c r="CY6" i="17"/>
  <c r="CX6" i="17"/>
  <c r="CW6" i="17"/>
  <c r="CV6" i="17"/>
  <c r="CU6" i="17"/>
  <c r="CT6" i="17"/>
  <c r="CS6" i="17"/>
  <c r="DP43" i="17"/>
  <c r="DO43" i="17"/>
  <c r="DN43" i="17"/>
  <c r="DM43" i="17"/>
  <c r="DL43" i="17"/>
  <c r="DK43" i="17"/>
  <c r="DJ43" i="17"/>
  <c r="DI43" i="17"/>
  <c r="DH43" i="17"/>
  <c r="DG43" i="17"/>
  <c r="DF43" i="17"/>
  <c r="DE43" i="17"/>
  <c r="DD43" i="17"/>
  <c r="DC43" i="17"/>
  <c r="DB43" i="17"/>
  <c r="DA43" i="17"/>
  <c r="CZ43" i="17"/>
  <c r="CY43" i="17"/>
  <c r="CX43" i="17"/>
  <c r="CW43" i="17"/>
  <c r="CV43" i="17"/>
  <c r="CU43" i="17"/>
  <c r="CT43" i="17"/>
  <c r="CS43" i="17"/>
  <c r="DP42" i="17"/>
  <c r="DO42" i="17"/>
  <c r="DN42" i="17"/>
  <c r="DM42" i="17"/>
  <c r="DL42" i="17"/>
  <c r="DK42" i="17"/>
  <c r="DJ42" i="17"/>
  <c r="DI42" i="17"/>
  <c r="DH42" i="17"/>
  <c r="DG42" i="17"/>
  <c r="DF42" i="17"/>
  <c r="DE42" i="17"/>
  <c r="DD42" i="17"/>
  <c r="DC42" i="17"/>
  <c r="DB42" i="17"/>
  <c r="DA42" i="17"/>
  <c r="CZ42" i="17"/>
  <c r="CY42" i="17"/>
  <c r="CX42" i="17"/>
  <c r="CW42" i="17"/>
  <c r="CV42" i="17"/>
  <c r="CU42" i="17"/>
  <c r="CT42" i="17"/>
  <c r="CS42" i="17"/>
  <c r="DP41" i="17"/>
  <c r="DO41" i="17"/>
  <c r="DN41" i="17"/>
  <c r="DM41" i="17"/>
  <c r="DL41" i="17"/>
  <c r="DK41" i="17"/>
  <c r="DJ41" i="17"/>
  <c r="DI41" i="17"/>
  <c r="DH41" i="17"/>
  <c r="DG41" i="17"/>
  <c r="DF41" i="17"/>
  <c r="DE41" i="17"/>
  <c r="DD41" i="17"/>
  <c r="DC41" i="17"/>
  <c r="DB41" i="17"/>
  <c r="DA41" i="17"/>
  <c r="CZ41" i="17"/>
  <c r="CY41" i="17"/>
  <c r="CX41" i="17"/>
  <c r="CW41" i="17"/>
  <c r="CV41" i="17"/>
  <c r="CU41" i="17"/>
  <c r="CT41" i="17"/>
  <c r="CS41" i="17"/>
  <c r="DP40" i="17"/>
  <c r="DO40" i="17"/>
  <c r="DN40" i="17"/>
  <c r="DM40" i="17"/>
  <c r="DL40" i="17"/>
  <c r="DK40" i="17"/>
  <c r="DJ40" i="17"/>
  <c r="DI40" i="17"/>
  <c r="DH40" i="17"/>
  <c r="DG40" i="17"/>
  <c r="DF40" i="17"/>
  <c r="DE40" i="17"/>
  <c r="DD40" i="17"/>
  <c r="DC40" i="17"/>
  <c r="DB40" i="17"/>
  <c r="DA40" i="17"/>
  <c r="CZ40" i="17"/>
  <c r="CY40" i="17"/>
  <c r="CX40" i="17"/>
  <c r="CW40" i="17"/>
  <c r="CV40" i="17"/>
  <c r="CU40" i="17"/>
  <c r="CT40" i="17"/>
  <c r="CS40" i="17"/>
  <c r="DP39" i="17"/>
  <c r="DO39" i="17"/>
  <c r="DN39" i="17"/>
  <c r="DM39" i="17"/>
  <c r="DL39" i="17"/>
  <c r="DK39" i="17"/>
  <c r="DJ39" i="17"/>
  <c r="DI39" i="17"/>
  <c r="DH39" i="17"/>
  <c r="DG39" i="17"/>
  <c r="DF39" i="17"/>
  <c r="DE39" i="17"/>
  <c r="DD39" i="17"/>
  <c r="DC39" i="17"/>
  <c r="DB39" i="17"/>
  <c r="DA39" i="17"/>
  <c r="CZ39" i="17"/>
  <c r="CY39" i="17"/>
  <c r="CX39" i="17"/>
  <c r="CW39" i="17"/>
  <c r="CV39" i="17"/>
  <c r="CU39" i="17"/>
  <c r="CT39" i="17"/>
  <c r="CS39" i="17"/>
  <c r="DP38" i="17"/>
  <c r="DO38" i="17"/>
  <c r="DN38" i="17"/>
  <c r="DM38" i="17"/>
  <c r="DL38" i="17"/>
  <c r="DK38" i="17"/>
  <c r="DJ38" i="17"/>
  <c r="DI38" i="17"/>
  <c r="DH38" i="17"/>
  <c r="DG38" i="17"/>
  <c r="DF38" i="17"/>
  <c r="DE38" i="17"/>
  <c r="DD38" i="17"/>
  <c r="DC38" i="17"/>
  <c r="DB38" i="17"/>
  <c r="DA38" i="17"/>
  <c r="CZ38" i="17"/>
  <c r="CY38" i="17"/>
  <c r="CX38" i="17"/>
  <c r="CW38" i="17"/>
  <c r="CV38" i="17"/>
  <c r="CU38" i="17"/>
  <c r="CT38" i="17"/>
  <c r="CS38" i="17"/>
  <c r="DP37" i="17"/>
  <c r="DO37" i="17"/>
  <c r="DN37" i="17"/>
  <c r="DM37" i="17"/>
  <c r="DL37" i="17"/>
  <c r="DK37" i="17"/>
  <c r="DJ37" i="17"/>
  <c r="DI37" i="17"/>
  <c r="DH37" i="17"/>
  <c r="DG37" i="17"/>
  <c r="DF37" i="17"/>
  <c r="DE37" i="17"/>
  <c r="DD37" i="17"/>
  <c r="DC37" i="17"/>
  <c r="DB37" i="17"/>
  <c r="DA37" i="17"/>
  <c r="CZ37" i="17"/>
  <c r="CY37" i="17"/>
  <c r="CX37" i="17"/>
  <c r="CW37" i="17"/>
  <c r="CV37" i="17"/>
  <c r="CU37" i="17"/>
  <c r="CT37" i="17"/>
  <c r="CS37" i="17"/>
  <c r="DP36" i="17"/>
  <c r="DO36" i="17"/>
  <c r="DN36" i="17"/>
  <c r="DM36" i="17"/>
  <c r="DL36" i="17"/>
  <c r="DK36" i="17"/>
  <c r="DJ36" i="17"/>
  <c r="DI36" i="17"/>
  <c r="DH36" i="17"/>
  <c r="DG36" i="17"/>
  <c r="DF36" i="17"/>
  <c r="DE36" i="17"/>
  <c r="DD36" i="17"/>
  <c r="DC36" i="17"/>
  <c r="DB36" i="17"/>
  <c r="DA36" i="17"/>
  <c r="CZ36" i="17"/>
  <c r="CY36" i="17"/>
  <c r="CX36" i="17"/>
  <c r="CW36" i="17"/>
  <c r="CV36" i="17"/>
  <c r="CU36" i="17"/>
  <c r="CT36" i="17"/>
  <c r="CS36" i="17"/>
  <c r="DP35" i="17"/>
  <c r="DO35" i="17"/>
  <c r="DN35" i="17"/>
  <c r="DM35" i="17"/>
  <c r="DL35" i="17"/>
  <c r="DK35" i="17"/>
  <c r="DJ35" i="17"/>
  <c r="DI35" i="17"/>
  <c r="DH35" i="17"/>
  <c r="DG35" i="17"/>
  <c r="DF35" i="17"/>
  <c r="DE35" i="17"/>
  <c r="DD35" i="17"/>
  <c r="DC35" i="17"/>
  <c r="DB35" i="17"/>
  <c r="DA35" i="17"/>
  <c r="CZ35" i="17"/>
  <c r="CY35" i="17"/>
  <c r="CX35" i="17"/>
  <c r="CW35" i="17"/>
  <c r="CV35" i="17"/>
  <c r="CU35" i="17"/>
  <c r="CT35" i="17"/>
  <c r="CS35" i="17"/>
  <c r="DP34" i="17"/>
  <c r="DO34" i="17"/>
  <c r="DN34" i="17"/>
  <c r="DM34" i="17"/>
  <c r="DL34" i="17"/>
  <c r="DK34" i="17"/>
  <c r="DJ34" i="17"/>
  <c r="DI34" i="17"/>
  <c r="DH34" i="17"/>
  <c r="DG34" i="17"/>
  <c r="DF34" i="17"/>
  <c r="DE34" i="17"/>
  <c r="DD34" i="17"/>
  <c r="DC34" i="17"/>
  <c r="DB34" i="17"/>
  <c r="DA34" i="17"/>
  <c r="CZ34" i="17"/>
  <c r="CY34" i="17"/>
  <c r="CX34" i="17"/>
  <c r="CW34" i="17"/>
  <c r="CV34" i="17"/>
  <c r="CU34" i="17"/>
  <c r="CT34" i="17"/>
  <c r="CS34" i="17"/>
  <c r="DP33" i="17"/>
  <c r="DO33" i="17"/>
  <c r="DN33" i="17"/>
  <c r="DM33" i="17"/>
  <c r="DL33" i="17"/>
  <c r="DK33" i="17"/>
  <c r="DJ33" i="17"/>
  <c r="DI33" i="17"/>
  <c r="DH33" i="17"/>
  <c r="DG33" i="17"/>
  <c r="DF33" i="17"/>
  <c r="DE33" i="17"/>
  <c r="DD33" i="17"/>
  <c r="DC33" i="17"/>
  <c r="DB33" i="17"/>
  <c r="DA33" i="17"/>
  <c r="CZ33" i="17"/>
  <c r="CY33" i="17"/>
  <c r="CX33" i="17"/>
  <c r="CW33" i="17"/>
  <c r="CV33" i="17"/>
  <c r="CU33" i="17"/>
  <c r="CT33" i="17"/>
  <c r="CS33" i="17"/>
  <c r="DP32" i="17"/>
  <c r="DO32" i="17"/>
  <c r="DN32" i="17"/>
  <c r="DM32" i="17"/>
  <c r="DL32" i="17"/>
  <c r="DK32" i="17"/>
  <c r="DJ32" i="17"/>
  <c r="DI32" i="17"/>
  <c r="DH32" i="17"/>
  <c r="DG32" i="17"/>
  <c r="DF32" i="17"/>
  <c r="DE32" i="17"/>
  <c r="DD32" i="17"/>
  <c r="DC32" i="17"/>
  <c r="DB32" i="17"/>
  <c r="DA32" i="17"/>
  <c r="CZ32" i="17"/>
  <c r="CY32" i="17"/>
  <c r="CX32" i="17"/>
  <c r="CW32" i="17"/>
  <c r="CV32" i="17"/>
  <c r="CU32" i="17"/>
  <c r="CT32" i="17"/>
  <c r="CS32" i="17"/>
  <c r="DP31" i="17"/>
  <c r="DO31" i="17"/>
  <c r="DN31" i="17"/>
  <c r="DM31" i="17"/>
  <c r="DL31" i="17"/>
  <c r="DK31" i="17"/>
  <c r="DJ31" i="17"/>
  <c r="DI31" i="17"/>
  <c r="DH31" i="17"/>
  <c r="DG31" i="17"/>
  <c r="DF31" i="17"/>
  <c r="DE31" i="17"/>
  <c r="DD31" i="17"/>
  <c r="DC31" i="17"/>
  <c r="DB31" i="17"/>
  <c r="DA31" i="17"/>
  <c r="CZ31" i="17"/>
  <c r="CY31" i="17"/>
  <c r="CX31" i="17"/>
  <c r="CW31" i="17"/>
  <c r="CV31" i="17"/>
  <c r="CU31" i="17"/>
  <c r="CT31" i="17"/>
  <c r="CS31" i="17"/>
  <c r="DP30" i="17"/>
  <c r="DO30" i="17"/>
  <c r="DN30" i="17"/>
  <c r="DM30" i="17"/>
  <c r="DL30" i="17"/>
  <c r="DK30" i="17"/>
  <c r="DJ30" i="17"/>
  <c r="DI30" i="17"/>
  <c r="DH30" i="17"/>
  <c r="DG30" i="17"/>
  <c r="DF30" i="17"/>
  <c r="DE30" i="17"/>
  <c r="DD30" i="17"/>
  <c r="DC30" i="17"/>
  <c r="DB30" i="17"/>
  <c r="DA30" i="17"/>
  <c r="CZ30" i="17"/>
  <c r="CY30" i="17"/>
  <c r="CX30" i="17"/>
  <c r="CW30" i="17"/>
  <c r="CV30" i="17"/>
  <c r="CU30" i="17"/>
  <c r="CT30" i="17"/>
  <c r="CS30" i="17"/>
  <c r="DP29" i="17"/>
  <c r="DO29" i="17"/>
  <c r="DN29" i="17"/>
  <c r="DM29" i="17"/>
  <c r="DL29" i="17"/>
  <c r="DK29" i="17"/>
  <c r="DJ29" i="17"/>
  <c r="DI29" i="17"/>
  <c r="DH29" i="17"/>
  <c r="DG29" i="17"/>
  <c r="DF29" i="17"/>
  <c r="DE29" i="17"/>
  <c r="DD29" i="17"/>
  <c r="DC29" i="17"/>
  <c r="DB29" i="17"/>
  <c r="DA29" i="17"/>
  <c r="CZ29" i="17"/>
  <c r="CY29" i="17"/>
  <c r="CX29" i="17"/>
  <c r="CW29" i="17"/>
  <c r="CV29" i="17"/>
  <c r="CU29" i="17"/>
  <c r="CT29" i="17"/>
  <c r="CS29" i="17"/>
  <c r="DP28" i="17"/>
  <c r="DO28" i="17"/>
  <c r="DN28" i="17"/>
  <c r="DM28" i="17"/>
  <c r="DL28" i="17"/>
  <c r="DK28" i="17"/>
  <c r="DJ28" i="17"/>
  <c r="DI28" i="17"/>
  <c r="DH28" i="17"/>
  <c r="DG28" i="17"/>
  <c r="DF28" i="17"/>
  <c r="DE28" i="17"/>
  <c r="DD28" i="17"/>
  <c r="DC28" i="17"/>
  <c r="DB28" i="17"/>
  <c r="DA28" i="17"/>
  <c r="CZ28" i="17"/>
  <c r="CY28" i="17"/>
  <c r="CX28" i="17"/>
  <c r="CW28" i="17"/>
  <c r="CV28" i="17"/>
  <c r="CU28" i="17"/>
  <c r="CT28" i="17"/>
  <c r="CS28" i="17"/>
  <c r="P20" i="18" l="1"/>
  <c r="AB66" i="18" l="1"/>
  <c r="AA66" i="18"/>
  <c r="Z66" i="18"/>
  <c r="Y66" i="18"/>
  <c r="X66" i="18"/>
  <c r="W66" i="18"/>
  <c r="V66" i="18"/>
  <c r="U66" i="18"/>
  <c r="T66" i="18"/>
  <c r="S66" i="18"/>
  <c r="R66" i="18"/>
  <c r="Q66" i="18"/>
  <c r="P66" i="18"/>
  <c r="O66" i="18"/>
  <c r="N66" i="18"/>
  <c r="M66" i="18"/>
  <c r="L66" i="18"/>
  <c r="K66" i="18"/>
  <c r="AB68" i="18" l="1"/>
  <c r="AB68" i="17"/>
  <c r="P20" i="17" l="1"/>
  <c r="BW20" i="17" s="1"/>
  <c r="J10" i="19" l="1"/>
  <c r="I10" i="19"/>
  <c r="H10" i="19"/>
  <c r="G10" i="19"/>
  <c r="J9" i="19"/>
  <c r="I9" i="19"/>
  <c r="H9" i="19"/>
  <c r="G9" i="19"/>
  <c r="BG64" i="18" l="1"/>
  <c r="BG20" i="18"/>
  <c r="BG42" i="18"/>
  <c r="BG20" i="17"/>
  <c r="BG9" i="17" l="1"/>
  <c r="CP65" i="18" l="1"/>
  <c r="BH65" i="18"/>
  <c r="CM65" i="18" s="1"/>
  <c r="BG65" i="18"/>
  <c r="CL65" i="18" s="1"/>
  <c r="CP64" i="18"/>
  <c r="CL64" i="18"/>
  <c r="BH64" i="18"/>
  <c r="CM64" i="18" s="1"/>
  <c r="CP63" i="18"/>
  <c r="BH63" i="18"/>
  <c r="CM63" i="18" s="1"/>
  <c r="BG63" i="18"/>
  <c r="CL63" i="18" s="1"/>
  <c r="CP62" i="18"/>
  <c r="BH62" i="18"/>
  <c r="CM62" i="18" s="1"/>
  <c r="BG62" i="18"/>
  <c r="CL62" i="18" s="1"/>
  <c r="CP61" i="18"/>
  <c r="BH61" i="18"/>
  <c r="CM61" i="18" s="1"/>
  <c r="BG61" i="18"/>
  <c r="CL61" i="18" s="1"/>
  <c r="CP60" i="18"/>
  <c r="BH60" i="18"/>
  <c r="CM60" i="18" s="1"/>
  <c r="BG60" i="18"/>
  <c r="CL60" i="18" s="1"/>
  <c r="CP59" i="18"/>
  <c r="BH59" i="18"/>
  <c r="CM59" i="18" s="1"/>
  <c r="BG59" i="18"/>
  <c r="CL59" i="18" s="1"/>
  <c r="CP58" i="18"/>
  <c r="BH58" i="18"/>
  <c r="CM58" i="18" s="1"/>
  <c r="BG58" i="18"/>
  <c r="CL58" i="18" s="1"/>
  <c r="CP57" i="18"/>
  <c r="BH57" i="18"/>
  <c r="CM57" i="18" s="1"/>
  <c r="BG57" i="18"/>
  <c r="CL57" i="18" s="1"/>
  <c r="CP56" i="18"/>
  <c r="BH56" i="18"/>
  <c r="CM56" i="18" s="1"/>
  <c r="BG56" i="18"/>
  <c r="CL56" i="18" s="1"/>
  <c r="CP55" i="18"/>
  <c r="BH55" i="18"/>
  <c r="CM55" i="18" s="1"/>
  <c r="BG55" i="18"/>
  <c r="CL55" i="18" s="1"/>
  <c r="CP54" i="18"/>
  <c r="BH54" i="18"/>
  <c r="CM54" i="18" s="1"/>
  <c r="BG54" i="18"/>
  <c r="CL54" i="18" s="1"/>
  <c r="CP53" i="18"/>
  <c r="BH53" i="18"/>
  <c r="CM53" i="18" s="1"/>
  <c r="BG53" i="18"/>
  <c r="CL53" i="18" s="1"/>
  <c r="CP52" i="18"/>
  <c r="BH52" i="18"/>
  <c r="CM52" i="18" s="1"/>
  <c r="BG52" i="18"/>
  <c r="CL52" i="18" s="1"/>
  <c r="CP51" i="18"/>
  <c r="BH51" i="18"/>
  <c r="CM51" i="18" s="1"/>
  <c r="BG51" i="18"/>
  <c r="CL51" i="18" s="1"/>
  <c r="CP50" i="18"/>
  <c r="BH50" i="18"/>
  <c r="CM50" i="18" s="1"/>
  <c r="BG50" i="18"/>
  <c r="CL50" i="18" s="1"/>
  <c r="CP43" i="18"/>
  <c r="BH43" i="18"/>
  <c r="CM43" i="18" s="1"/>
  <c r="BG43" i="18"/>
  <c r="CL43" i="18" s="1"/>
  <c r="CP42" i="18"/>
  <c r="CL42" i="18"/>
  <c r="BH42" i="18"/>
  <c r="CM42" i="18" s="1"/>
  <c r="CP41" i="18"/>
  <c r="BH41" i="18"/>
  <c r="CM41" i="18" s="1"/>
  <c r="BG41" i="18"/>
  <c r="CL41" i="18" s="1"/>
  <c r="CP40" i="18"/>
  <c r="BH40" i="18"/>
  <c r="CM40" i="18" s="1"/>
  <c r="BG40" i="18"/>
  <c r="CL40" i="18" s="1"/>
  <c r="CP39" i="18"/>
  <c r="BH39" i="18"/>
  <c r="CM39" i="18" s="1"/>
  <c r="BG39" i="18"/>
  <c r="CL39" i="18" s="1"/>
  <c r="CP38" i="18"/>
  <c r="BH38" i="18"/>
  <c r="CM38" i="18" s="1"/>
  <c r="BG38" i="18"/>
  <c r="CL38" i="18" s="1"/>
  <c r="CP37" i="18"/>
  <c r="BH37" i="18"/>
  <c r="CM37" i="18" s="1"/>
  <c r="BG37" i="18"/>
  <c r="CL37" i="18" s="1"/>
  <c r="CP36" i="18"/>
  <c r="BH36" i="18"/>
  <c r="CM36" i="18" s="1"/>
  <c r="BG36" i="18"/>
  <c r="CL36" i="18" s="1"/>
  <c r="CP35" i="18"/>
  <c r="BH35" i="18"/>
  <c r="CM35" i="18" s="1"/>
  <c r="BG35" i="18"/>
  <c r="CL35" i="18" s="1"/>
  <c r="CP34" i="18"/>
  <c r="BH34" i="18"/>
  <c r="CM34" i="18" s="1"/>
  <c r="BG34" i="18"/>
  <c r="CL34" i="18" s="1"/>
  <c r="CP33" i="18"/>
  <c r="BH33" i="18"/>
  <c r="CM33" i="18" s="1"/>
  <c r="BG33" i="18"/>
  <c r="CL33" i="18" s="1"/>
  <c r="CP32" i="18"/>
  <c r="BH32" i="18"/>
  <c r="CM32" i="18" s="1"/>
  <c r="BG32" i="18"/>
  <c r="CL32" i="18" s="1"/>
  <c r="CP31" i="18"/>
  <c r="BH31" i="18"/>
  <c r="CM31" i="18" s="1"/>
  <c r="BG31" i="18"/>
  <c r="CL31" i="18" s="1"/>
  <c r="CP30" i="18"/>
  <c r="BH30" i="18"/>
  <c r="CM30" i="18" s="1"/>
  <c r="BG30" i="18"/>
  <c r="CL30" i="18" s="1"/>
  <c r="CP29" i="18"/>
  <c r="BH29" i="18"/>
  <c r="CM29" i="18" s="1"/>
  <c r="BG29" i="18"/>
  <c r="CL29" i="18" s="1"/>
  <c r="CP28" i="18"/>
  <c r="BH28" i="18"/>
  <c r="CM28" i="18" s="1"/>
  <c r="BG28" i="18"/>
  <c r="CL28" i="18" s="1"/>
  <c r="CP21" i="18"/>
  <c r="CI21" i="18"/>
  <c r="CJ21" i="18" s="1"/>
  <c r="CH21" i="18"/>
  <c r="CG21" i="18"/>
  <c r="CF21" i="18"/>
  <c r="CE21" i="18"/>
  <c r="CD21" i="18"/>
  <c r="CC21" i="18"/>
  <c r="CB21" i="18"/>
  <c r="CA21" i="18"/>
  <c r="BZ21" i="18"/>
  <c r="BY21" i="18"/>
  <c r="BX21" i="18"/>
  <c r="BW21" i="18"/>
  <c r="BV21" i="18"/>
  <c r="BU21" i="18"/>
  <c r="BT21" i="18"/>
  <c r="BS21" i="18"/>
  <c r="BR21" i="18"/>
  <c r="BQ21" i="18"/>
  <c r="BP21" i="18"/>
  <c r="BO21" i="18"/>
  <c r="BN21" i="18"/>
  <c r="BM21" i="18"/>
  <c r="BL21" i="18"/>
  <c r="BH21" i="18"/>
  <c r="CM21" i="18" s="1"/>
  <c r="BG21" i="18"/>
  <c r="CL21" i="18" s="1"/>
  <c r="CP20" i="18"/>
  <c r="CL20" i="18"/>
  <c r="CI20" i="18"/>
  <c r="CH20" i="18"/>
  <c r="CG20" i="18"/>
  <c r="CF20" i="18"/>
  <c r="CE20" i="18"/>
  <c r="CD20" i="18"/>
  <c r="CC20" i="18"/>
  <c r="CB20" i="18"/>
  <c r="CA20" i="18"/>
  <c r="BZ20" i="18"/>
  <c r="BY20" i="18"/>
  <c r="BX20" i="18"/>
  <c r="BW20" i="18"/>
  <c r="BV20" i="18"/>
  <c r="BU20" i="18"/>
  <c r="BT20" i="18"/>
  <c r="BS20" i="18"/>
  <c r="BR20" i="18"/>
  <c r="BQ20" i="18"/>
  <c r="BP20" i="18"/>
  <c r="BO20" i="18"/>
  <c r="BN20" i="18"/>
  <c r="BM20" i="18"/>
  <c r="BL20" i="18"/>
  <c r="BH20" i="18"/>
  <c r="CM20" i="18" s="1"/>
  <c r="CP19" i="18"/>
  <c r="CI19" i="18"/>
  <c r="CJ19" i="18" s="1"/>
  <c r="CH19" i="18"/>
  <c r="CG19" i="18"/>
  <c r="CF19" i="18"/>
  <c r="CE19" i="18"/>
  <c r="CD19" i="18"/>
  <c r="CC19" i="18"/>
  <c r="CB19" i="18"/>
  <c r="CA19" i="18"/>
  <c r="BZ19" i="18"/>
  <c r="BY19" i="18"/>
  <c r="BX19" i="18"/>
  <c r="BW19" i="18"/>
  <c r="BV19" i="18"/>
  <c r="BU19" i="18"/>
  <c r="BT19" i="18"/>
  <c r="BS19" i="18"/>
  <c r="BR19" i="18"/>
  <c r="BQ19" i="18"/>
  <c r="BP19" i="18"/>
  <c r="BO19" i="18"/>
  <c r="BN19" i="18"/>
  <c r="BM19" i="18"/>
  <c r="BL19" i="18"/>
  <c r="BH19" i="18"/>
  <c r="CM19" i="18" s="1"/>
  <c r="BG19" i="18"/>
  <c r="CL19" i="18" s="1"/>
  <c r="CP18" i="18"/>
  <c r="CI18" i="18"/>
  <c r="CJ18" i="18" s="1"/>
  <c r="CH18" i="18"/>
  <c r="CG18" i="18"/>
  <c r="CF18" i="18"/>
  <c r="CE18" i="18"/>
  <c r="CD18" i="18"/>
  <c r="CC18" i="18"/>
  <c r="CB18" i="18"/>
  <c r="CA18" i="18"/>
  <c r="BZ18" i="18"/>
  <c r="BY18" i="18"/>
  <c r="BX18" i="18"/>
  <c r="BW18" i="18"/>
  <c r="BV18" i="18"/>
  <c r="BU18" i="18"/>
  <c r="BT18" i="18"/>
  <c r="BS18" i="18"/>
  <c r="BR18" i="18"/>
  <c r="BQ18" i="18"/>
  <c r="BP18" i="18"/>
  <c r="BO18" i="18"/>
  <c r="BN18" i="18"/>
  <c r="BM18" i="18"/>
  <c r="BL18" i="18"/>
  <c r="BH18" i="18"/>
  <c r="CM18" i="18" s="1"/>
  <c r="BG18" i="18"/>
  <c r="CL18" i="18" s="1"/>
  <c r="CP17" i="18"/>
  <c r="CI17" i="18"/>
  <c r="CH17" i="18"/>
  <c r="CG17" i="18"/>
  <c r="CF17" i="18"/>
  <c r="CE17" i="18"/>
  <c r="CD17" i="18"/>
  <c r="CC17" i="18"/>
  <c r="CB17" i="18"/>
  <c r="CA17" i="18"/>
  <c r="BZ17" i="18"/>
  <c r="BY17" i="18"/>
  <c r="BX17" i="18"/>
  <c r="BW17" i="18"/>
  <c r="BV17" i="18"/>
  <c r="BU17" i="18"/>
  <c r="BT17" i="18"/>
  <c r="BS17" i="18"/>
  <c r="BR17" i="18"/>
  <c r="BQ17" i="18"/>
  <c r="BP17" i="18"/>
  <c r="BO17" i="18"/>
  <c r="BN17" i="18"/>
  <c r="BM17" i="18"/>
  <c r="BL17" i="18"/>
  <c r="BH17" i="18"/>
  <c r="CM17" i="18" s="1"/>
  <c r="BG17" i="18"/>
  <c r="CL17" i="18" s="1"/>
  <c r="CP16" i="18"/>
  <c r="CI16" i="18"/>
  <c r="CH16" i="18"/>
  <c r="CG16" i="18"/>
  <c r="CF16" i="18"/>
  <c r="CE16" i="18"/>
  <c r="CD16" i="18"/>
  <c r="CC16" i="18"/>
  <c r="CB16" i="18"/>
  <c r="CA16" i="18"/>
  <c r="BZ16" i="18"/>
  <c r="BY16" i="18"/>
  <c r="BX16" i="18"/>
  <c r="BW16" i="18"/>
  <c r="BV16" i="18"/>
  <c r="BU16" i="18"/>
  <c r="BT16" i="18"/>
  <c r="BS16" i="18"/>
  <c r="BR16" i="18"/>
  <c r="BQ16" i="18"/>
  <c r="BP16" i="18"/>
  <c r="BO16" i="18"/>
  <c r="BN16" i="18"/>
  <c r="BM16" i="18"/>
  <c r="BL16" i="18"/>
  <c r="BH16" i="18"/>
  <c r="CM16" i="18" s="1"/>
  <c r="BG16" i="18"/>
  <c r="CL16" i="18" s="1"/>
  <c r="CP15" i="18"/>
  <c r="CI15" i="18"/>
  <c r="CH15" i="18"/>
  <c r="CG15" i="18"/>
  <c r="CF15" i="18"/>
  <c r="CE15" i="18"/>
  <c r="CD15" i="18"/>
  <c r="CC15" i="18"/>
  <c r="CB15" i="18"/>
  <c r="CA15" i="18"/>
  <c r="BZ15" i="18"/>
  <c r="BY15" i="18"/>
  <c r="BX15" i="18"/>
  <c r="BW15" i="18"/>
  <c r="BV15" i="18"/>
  <c r="BU15" i="18"/>
  <c r="BT15" i="18"/>
  <c r="BS15" i="18"/>
  <c r="BR15" i="18"/>
  <c r="BQ15" i="18"/>
  <c r="BP15" i="18"/>
  <c r="BO15" i="18"/>
  <c r="BN15" i="18"/>
  <c r="BM15" i="18"/>
  <c r="BL15" i="18"/>
  <c r="BH15" i="18"/>
  <c r="CM15" i="18" s="1"/>
  <c r="BG15" i="18"/>
  <c r="CL15" i="18" s="1"/>
  <c r="CP14" i="18"/>
  <c r="CI14" i="18"/>
  <c r="CJ14" i="18" s="1"/>
  <c r="CH14" i="18"/>
  <c r="CG14" i="18"/>
  <c r="CF14" i="18"/>
  <c r="CE14" i="18"/>
  <c r="CD14" i="18"/>
  <c r="CC14" i="18"/>
  <c r="CB14" i="18"/>
  <c r="CA14" i="18"/>
  <c r="BZ14" i="18"/>
  <c r="BY14" i="18"/>
  <c r="BX14" i="18"/>
  <c r="BW14" i="18"/>
  <c r="BV14" i="18"/>
  <c r="BU14" i="18"/>
  <c r="BT14" i="18"/>
  <c r="BS14" i="18"/>
  <c r="BR14" i="18"/>
  <c r="BQ14" i="18"/>
  <c r="BP14" i="18"/>
  <c r="BO14" i="18"/>
  <c r="BN14" i="18"/>
  <c r="BM14" i="18"/>
  <c r="BL14" i="18"/>
  <c r="BH14" i="18"/>
  <c r="CM14" i="18" s="1"/>
  <c r="BG14" i="18"/>
  <c r="CL14" i="18" s="1"/>
  <c r="CP13" i="18"/>
  <c r="CI13" i="18"/>
  <c r="CH13" i="18"/>
  <c r="CG13" i="18"/>
  <c r="CF13" i="18"/>
  <c r="CE13" i="18"/>
  <c r="CD13" i="18"/>
  <c r="CC13" i="18"/>
  <c r="CB13" i="18"/>
  <c r="CA13" i="18"/>
  <c r="BZ13" i="18"/>
  <c r="BY13" i="18"/>
  <c r="BX13" i="18"/>
  <c r="BW13" i="18"/>
  <c r="BV13" i="18"/>
  <c r="BU13" i="18"/>
  <c r="BT13" i="18"/>
  <c r="BS13" i="18"/>
  <c r="BR13" i="18"/>
  <c r="BQ13" i="18"/>
  <c r="BP13" i="18"/>
  <c r="BO13" i="18"/>
  <c r="BN13" i="18"/>
  <c r="BM13" i="18"/>
  <c r="BL13" i="18"/>
  <c r="BH13" i="18"/>
  <c r="CM13" i="18" s="1"/>
  <c r="BG13" i="18"/>
  <c r="CL13" i="18" s="1"/>
  <c r="CP12" i="18"/>
  <c r="CI12" i="18"/>
  <c r="CH12" i="18"/>
  <c r="CG12" i="18"/>
  <c r="CF12" i="18"/>
  <c r="CE12" i="18"/>
  <c r="CD12" i="18"/>
  <c r="CC12" i="18"/>
  <c r="CB12" i="18"/>
  <c r="CA12" i="18"/>
  <c r="BZ12" i="18"/>
  <c r="BY12" i="18"/>
  <c r="BX12" i="18"/>
  <c r="BW12" i="18"/>
  <c r="BV12" i="18"/>
  <c r="BU12" i="18"/>
  <c r="BT12" i="18"/>
  <c r="BS12" i="18"/>
  <c r="BR12" i="18"/>
  <c r="BQ12" i="18"/>
  <c r="BP12" i="18"/>
  <c r="BO12" i="18"/>
  <c r="BN12" i="18"/>
  <c r="BM12" i="18"/>
  <c r="BL12" i="18"/>
  <c r="BH12" i="18"/>
  <c r="CM12" i="18" s="1"/>
  <c r="BG12" i="18"/>
  <c r="CL12" i="18" s="1"/>
  <c r="CP11" i="18"/>
  <c r="CI11" i="18"/>
  <c r="CH11" i="18"/>
  <c r="CG11" i="18"/>
  <c r="CF11" i="18"/>
  <c r="CE11" i="18"/>
  <c r="CD11" i="18"/>
  <c r="CC11" i="18"/>
  <c r="CB11" i="18"/>
  <c r="CA11" i="18"/>
  <c r="BZ11" i="18"/>
  <c r="BY11" i="18"/>
  <c r="BX11" i="18"/>
  <c r="BW11" i="18"/>
  <c r="BV11" i="18"/>
  <c r="BU11" i="18"/>
  <c r="BT11" i="18"/>
  <c r="BS11" i="18"/>
  <c r="BR11" i="18"/>
  <c r="BQ11" i="18"/>
  <c r="BP11" i="18"/>
  <c r="BO11" i="18"/>
  <c r="BN11" i="18"/>
  <c r="BM11" i="18"/>
  <c r="BL11" i="18"/>
  <c r="BH11" i="18"/>
  <c r="CM11" i="18" s="1"/>
  <c r="BG11" i="18"/>
  <c r="CL11" i="18" s="1"/>
  <c r="CP10" i="18"/>
  <c r="CI10" i="18"/>
  <c r="CH10" i="18"/>
  <c r="CG10" i="18"/>
  <c r="CF10" i="18"/>
  <c r="CE10" i="18"/>
  <c r="CD10" i="18"/>
  <c r="CC10" i="18"/>
  <c r="CB10" i="18"/>
  <c r="CA10" i="18"/>
  <c r="BZ10" i="18"/>
  <c r="BY10" i="18"/>
  <c r="BX10" i="18"/>
  <c r="BW10" i="18"/>
  <c r="BV10" i="18"/>
  <c r="BU10" i="18"/>
  <c r="BT10" i="18"/>
  <c r="BS10" i="18"/>
  <c r="BR10" i="18"/>
  <c r="BQ10" i="18"/>
  <c r="BP10" i="18"/>
  <c r="BO10" i="18"/>
  <c r="BN10" i="18"/>
  <c r="BM10" i="18"/>
  <c r="BL10" i="18"/>
  <c r="BH10" i="18"/>
  <c r="CM10" i="18" s="1"/>
  <c r="BG10" i="18"/>
  <c r="CL10" i="18" s="1"/>
  <c r="CP9" i="18"/>
  <c r="CI9" i="18"/>
  <c r="CH9" i="18"/>
  <c r="CG9" i="18"/>
  <c r="CF9" i="18"/>
  <c r="CE9" i="18"/>
  <c r="CD9" i="18"/>
  <c r="CC9" i="18"/>
  <c r="CB9" i="18"/>
  <c r="CA9" i="18"/>
  <c r="BZ9" i="18"/>
  <c r="BY9" i="18"/>
  <c r="BX9" i="18"/>
  <c r="BW9" i="18"/>
  <c r="BV9" i="18"/>
  <c r="BU9" i="18"/>
  <c r="BT9" i="18"/>
  <c r="BS9" i="18"/>
  <c r="BR9" i="18"/>
  <c r="BQ9" i="18"/>
  <c r="BP9" i="18"/>
  <c r="BO9" i="18"/>
  <c r="BN9" i="18"/>
  <c r="BM9" i="18"/>
  <c r="BL9" i="18"/>
  <c r="BH9" i="18"/>
  <c r="CM9" i="18" s="1"/>
  <c r="BG9" i="18"/>
  <c r="CL9" i="18" s="1"/>
  <c r="CP8" i="18"/>
  <c r="CI8" i="18"/>
  <c r="CH8" i="18"/>
  <c r="CG8" i="18"/>
  <c r="CF8" i="18"/>
  <c r="CE8" i="18"/>
  <c r="CD8" i="18"/>
  <c r="CC8" i="18"/>
  <c r="CB8" i="18"/>
  <c r="CA8" i="18"/>
  <c r="BZ8" i="18"/>
  <c r="BY8" i="18"/>
  <c r="BX8" i="18"/>
  <c r="BW8" i="18"/>
  <c r="BV8" i="18"/>
  <c r="BU8" i="18"/>
  <c r="BT8" i="18"/>
  <c r="BS8" i="18"/>
  <c r="BR8" i="18"/>
  <c r="BQ8" i="18"/>
  <c r="BP8" i="18"/>
  <c r="BO8" i="18"/>
  <c r="BN8" i="18"/>
  <c r="BM8" i="18"/>
  <c r="BL8" i="18"/>
  <c r="BH8" i="18"/>
  <c r="CM8" i="18" s="1"/>
  <c r="BG8" i="18"/>
  <c r="CL8" i="18" s="1"/>
  <c r="CP7" i="18"/>
  <c r="CI7" i="18"/>
  <c r="CH7" i="18"/>
  <c r="CG7" i="18"/>
  <c r="CF7" i="18"/>
  <c r="CE7" i="18"/>
  <c r="CD7" i="18"/>
  <c r="CC7" i="18"/>
  <c r="CB7" i="18"/>
  <c r="CA7" i="18"/>
  <c r="BZ7" i="18"/>
  <c r="BY7" i="18"/>
  <c r="BX7" i="18"/>
  <c r="BW7" i="18"/>
  <c r="BV7" i="18"/>
  <c r="BU7" i="18"/>
  <c r="BT7" i="18"/>
  <c r="BS7" i="18"/>
  <c r="BR7" i="18"/>
  <c r="BQ7" i="18"/>
  <c r="BP7" i="18"/>
  <c r="BO7" i="18"/>
  <c r="BN7" i="18"/>
  <c r="BM7" i="18"/>
  <c r="BL7" i="18"/>
  <c r="BH7" i="18"/>
  <c r="CM7" i="18" s="1"/>
  <c r="BG7" i="18"/>
  <c r="CL7" i="18" s="1"/>
  <c r="CP6" i="18"/>
  <c r="CI6" i="18"/>
  <c r="CH6" i="18"/>
  <c r="CG6" i="18"/>
  <c r="CF6" i="18"/>
  <c r="CE6" i="18"/>
  <c r="CD6" i="18"/>
  <c r="CC6" i="18"/>
  <c r="CB6" i="18"/>
  <c r="CA6" i="18"/>
  <c r="BZ6" i="18"/>
  <c r="BY6" i="18"/>
  <c r="BX6" i="18"/>
  <c r="BW6" i="18"/>
  <c r="BV6" i="18"/>
  <c r="BU6" i="18"/>
  <c r="BT6" i="18"/>
  <c r="BS6" i="18"/>
  <c r="BR6" i="18"/>
  <c r="BQ6" i="18"/>
  <c r="BP6" i="18"/>
  <c r="BO6" i="18"/>
  <c r="BN6" i="18"/>
  <c r="BM6" i="18"/>
  <c r="BL6" i="18"/>
  <c r="BH6" i="18"/>
  <c r="CM6" i="18" s="1"/>
  <c r="BG6" i="18"/>
  <c r="CL6" i="18" s="1"/>
  <c r="CQ65" i="17"/>
  <c r="CM65" i="17"/>
  <c r="CQ64" i="17"/>
  <c r="CM64" i="17"/>
  <c r="CQ63" i="17"/>
  <c r="CM63" i="17"/>
  <c r="CQ62" i="17"/>
  <c r="CM62" i="17"/>
  <c r="CQ61" i="17"/>
  <c r="CM61" i="17"/>
  <c r="CQ60" i="17"/>
  <c r="CM60" i="17"/>
  <c r="CQ59" i="17"/>
  <c r="CM59" i="17"/>
  <c r="CQ58" i="17"/>
  <c r="CM58" i="17"/>
  <c r="CQ57" i="17"/>
  <c r="CM57" i="17"/>
  <c r="CQ56" i="17"/>
  <c r="CM56" i="17"/>
  <c r="CQ55" i="17"/>
  <c r="CM55" i="17"/>
  <c r="CQ54" i="17"/>
  <c r="CM54" i="17"/>
  <c r="CQ53" i="17"/>
  <c r="CM53" i="17"/>
  <c r="CQ52" i="17"/>
  <c r="CM52" i="17"/>
  <c r="CQ51" i="17"/>
  <c r="CM51" i="17"/>
  <c r="CQ50" i="17"/>
  <c r="CM50" i="17"/>
  <c r="CQ43" i="17"/>
  <c r="CM43" i="17"/>
  <c r="CQ42" i="17"/>
  <c r="CM42" i="17"/>
  <c r="CQ41" i="17"/>
  <c r="CM41" i="17"/>
  <c r="CQ40" i="17"/>
  <c r="CM40" i="17"/>
  <c r="CQ39" i="17"/>
  <c r="CM39" i="17"/>
  <c r="CQ38" i="17"/>
  <c r="CM38" i="17"/>
  <c r="CQ37" i="17"/>
  <c r="CM37" i="17"/>
  <c r="CQ36" i="17"/>
  <c r="CM36" i="17"/>
  <c r="CQ35" i="17"/>
  <c r="CM35" i="17"/>
  <c r="CQ34" i="17"/>
  <c r="CM34" i="17"/>
  <c r="CQ33" i="17"/>
  <c r="CM33" i="17"/>
  <c r="CQ32" i="17"/>
  <c r="CM32" i="17"/>
  <c r="CQ31" i="17"/>
  <c r="CM31" i="17"/>
  <c r="CQ30" i="17"/>
  <c r="CM30" i="17"/>
  <c r="CQ29" i="17"/>
  <c r="CM29" i="17"/>
  <c r="CQ28" i="17"/>
  <c r="CM28" i="17"/>
  <c r="CG6" i="17"/>
  <c r="CI21" i="17"/>
  <c r="CJ21" i="17" s="1"/>
  <c r="CH21" i="17"/>
  <c r="CG21" i="17"/>
  <c r="CF21" i="17"/>
  <c r="CE21" i="17"/>
  <c r="CD21" i="17"/>
  <c r="CC21" i="17"/>
  <c r="CB21" i="17"/>
  <c r="CA21" i="17"/>
  <c r="BZ21" i="17"/>
  <c r="BY21" i="17"/>
  <c r="BX21" i="17"/>
  <c r="BW21" i="17"/>
  <c r="BV21" i="17"/>
  <c r="BU21" i="17"/>
  <c r="BT21" i="17"/>
  <c r="BS21" i="17"/>
  <c r="BR21" i="17"/>
  <c r="BQ21" i="17"/>
  <c r="BP21" i="17"/>
  <c r="BO21" i="17"/>
  <c r="BN21" i="17"/>
  <c r="BM21" i="17"/>
  <c r="BL21" i="17"/>
  <c r="CI20" i="17"/>
  <c r="CH20" i="17"/>
  <c r="CG20" i="17"/>
  <c r="CF20" i="17"/>
  <c r="CE20" i="17"/>
  <c r="CD20" i="17"/>
  <c r="CC20" i="17"/>
  <c r="CB20" i="17"/>
  <c r="CA20" i="17"/>
  <c r="BZ20" i="17"/>
  <c r="BY20" i="17"/>
  <c r="BX20" i="17"/>
  <c r="BV20" i="17"/>
  <c r="BU20" i="17"/>
  <c r="BT20" i="17"/>
  <c r="BS20" i="17"/>
  <c r="BR20" i="17"/>
  <c r="BQ20" i="17"/>
  <c r="BP20" i="17"/>
  <c r="BO20" i="17"/>
  <c r="BN20" i="17"/>
  <c r="BM20" i="17"/>
  <c r="BL20" i="17"/>
  <c r="CI19" i="17"/>
  <c r="CJ19" i="17" s="1"/>
  <c r="CH19" i="17"/>
  <c r="CG19" i="17"/>
  <c r="CF19" i="17"/>
  <c r="CE19" i="17"/>
  <c r="CD19" i="17"/>
  <c r="CC19" i="17"/>
  <c r="CB19" i="17"/>
  <c r="CA19" i="17"/>
  <c r="BZ19" i="17"/>
  <c r="BY19" i="17"/>
  <c r="BX19" i="17"/>
  <c r="BW19" i="17"/>
  <c r="BV19" i="17"/>
  <c r="BU19" i="17"/>
  <c r="BT19" i="17"/>
  <c r="BS19" i="17"/>
  <c r="BR19" i="17"/>
  <c r="BQ19" i="17"/>
  <c r="BP19" i="17"/>
  <c r="BO19" i="17"/>
  <c r="BN19" i="17"/>
  <c r="BM19" i="17"/>
  <c r="BL19" i="17"/>
  <c r="CI18" i="17"/>
  <c r="CJ18" i="17" s="1"/>
  <c r="CH18" i="17"/>
  <c r="CG18" i="17"/>
  <c r="CF18" i="17"/>
  <c r="CE18" i="17"/>
  <c r="CD18" i="17"/>
  <c r="CC18" i="17"/>
  <c r="CB18" i="17"/>
  <c r="CA18" i="17"/>
  <c r="BZ18" i="17"/>
  <c r="BY18" i="17"/>
  <c r="BX18" i="17"/>
  <c r="BW18" i="17"/>
  <c r="BV18" i="17"/>
  <c r="BU18" i="17"/>
  <c r="BT18" i="17"/>
  <c r="BS18" i="17"/>
  <c r="BR18" i="17"/>
  <c r="BQ18" i="17"/>
  <c r="BP18" i="17"/>
  <c r="BO18" i="17"/>
  <c r="BN18" i="17"/>
  <c r="BM18" i="17"/>
  <c r="BL18" i="17"/>
  <c r="CI17" i="17"/>
  <c r="CH17" i="17"/>
  <c r="CG17" i="17"/>
  <c r="CF17" i="17"/>
  <c r="CE17" i="17"/>
  <c r="CD17" i="17"/>
  <c r="CC17" i="17"/>
  <c r="CB17" i="17"/>
  <c r="CA17" i="17"/>
  <c r="BZ17" i="17"/>
  <c r="BY17" i="17"/>
  <c r="BX17" i="17"/>
  <c r="BW17" i="17"/>
  <c r="BV17" i="17"/>
  <c r="BU17" i="17"/>
  <c r="BT17" i="17"/>
  <c r="BS17" i="17"/>
  <c r="BR17" i="17"/>
  <c r="BQ17" i="17"/>
  <c r="BP17" i="17"/>
  <c r="BO17" i="17"/>
  <c r="BN17" i="17"/>
  <c r="BM17" i="17"/>
  <c r="BL17" i="17"/>
  <c r="CI16" i="17"/>
  <c r="CH16" i="17"/>
  <c r="CG16" i="17"/>
  <c r="CF16" i="17"/>
  <c r="CE16" i="17"/>
  <c r="CD16" i="17"/>
  <c r="CC16" i="17"/>
  <c r="CB16" i="17"/>
  <c r="CA16" i="17"/>
  <c r="BZ16" i="17"/>
  <c r="BY16" i="17"/>
  <c r="BX16" i="17"/>
  <c r="BW16" i="17"/>
  <c r="BV16" i="17"/>
  <c r="BU16" i="17"/>
  <c r="BT16" i="17"/>
  <c r="BS16" i="17"/>
  <c r="BR16" i="17"/>
  <c r="BQ16" i="17"/>
  <c r="BP16" i="17"/>
  <c r="BO16" i="17"/>
  <c r="BN16" i="17"/>
  <c r="BM16" i="17"/>
  <c r="BL16" i="17"/>
  <c r="CI15" i="17"/>
  <c r="CH15" i="17"/>
  <c r="CG15" i="17"/>
  <c r="CF15" i="17"/>
  <c r="CE15" i="17"/>
  <c r="CD15" i="17"/>
  <c r="CC15" i="17"/>
  <c r="CB15" i="17"/>
  <c r="CA15" i="17"/>
  <c r="BZ15" i="17"/>
  <c r="BY15" i="17"/>
  <c r="BX15" i="17"/>
  <c r="BW15" i="17"/>
  <c r="BV15" i="17"/>
  <c r="BU15" i="17"/>
  <c r="BT15" i="17"/>
  <c r="BS15" i="17"/>
  <c r="BR15" i="17"/>
  <c r="BQ15" i="17"/>
  <c r="BP15" i="17"/>
  <c r="BO15" i="17"/>
  <c r="BN15" i="17"/>
  <c r="BM15" i="17"/>
  <c r="BL15" i="17"/>
  <c r="CI14" i="17"/>
  <c r="CJ14" i="17" s="1"/>
  <c r="CH14" i="17"/>
  <c r="CG14" i="17"/>
  <c r="CF14" i="17"/>
  <c r="CE14" i="17"/>
  <c r="CD14" i="17"/>
  <c r="CC14" i="17"/>
  <c r="CB14" i="17"/>
  <c r="CA14" i="17"/>
  <c r="BZ14" i="17"/>
  <c r="BY14" i="17"/>
  <c r="BX14" i="17"/>
  <c r="BW14" i="17"/>
  <c r="BV14" i="17"/>
  <c r="BU14" i="17"/>
  <c r="BT14" i="17"/>
  <c r="BS14" i="17"/>
  <c r="BR14" i="17"/>
  <c r="BQ14" i="17"/>
  <c r="BP14" i="17"/>
  <c r="BO14" i="17"/>
  <c r="BN14" i="17"/>
  <c r="BM14" i="17"/>
  <c r="BL14" i="17"/>
  <c r="CI13" i="17"/>
  <c r="CJ13" i="17" s="1"/>
  <c r="CH13" i="17"/>
  <c r="CG13" i="17"/>
  <c r="CF13" i="17"/>
  <c r="CE13" i="17"/>
  <c r="CD13" i="17"/>
  <c r="CC13" i="17"/>
  <c r="CB13" i="17"/>
  <c r="CA13" i="17"/>
  <c r="BZ13" i="17"/>
  <c r="BY13" i="17"/>
  <c r="BX13" i="17"/>
  <c r="BW13" i="17"/>
  <c r="BV13" i="17"/>
  <c r="BU13" i="17"/>
  <c r="BT13" i="17"/>
  <c r="BS13" i="17"/>
  <c r="BR13" i="17"/>
  <c r="BQ13" i="17"/>
  <c r="BP13" i="17"/>
  <c r="BO13" i="17"/>
  <c r="BN13" i="17"/>
  <c r="BM13" i="17"/>
  <c r="BL13" i="17"/>
  <c r="CI12" i="17"/>
  <c r="CH12" i="17"/>
  <c r="CG12" i="17"/>
  <c r="CF12" i="17"/>
  <c r="CE12" i="17"/>
  <c r="CD12" i="17"/>
  <c r="CC12" i="17"/>
  <c r="CB12" i="17"/>
  <c r="CA12" i="17"/>
  <c r="BZ12" i="17"/>
  <c r="BY12" i="17"/>
  <c r="BX12" i="17"/>
  <c r="BW12" i="17"/>
  <c r="BV12" i="17"/>
  <c r="BU12" i="17"/>
  <c r="BT12" i="17"/>
  <c r="BS12" i="17"/>
  <c r="BR12" i="17"/>
  <c r="BQ12" i="17"/>
  <c r="BP12" i="17"/>
  <c r="BO12" i="17"/>
  <c r="BN12" i="17"/>
  <c r="BM12" i="17"/>
  <c r="BL12" i="17"/>
  <c r="CI11" i="17"/>
  <c r="CH11" i="17"/>
  <c r="CG11" i="17"/>
  <c r="CF11" i="17"/>
  <c r="CE11" i="17"/>
  <c r="CD11" i="17"/>
  <c r="CC11" i="17"/>
  <c r="CB11" i="17"/>
  <c r="CA11" i="17"/>
  <c r="BZ11" i="17"/>
  <c r="BY11" i="17"/>
  <c r="BX11" i="17"/>
  <c r="BW11" i="17"/>
  <c r="BV11" i="17"/>
  <c r="BU11" i="17"/>
  <c r="BT11" i="17"/>
  <c r="BS11" i="17"/>
  <c r="BR11" i="17"/>
  <c r="BQ11" i="17"/>
  <c r="BP11" i="17"/>
  <c r="BO11" i="17"/>
  <c r="BN11" i="17"/>
  <c r="BM11" i="17"/>
  <c r="BL11" i="17"/>
  <c r="CI10" i="17"/>
  <c r="CJ10" i="17" s="1"/>
  <c r="CH10" i="17"/>
  <c r="CG10" i="17"/>
  <c r="CF10" i="17"/>
  <c r="CE10" i="17"/>
  <c r="CD10" i="17"/>
  <c r="CC10" i="17"/>
  <c r="CB10" i="17"/>
  <c r="CA10" i="17"/>
  <c r="BZ10" i="17"/>
  <c r="BY10" i="17"/>
  <c r="BX10" i="17"/>
  <c r="BW10" i="17"/>
  <c r="BV10" i="17"/>
  <c r="BU10" i="17"/>
  <c r="BT10" i="17"/>
  <c r="BS10" i="17"/>
  <c r="BR10" i="17"/>
  <c r="BQ10" i="17"/>
  <c r="BP10" i="17"/>
  <c r="BO10" i="17"/>
  <c r="BN10" i="17"/>
  <c r="BM10" i="17"/>
  <c r="BL10" i="17"/>
  <c r="CI9" i="17"/>
  <c r="CH9" i="17"/>
  <c r="CG9" i="17"/>
  <c r="CF9" i="17"/>
  <c r="CE9" i="17"/>
  <c r="CD9" i="17"/>
  <c r="CC9" i="17"/>
  <c r="CB9" i="17"/>
  <c r="CA9" i="17"/>
  <c r="BZ9" i="17"/>
  <c r="BY9" i="17"/>
  <c r="BX9" i="17"/>
  <c r="BW9" i="17"/>
  <c r="BV9" i="17"/>
  <c r="BU9" i="17"/>
  <c r="BT9" i="17"/>
  <c r="BS9" i="17"/>
  <c r="BR9" i="17"/>
  <c r="BQ9" i="17"/>
  <c r="BP9" i="17"/>
  <c r="BO9" i="17"/>
  <c r="BN9" i="17"/>
  <c r="BM9" i="17"/>
  <c r="BL9" i="17"/>
  <c r="CI8" i="17"/>
  <c r="CH8" i="17"/>
  <c r="CG8" i="17"/>
  <c r="CF8" i="17"/>
  <c r="CE8" i="17"/>
  <c r="CD8" i="17"/>
  <c r="CC8" i="17"/>
  <c r="CB8" i="17"/>
  <c r="CA8" i="17"/>
  <c r="BZ8" i="17"/>
  <c r="BY8" i="17"/>
  <c r="BX8" i="17"/>
  <c r="BW8" i="17"/>
  <c r="BV8" i="17"/>
  <c r="BU8" i="17"/>
  <c r="BT8" i="17"/>
  <c r="BS8" i="17"/>
  <c r="BR8" i="17"/>
  <c r="BQ8" i="17"/>
  <c r="BP8" i="17"/>
  <c r="BO8" i="17"/>
  <c r="BN8" i="17"/>
  <c r="BM8" i="17"/>
  <c r="BL8" i="17"/>
  <c r="CI7" i="17"/>
  <c r="CH7" i="17"/>
  <c r="CG7" i="17"/>
  <c r="CF7" i="17"/>
  <c r="CE7" i="17"/>
  <c r="CD7" i="17"/>
  <c r="CC7" i="17"/>
  <c r="CB7" i="17"/>
  <c r="CA7" i="17"/>
  <c r="BZ7" i="17"/>
  <c r="BY7" i="17"/>
  <c r="BX7" i="17"/>
  <c r="BW7" i="17"/>
  <c r="BV7" i="17"/>
  <c r="BU7" i="17"/>
  <c r="BT7" i="17"/>
  <c r="BS7" i="17"/>
  <c r="BR7" i="17"/>
  <c r="BQ7" i="17"/>
  <c r="BP7" i="17"/>
  <c r="BO7" i="17"/>
  <c r="BN7" i="17"/>
  <c r="BM7" i="17"/>
  <c r="BL7" i="17"/>
  <c r="CI6" i="17"/>
  <c r="CH6" i="17"/>
  <c r="CF6" i="17"/>
  <c r="CE6" i="17"/>
  <c r="CD6" i="17"/>
  <c r="CC6" i="17"/>
  <c r="CB6" i="17"/>
  <c r="CA6" i="17"/>
  <c r="BZ6" i="17"/>
  <c r="BY6" i="17"/>
  <c r="BX6" i="17"/>
  <c r="BW6" i="17"/>
  <c r="BV6" i="17"/>
  <c r="BU6" i="17"/>
  <c r="BT6" i="17"/>
  <c r="BS6" i="17"/>
  <c r="BR6" i="17"/>
  <c r="BQ6" i="17"/>
  <c r="BP6" i="17"/>
  <c r="BO6" i="17"/>
  <c r="BN6" i="17"/>
  <c r="BM6" i="17"/>
  <c r="BL6" i="17"/>
  <c r="C8" i="19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l="1"/>
  <c r="C20" i="19" s="1"/>
  <c r="C21" i="19" s="1"/>
  <c r="C22" i="19" s="1"/>
  <c r="E18" i="19"/>
  <c r="CJ17" i="18"/>
  <c r="CJ9" i="18"/>
  <c r="CJ13" i="18"/>
  <c r="CJ20" i="18"/>
  <c r="CJ7" i="18"/>
  <c r="CJ11" i="18"/>
  <c r="CJ15" i="18"/>
  <c r="CJ6" i="18"/>
  <c r="CJ8" i="18"/>
  <c r="CJ10" i="18"/>
  <c r="CJ12" i="18"/>
  <c r="CJ16" i="18"/>
  <c r="CJ7" i="17"/>
  <c r="CJ15" i="17"/>
  <c r="CJ16" i="17"/>
  <c r="CJ17" i="17"/>
  <c r="CJ20" i="17"/>
  <c r="CJ8" i="17"/>
  <c r="CJ9" i="17"/>
  <c r="CJ11" i="17"/>
  <c r="CJ12" i="17"/>
  <c r="CQ21" i="17"/>
  <c r="CQ20" i="17"/>
  <c r="CM20" i="17"/>
  <c r="CQ19" i="17"/>
  <c r="CQ18" i="17"/>
  <c r="CQ17" i="17"/>
  <c r="CQ16" i="17"/>
  <c r="CQ15" i="17"/>
  <c r="CM15" i="17"/>
  <c r="CQ14" i="17"/>
  <c r="CQ13" i="17"/>
  <c r="CQ12" i="17"/>
  <c r="CQ11" i="17"/>
  <c r="CQ10" i="17"/>
  <c r="CQ9" i="17"/>
  <c r="CM9" i="17"/>
  <c r="CQ8" i="17"/>
  <c r="CQ7" i="17"/>
  <c r="CQ6" i="17"/>
  <c r="CM21" i="17"/>
  <c r="CM14" i="17"/>
  <c r="CM13" i="17"/>
  <c r="CM12" i="17"/>
  <c r="CM10" i="17"/>
  <c r="BG16" i="17"/>
  <c r="CM16" i="17" s="1"/>
  <c r="BG8" i="17"/>
  <c r="CM8" i="17" s="1"/>
  <c r="CJ67" i="18" l="1"/>
  <c r="CJ68" i="18" s="1"/>
  <c r="CJ67" i="17"/>
  <c r="CJ68" i="17" s="1"/>
  <c r="BG7" i="17"/>
  <c r="CM7" i="17" s="1"/>
  <c r="BG19" i="17"/>
  <c r="CM19" i="17" s="1"/>
  <c r="BG18" i="17"/>
  <c r="CM18" i="17" s="1"/>
  <c r="BG17" i="17"/>
  <c r="CM17" i="17" s="1"/>
  <c r="BG11" i="17"/>
  <c r="CM11" i="17" s="1"/>
  <c r="BH65" i="17"/>
  <c r="CN65" i="17" s="1"/>
  <c r="BH64" i="17"/>
  <c r="CN64" i="17" s="1"/>
  <c r="BH63" i="17"/>
  <c r="CN63" i="17" s="1"/>
  <c r="BH62" i="17"/>
  <c r="CN62" i="17" s="1"/>
  <c r="BH61" i="17"/>
  <c r="CN61" i="17" s="1"/>
  <c r="BH60" i="17"/>
  <c r="CN60" i="17" s="1"/>
  <c r="BH59" i="17"/>
  <c r="CN59" i="17" s="1"/>
  <c r="BH58" i="17"/>
  <c r="CN58" i="17" s="1"/>
  <c r="BH57" i="17"/>
  <c r="CN57" i="17" s="1"/>
  <c r="BH56" i="17"/>
  <c r="CN56" i="17" s="1"/>
  <c r="BH55" i="17"/>
  <c r="CN55" i="17" s="1"/>
  <c r="BH54" i="17"/>
  <c r="CN54" i="17" s="1"/>
  <c r="BH53" i="17"/>
  <c r="CN53" i="17" s="1"/>
  <c r="BH52" i="17"/>
  <c r="CN52" i="17" s="1"/>
  <c r="BH51" i="17"/>
  <c r="CN51" i="17" s="1"/>
  <c r="BH50" i="17"/>
  <c r="CN50" i="17" s="1"/>
  <c r="BH43" i="17"/>
  <c r="CN43" i="17" s="1"/>
  <c r="BH42" i="17"/>
  <c r="CN42" i="17" s="1"/>
  <c r="BH41" i="17"/>
  <c r="CN41" i="17" s="1"/>
  <c r="BH40" i="17"/>
  <c r="CN40" i="17" s="1"/>
  <c r="BH39" i="17"/>
  <c r="CN39" i="17" s="1"/>
  <c r="BH38" i="17"/>
  <c r="CN38" i="17" s="1"/>
  <c r="CN37" i="17"/>
  <c r="BH36" i="17"/>
  <c r="CN36" i="17" s="1"/>
  <c r="BH35" i="17"/>
  <c r="CN35" i="17" s="1"/>
  <c r="BH34" i="17"/>
  <c r="CN34" i="17" s="1"/>
  <c r="BH33" i="17"/>
  <c r="CN33" i="17" s="1"/>
  <c r="BH32" i="17"/>
  <c r="CN32" i="17" s="1"/>
  <c r="BH31" i="17"/>
  <c r="CN31" i="17" s="1"/>
  <c r="BH30" i="17"/>
  <c r="CN30" i="17" s="1"/>
  <c r="BH29" i="17"/>
  <c r="CN29" i="17" s="1"/>
  <c r="BH28" i="17"/>
  <c r="CN28" i="17" s="1"/>
  <c r="BH21" i="17"/>
  <c r="CN21" i="17" s="1"/>
  <c r="BH20" i="17"/>
  <c r="CN20" i="17" s="1"/>
  <c r="BH19" i="17"/>
  <c r="CN19" i="17" s="1"/>
  <c r="BH18" i="17"/>
  <c r="CN18" i="17" s="1"/>
  <c r="BH17" i="17"/>
  <c r="CN17" i="17" s="1"/>
  <c r="BH16" i="17"/>
  <c r="CN16" i="17" s="1"/>
  <c r="BH15" i="17"/>
  <c r="CN15" i="17" s="1"/>
  <c r="BH14" i="17"/>
  <c r="CN14" i="17" s="1"/>
  <c r="BH13" i="17"/>
  <c r="CN13" i="17" s="1"/>
  <c r="BH12" i="17"/>
  <c r="CN12" i="17" s="1"/>
  <c r="BH11" i="17"/>
  <c r="CN11" i="17" s="1"/>
  <c r="BH10" i="17"/>
  <c r="CN10" i="17" s="1"/>
  <c r="BH9" i="17"/>
  <c r="CN9" i="17" s="1"/>
  <c r="BH8" i="17"/>
  <c r="CN8" i="17" s="1"/>
  <c r="BH7" i="17"/>
  <c r="CN7" i="17" s="1"/>
  <c r="BH6" i="17"/>
  <c r="CN6" i="17" s="1"/>
  <c r="AB44" i="18" l="1"/>
  <c r="AA44" i="18"/>
  <c r="Z44" i="18"/>
  <c r="Y44" i="18"/>
  <c r="X44" i="18"/>
  <c r="W44" i="18"/>
  <c r="V44" i="18"/>
  <c r="U44" i="18"/>
  <c r="T44" i="18"/>
  <c r="S44" i="18"/>
  <c r="R44" i="18"/>
  <c r="Q44" i="18"/>
  <c r="P44" i="18"/>
  <c r="O44" i="18"/>
  <c r="N44" i="18"/>
  <c r="M44" i="18"/>
  <c r="L44" i="18"/>
  <c r="K44" i="18"/>
  <c r="AB22" i="18"/>
  <c r="AA22" i="18"/>
  <c r="Z22" i="18"/>
  <c r="Y22" i="18"/>
  <c r="X22" i="18"/>
  <c r="W22" i="18"/>
  <c r="V22" i="18"/>
  <c r="U22" i="18"/>
  <c r="T22" i="18"/>
  <c r="S22" i="18"/>
  <c r="R22" i="18"/>
  <c r="Q22" i="18"/>
  <c r="P22" i="18"/>
  <c r="O22" i="18"/>
  <c r="N22" i="18"/>
  <c r="M22" i="18"/>
  <c r="L22" i="18"/>
  <c r="K22" i="18"/>
  <c r="J22" i="18"/>
  <c r="I22" i="18"/>
  <c r="H22" i="18"/>
  <c r="G22" i="18"/>
  <c r="F22" i="18"/>
  <c r="E22" i="18"/>
  <c r="D22" i="18"/>
  <c r="C22" i="18"/>
  <c r="BG6" i="17" l="1"/>
  <c r="CM6" i="1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</authors>
  <commentList>
    <comment ref="A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post-consumer recycled wood</t>
        </r>
      </text>
    </comment>
    <comment ref="BH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post-consumer recycled wood</t>
        </r>
      </text>
    </comment>
    <comment ref="A9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biodegradable municipal solid waste</t>
        </r>
      </text>
    </comment>
    <comment ref="A1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recovered vegetable oil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6" authorId="0" shapeId="0" xr:uid="{00000000-0006-0000-0200-000001000000}">
      <text>
        <r>
          <rPr>
            <sz val="9"/>
            <color indexed="81"/>
            <rFont val="Tahoma"/>
            <family val="2"/>
          </rPr>
          <t>Consumer Price Index (CPI)</t>
        </r>
      </text>
    </comment>
  </commentList>
</comments>
</file>

<file path=xl/sharedStrings.xml><?xml version="1.0" encoding="utf-8"?>
<sst xmlns="http://schemas.openxmlformats.org/spreadsheetml/2006/main" count="931" uniqueCount="111">
  <si>
    <t>ktoe to PJ</t>
  </si>
  <si>
    <t>PJ</t>
  </si>
  <si>
    <t>BMSW</t>
  </si>
  <si>
    <t>Attribute</t>
  </si>
  <si>
    <t>Pset_PN</t>
  </si>
  <si>
    <t>ACT_BND</t>
  </si>
  <si>
    <t>COST</t>
  </si>
  <si>
    <t>BIOWOO</t>
  </si>
  <si>
    <t>BIORPS</t>
  </si>
  <si>
    <t>BIOGAS</t>
  </si>
  <si>
    <t>BIOMUN</t>
  </si>
  <si>
    <t>BIOSLU</t>
  </si>
  <si>
    <t>Miscanthus</t>
  </si>
  <si>
    <t>Willow</t>
  </si>
  <si>
    <t>Feedstock</t>
  </si>
  <si>
    <r>
      <t xml:space="preserve">Consumer Price Index (CPI) - </t>
    </r>
    <r>
      <rPr>
        <b/>
        <sz val="11"/>
        <color indexed="10"/>
        <rFont val="Calibri"/>
        <family val="2"/>
      </rPr>
      <t>CSO</t>
    </r>
  </si>
  <si>
    <t>Base=100</t>
  </si>
  <si>
    <t>Source: http://www.cso.ie/px/pxeirestat/Statire/SelectVarVal/Define.asp?maintable=CPA04&amp;PLanguage=0</t>
  </si>
  <si>
    <t>Wheat</t>
  </si>
  <si>
    <t>toe</t>
  </si>
  <si>
    <t>OSR</t>
  </si>
  <si>
    <t>RVO</t>
  </si>
  <si>
    <t>Resource at low price</t>
  </si>
  <si>
    <t>Low Price</t>
  </si>
  <si>
    <t>Data Set</t>
  </si>
  <si>
    <t>Total Available for Bioenergy use (toe)</t>
  </si>
  <si>
    <t>Feestock price (€/toe)</t>
  </si>
  <si>
    <t>Forest thinnings - Lo</t>
  </si>
  <si>
    <t>Forest</t>
  </si>
  <si>
    <t>Sawmill residues - Lo</t>
  </si>
  <si>
    <t>Sawmill</t>
  </si>
  <si>
    <t>PCRW - Lo</t>
  </si>
  <si>
    <t>PCRW</t>
  </si>
  <si>
    <t>Solid BMSW - Lo</t>
  </si>
  <si>
    <t>SolidBMSW</t>
  </si>
  <si>
    <t>Tallow - Lo</t>
  </si>
  <si>
    <t>Tallow</t>
  </si>
  <si>
    <t>RVO - Lo</t>
  </si>
  <si>
    <t>Straw - Lo</t>
  </si>
  <si>
    <t>Straw</t>
  </si>
  <si>
    <t>Cattle waste - Lo</t>
  </si>
  <si>
    <t>Cattle</t>
  </si>
  <si>
    <t>Pig waste - Lo</t>
  </si>
  <si>
    <t>Pig</t>
  </si>
  <si>
    <t>BMSW - Lo</t>
  </si>
  <si>
    <t>Willow - Lo</t>
  </si>
  <si>
    <t>Miscanthus - Lo</t>
  </si>
  <si>
    <t>Wheat - Lo</t>
  </si>
  <si>
    <t>OSR - Lo</t>
  </si>
  <si>
    <t>Crops Anaerobic - Lo</t>
  </si>
  <si>
    <t>Anaerobic</t>
  </si>
  <si>
    <t>Industrial Food - Lo</t>
  </si>
  <si>
    <t>IndFood</t>
  </si>
  <si>
    <t>Resource at medium price</t>
  </si>
  <si>
    <t>Medium Price</t>
  </si>
  <si>
    <t>Sheet Name</t>
  </si>
  <si>
    <t>Forest thinnings - Me</t>
  </si>
  <si>
    <t>Sawmill residues - Me</t>
  </si>
  <si>
    <t>PCRW - Me</t>
  </si>
  <si>
    <t>Solid BMSW - Me</t>
  </si>
  <si>
    <t>Tallow - Me</t>
  </si>
  <si>
    <t>RVO - Me</t>
  </si>
  <si>
    <t>Straw - Me</t>
  </si>
  <si>
    <t>Cattle waste - Me</t>
  </si>
  <si>
    <t>Pig waste - Me</t>
  </si>
  <si>
    <t>BMSW - Me</t>
  </si>
  <si>
    <t>Willow - Me</t>
  </si>
  <si>
    <t>Miscanthus - Me</t>
  </si>
  <si>
    <t>Wheat - Me</t>
  </si>
  <si>
    <t>OSR - Me</t>
  </si>
  <si>
    <t>Crops Anaerobic - Me</t>
  </si>
  <si>
    <t>Industrial Food - Me</t>
  </si>
  <si>
    <t>Resource at high price</t>
  </si>
  <si>
    <t>High Price</t>
  </si>
  <si>
    <t>Forest thinnings - Hi</t>
  </si>
  <si>
    <t>Sawmill residues - Hi</t>
  </si>
  <si>
    <t>PCRW - Hi</t>
  </si>
  <si>
    <t>Solid BMSW - Hi</t>
  </si>
  <si>
    <t>Tallow - Hi</t>
  </si>
  <si>
    <t>RVO - Hi</t>
  </si>
  <si>
    <t>Straw - Hi</t>
  </si>
  <si>
    <t>Cattle waste - Hi</t>
  </si>
  <si>
    <t>Pig waste - Hi</t>
  </si>
  <si>
    <t>BMSW - Hi</t>
  </si>
  <si>
    <t>Willow - Hi</t>
  </si>
  <si>
    <t>Miscanthus - Hi</t>
  </si>
  <si>
    <t>Wheat - Hi</t>
  </si>
  <si>
    <t>OSR - Hi</t>
  </si>
  <si>
    <t>Crops Anaerobic - Hi</t>
  </si>
  <si>
    <t>Industrial Food - Hi</t>
  </si>
  <si>
    <t>~TFM_INS-TS</t>
  </si>
  <si>
    <t>*Description</t>
  </si>
  <si>
    <t>*Unit</t>
  </si>
  <si>
    <t>Potentials at low price</t>
  </si>
  <si>
    <t>Potentials at medium price</t>
  </si>
  <si>
    <t>Potentials at high price</t>
  </si>
  <si>
    <t>BIOCRP1</t>
  </si>
  <si>
    <t>*Output</t>
  </si>
  <si>
    <t>Source: Eurostat</t>
  </si>
  <si>
    <t>€ CPI</t>
  </si>
  <si>
    <t xml:space="preserve">EU-28 </t>
  </si>
  <si>
    <t>Euro inflation rate</t>
    <phoneticPr fontId="8" type="noConversion"/>
  </si>
  <si>
    <t>toe to GJ</t>
  </si>
  <si>
    <t>€14/GJ</t>
  </si>
  <si>
    <t>Curr</t>
  </si>
  <si>
    <t>EUR14</t>
  </si>
  <si>
    <t>ACTCOST</t>
  </si>
  <si>
    <t>_S1</t>
  </si>
  <si>
    <t>_S2</t>
  </si>
  <si>
    <t>_S3</t>
  </si>
  <si>
    <t>TFM_INS-TS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</si>
</sst>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6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0"/>
      <color indexed="12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37609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/>
    <xf numFmtId="0" fontId="6" fillId="0" borderId="0" xfId="0" applyFont="1"/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7" fontId="0" fillId="0" borderId="1" xfId="0" applyNumberFormat="1" applyBorder="1" applyAlignment="1">
      <alignment horizontal="left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7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center"/>
    </xf>
    <xf numFmtId="0" fontId="0" fillId="0" borderId="0" xfId="0"/>
    <xf numFmtId="0" fontId="0" fillId="0" borderId="0" xfId="0" applyFont="1" applyAlignment="1">
      <alignment vertical="center"/>
    </xf>
    <xf numFmtId="0" fontId="11" fillId="0" borderId="3" xfId="0" applyFont="1" applyFill="1" applyBorder="1" applyAlignment="1">
      <alignment horizontal="center" vertical="center"/>
    </xf>
    <xf numFmtId="0" fontId="14" fillId="7" borderId="0" xfId="0" applyFont="1" applyFill="1" applyBorder="1" applyAlignment="1">
      <alignment vertical="center"/>
    </xf>
    <xf numFmtId="0" fontId="15" fillId="7" borderId="0" xfId="0" applyFont="1" applyFill="1" applyAlignment="1">
      <alignment vertical="center"/>
    </xf>
    <xf numFmtId="3" fontId="0" fillId="0" borderId="0" xfId="0" applyNumberFormat="1" applyAlignment="1">
      <alignment vertical="center"/>
    </xf>
    <xf numFmtId="0" fontId="0" fillId="0" borderId="11" xfId="0" applyBorder="1" applyAlignment="1">
      <alignment vertical="center"/>
    </xf>
    <xf numFmtId="0" fontId="0" fillId="0" borderId="10" xfId="0" applyBorder="1" applyAlignment="1">
      <alignment vertical="center"/>
    </xf>
    <xf numFmtId="0" fontId="9" fillId="0" borderId="0" xfId="0" applyFont="1" applyBorder="1" applyAlignment="1">
      <alignment vertical="center"/>
    </xf>
    <xf numFmtId="3" fontId="10" fillId="6" borderId="1" xfId="0" applyNumberFormat="1" applyFont="1" applyFill="1" applyBorder="1" applyAlignment="1">
      <alignment vertical="center"/>
    </xf>
    <xf numFmtId="3" fontId="10" fillId="6" borderId="13" xfId="0" applyNumberFormat="1" applyFont="1" applyFill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3" fillId="3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vertical="center"/>
    </xf>
    <xf numFmtId="0" fontId="12" fillId="2" borderId="2" xfId="0" applyFont="1" applyFill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0" fillId="0" borderId="8" xfId="0" applyBorder="1" applyAlignment="1">
      <alignment vertical="center"/>
    </xf>
    <xf numFmtId="0" fontId="0" fillId="0" borderId="7" xfId="0" applyBorder="1" applyAlignment="1">
      <alignment vertical="center"/>
    </xf>
    <xf numFmtId="0" fontId="6" fillId="0" borderId="6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10" fillId="0" borderId="6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11" fillId="5" borderId="27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0" fontId="11" fillId="5" borderId="26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1" fillId="5" borderId="22" xfId="0" applyFont="1" applyFill="1" applyBorder="1" applyAlignment="1">
      <alignment horizontal="center" vertical="center"/>
    </xf>
    <xf numFmtId="0" fontId="11" fillId="5" borderId="21" xfId="0" applyFont="1" applyFill="1" applyBorder="1" applyAlignment="1">
      <alignment horizontal="center" vertical="center"/>
    </xf>
    <xf numFmtId="0" fontId="11" fillId="5" borderId="20" xfId="0" applyFont="1" applyFill="1" applyBorder="1" applyAlignment="1">
      <alignment horizontal="center" vertical="center"/>
    </xf>
    <xf numFmtId="0" fontId="11" fillId="5" borderId="19" xfId="0" applyFont="1" applyFill="1" applyBorder="1" applyAlignment="1">
      <alignment horizontal="center" vertical="center"/>
    </xf>
    <xf numFmtId="0" fontId="11" fillId="5" borderId="18" xfId="0" applyFont="1" applyFill="1" applyBorder="1" applyAlignment="1">
      <alignment horizontal="center" vertical="center"/>
    </xf>
    <xf numFmtId="0" fontId="11" fillId="5" borderId="17" xfId="0" applyFont="1" applyFill="1" applyBorder="1" applyAlignment="1">
      <alignment horizontal="center" vertical="center"/>
    </xf>
    <xf numFmtId="0" fontId="11" fillId="5" borderId="15" xfId="0" applyFont="1" applyFill="1" applyBorder="1" applyAlignment="1">
      <alignment horizontal="center" vertical="center"/>
    </xf>
    <xf numFmtId="0" fontId="11" fillId="5" borderId="16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0" fillId="4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6" fillId="0" borderId="0" xfId="0" applyFont="1" applyAlignment="1">
      <alignment vertical="center"/>
    </xf>
    <xf numFmtId="0" fontId="0" fillId="0" borderId="28" xfId="0" applyFont="1" applyBorder="1"/>
    <xf numFmtId="0" fontId="13" fillId="0" borderId="28" xfId="0" applyFont="1" applyBorder="1" applyAlignment="1">
      <alignment horizontal="center" wrapText="1"/>
    </xf>
    <xf numFmtId="0" fontId="13" fillId="0" borderId="28" xfId="0" applyFont="1" applyBorder="1" applyAlignment="1">
      <alignment horizontal="center"/>
    </xf>
    <xf numFmtId="0" fontId="13" fillId="0" borderId="28" xfId="0" applyFont="1" applyBorder="1" applyAlignment="1">
      <alignment horizontal="left"/>
    </xf>
    <xf numFmtId="0" fontId="0" fillId="0" borderId="28" xfId="0" applyFont="1" applyBorder="1" applyAlignment="1">
      <alignment horizontal="center"/>
    </xf>
    <xf numFmtId="0" fontId="13" fillId="0" borderId="28" xfId="0" applyNumberFormat="1" applyFont="1" applyBorder="1" applyAlignment="1">
      <alignment horizontal="left"/>
    </xf>
    <xf numFmtId="10" fontId="0" fillId="0" borderId="28" xfId="0" applyNumberFormat="1" applyFont="1" applyBorder="1" applyAlignment="1">
      <alignment horizontal="center"/>
    </xf>
    <xf numFmtId="2" fontId="0" fillId="0" borderId="28" xfId="0" applyNumberFormat="1" applyFont="1" applyBorder="1" applyAlignment="1">
      <alignment horizontal="center"/>
    </xf>
    <xf numFmtId="0" fontId="13" fillId="0" borderId="14" xfId="0" applyNumberFormat="1" applyFont="1" applyFill="1" applyBorder="1" applyAlignment="1">
      <alignment horizontal="left"/>
    </xf>
    <xf numFmtId="165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10" xfId="0" applyNumberFormat="1" applyBorder="1" applyAlignment="1">
      <alignment vertical="center"/>
    </xf>
    <xf numFmtId="3" fontId="0" fillId="0" borderId="0" xfId="0" applyNumberFormat="1" applyAlignment="1">
      <alignment horizontal="left" vertical="center"/>
    </xf>
    <xf numFmtId="3" fontId="10" fillId="0" borderId="0" xfId="0" applyNumberFormat="1" applyFont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5" fillId="0" borderId="0" xfId="0" applyFont="1" applyFill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0" fontId="11" fillId="5" borderId="5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11" fillId="5" borderId="2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25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C00000"/>
  </sheetPr>
  <dimension ref="A1:DQ68"/>
  <sheetViews>
    <sheetView tabSelected="1" topLeftCell="BF22" zoomScaleNormal="100" workbookViewId="0">
      <selection activeCell="CK59" sqref="CK59"/>
    </sheetView>
  </sheetViews>
  <sheetFormatPr defaultColWidth="9.140625" defaultRowHeight="15" x14ac:dyDescent="0.25"/>
  <cols>
    <col min="1" max="1" width="19.28515625" style="52" customWidth="1"/>
    <col min="2" max="2" width="12.42578125" style="52" customWidth="1"/>
    <col min="3" max="58" width="9.140625" style="52"/>
    <col min="59" max="59" width="28" style="52" bestFit="1" customWidth="1"/>
    <col min="60" max="60" width="22.42578125" style="52" bestFit="1" customWidth="1"/>
    <col min="61" max="61" width="9.85546875" style="52" bestFit="1" customWidth="1"/>
    <col min="62" max="62" width="9.140625" style="52"/>
    <col min="63" max="63" width="9.85546875" style="52" customWidth="1"/>
    <col min="64" max="88" width="9" style="2" customWidth="1"/>
    <col min="89" max="90" width="9.140625" style="52"/>
    <col min="91" max="91" width="17.28515625" style="52" customWidth="1"/>
    <col min="92" max="92" width="21.140625" style="52" bestFit="1" customWidth="1"/>
    <col min="93" max="93" width="9.28515625" style="52" bestFit="1" customWidth="1"/>
    <col min="94" max="94" width="9.28515625" style="52" customWidth="1"/>
    <col min="95" max="95" width="8.85546875" style="52" bestFit="1" customWidth="1"/>
    <col min="96" max="96" width="9.140625" style="52"/>
    <col min="97" max="120" width="8.85546875" style="2" customWidth="1"/>
    <col min="121" max="16384" width="9.140625" style="52"/>
  </cols>
  <sheetData>
    <row r="1" spans="1:121" ht="15.75" thickBot="1" x14ac:dyDescent="0.3">
      <c r="A1" s="37" t="s">
        <v>22</v>
      </c>
      <c r="B1" s="36"/>
      <c r="C1" s="36"/>
      <c r="D1" s="36"/>
      <c r="E1" s="36"/>
      <c r="F1" s="36"/>
      <c r="G1" s="36"/>
      <c r="H1" s="36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4" t="s">
        <v>23</v>
      </c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3"/>
    </row>
    <row r="2" spans="1:121" x14ac:dyDescent="0.25">
      <c r="A2" s="50" t="s">
        <v>14</v>
      </c>
      <c r="B2" s="50" t="s">
        <v>24</v>
      </c>
      <c r="C2" s="74" t="s">
        <v>25</v>
      </c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6"/>
      <c r="AD2" s="74" t="s">
        <v>26</v>
      </c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6"/>
      <c r="BD2" s="32"/>
    </row>
    <row r="3" spans="1:121" ht="16.5" thickBot="1" x14ac:dyDescent="0.3">
      <c r="A3" s="49"/>
      <c r="B3" s="49"/>
      <c r="C3" s="48">
        <v>2010</v>
      </c>
      <c r="D3" s="47">
        <v>2011</v>
      </c>
      <c r="E3" s="47">
        <v>2012</v>
      </c>
      <c r="F3" s="47">
        <v>2013</v>
      </c>
      <c r="G3" s="47">
        <v>2014</v>
      </c>
      <c r="H3" s="47">
        <v>2015</v>
      </c>
      <c r="I3" s="47">
        <v>2016</v>
      </c>
      <c r="J3" s="47">
        <v>2017</v>
      </c>
      <c r="K3" s="47">
        <v>2018</v>
      </c>
      <c r="L3" s="47">
        <v>2019</v>
      </c>
      <c r="M3" s="47">
        <v>2020</v>
      </c>
      <c r="N3" s="47">
        <v>2021</v>
      </c>
      <c r="O3" s="47">
        <v>2022</v>
      </c>
      <c r="P3" s="47">
        <v>2023</v>
      </c>
      <c r="Q3" s="47">
        <v>2024</v>
      </c>
      <c r="R3" s="47">
        <v>2025</v>
      </c>
      <c r="S3" s="47">
        <v>2026</v>
      </c>
      <c r="T3" s="47">
        <v>2027</v>
      </c>
      <c r="U3" s="47">
        <v>2028</v>
      </c>
      <c r="V3" s="47">
        <v>2029</v>
      </c>
      <c r="W3" s="47">
        <v>2030</v>
      </c>
      <c r="X3" s="47">
        <v>2031</v>
      </c>
      <c r="Y3" s="47">
        <v>2032</v>
      </c>
      <c r="Z3" s="47">
        <v>2033</v>
      </c>
      <c r="AA3" s="47">
        <v>2034</v>
      </c>
      <c r="AB3" s="46">
        <v>2035</v>
      </c>
      <c r="AD3" s="48">
        <v>2010</v>
      </c>
      <c r="AE3" s="47">
        <v>2011</v>
      </c>
      <c r="AF3" s="47">
        <v>2012</v>
      </c>
      <c r="AG3" s="47">
        <v>2013</v>
      </c>
      <c r="AH3" s="47">
        <v>2014</v>
      </c>
      <c r="AI3" s="47">
        <v>2015</v>
      </c>
      <c r="AJ3" s="47">
        <v>2016</v>
      </c>
      <c r="AK3" s="47">
        <v>2017</v>
      </c>
      <c r="AL3" s="47">
        <v>2018</v>
      </c>
      <c r="AM3" s="47">
        <v>2019</v>
      </c>
      <c r="AN3" s="47">
        <v>2020</v>
      </c>
      <c r="AO3" s="47">
        <v>2021</v>
      </c>
      <c r="AP3" s="47">
        <v>2022</v>
      </c>
      <c r="AQ3" s="47">
        <v>2023</v>
      </c>
      <c r="AR3" s="47">
        <v>2024</v>
      </c>
      <c r="AS3" s="47">
        <v>2025</v>
      </c>
      <c r="AT3" s="47">
        <v>2026</v>
      </c>
      <c r="AU3" s="47">
        <v>2027</v>
      </c>
      <c r="AV3" s="47">
        <v>2028</v>
      </c>
      <c r="AW3" s="47">
        <v>2029</v>
      </c>
      <c r="AX3" s="47">
        <v>2030</v>
      </c>
      <c r="AY3" s="47">
        <v>2031</v>
      </c>
      <c r="AZ3" s="47">
        <v>2032</v>
      </c>
      <c r="BA3" s="47">
        <v>2033</v>
      </c>
      <c r="BB3" s="47">
        <v>2034</v>
      </c>
      <c r="BC3" s="46">
        <v>2035</v>
      </c>
      <c r="BD3" s="32"/>
      <c r="BG3" s="18" t="s">
        <v>93</v>
      </c>
      <c r="BH3" s="19"/>
      <c r="CM3" s="71"/>
      <c r="CN3" s="72"/>
    </row>
    <row r="4" spans="1:121" ht="15.75" thickBot="1" x14ac:dyDescent="0.3">
      <c r="A4" s="49"/>
      <c r="B4" s="49"/>
      <c r="C4" s="45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3"/>
      <c r="AD4" s="45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3"/>
      <c r="BD4" s="32"/>
      <c r="BG4" s="31" t="s">
        <v>90</v>
      </c>
      <c r="CM4" s="31" t="s">
        <v>90</v>
      </c>
    </row>
    <row r="5" spans="1:121" ht="15.75" thickBot="1" x14ac:dyDescent="0.3">
      <c r="A5" s="30"/>
      <c r="B5" s="17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32"/>
      <c r="BG5" s="29" t="s">
        <v>4</v>
      </c>
      <c r="BH5" s="28" t="s">
        <v>91</v>
      </c>
      <c r="BI5" s="28" t="s">
        <v>3</v>
      </c>
      <c r="BJ5" s="28" t="s">
        <v>97</v>
      </c>
      <c r="BK5" s="28" t="s">
        <v>92</v>
      </c>
      <c r="BL5" s="27">
        <v>2012</v>
      </c>
      <c r="BM5" s="27">
        <v>2013</v>
      </c>
      <c r="BN5" s="27">
        <v>2014</v>
      </c>
      <c r="BO5" s="27">
        <v>2015</v>
      </c>
      <c r="BP5" s="27">
        <v>2016</v>
      </c>
      <c r="BQ5" s="27">
        <v>2017</v>
      </c>
      <c r="BR5" s="27">
        <v>2018</v>
      </c>
      <c r="BS5" s="27">
        <v>2019</v>
      </c>
      <c r="BT5" s="27">
        <v>2020</v>
      </c>
      <c r="BU5" s="27">
        <v>2021</v>
      </c>
      <c r="BV5" s="27">
        <v>2022</v>
      </c>
      <c r="BW5" s="27">
        <v>2023</v>
      </c>
      <c r="BX5" s="27">
        <v>2024</v>
      </c>
      <c r="BY5" s="27">
        <v>2025</v>
      </c>
      <c r="BZ5" s="27">
        <v>2026</v>
      </c>
      <c r="CA5" s="27">
        <v>2027</v>
      </c>
      <c r="CB5" s="27">
        <v>2028</v>
      </c>
      <c r="CC5" s="27">
        <v>2029</v>
      </c>
      <c r="CD5" s="27">
        <v>2030</v>
      </c>
      <c r="CE5" s="27">
        <v>2031</v>
      </c>
      <c r="CF5" s="27">
        <v>2032</v>
      </c>
      <c r="CG5" s="27">
        <v>2033</v>
      </c>
      <c r="CH5" s="27">
        <v>2034</v>
      </c>
      <c r="CI5" s="27">
        <v>2035</v>
      </c>
      <c r="CJ5" s="27">
        <v>2050</v>
      </c>
      <c r="CK5" s="27">
        <v>0</v>
      </c>
      <c r="CM5" s="29" t="s">
        <v>4</v>
      </c>
      <c r="CN5" s="28" t="s">
        <v>91</v>
      </c>
      <c r="CO5" s="28" t="s">
        <v>3</v>
      </c>
      <c r="CP5" s="28" t="s">
        <v>104</v>
      </c>
      <c r="CQ5" s="28" t="s">
        <v>97</v>
      </c>
      <c r="CR5" s="28" t="s">
        <v>92</v>
      </c>
      <c r="CS5" s="27">
        <v>2012</v>
      </c>
      <c r="CT5" s="27">
        <v>2013</v>
      </c>
      <c r="CU5" s="27">
        <v>2014</v>
      </c>
      <c r="CV5" s="27">
        <v>2015</v>
      </c>
      <c r="CW5" s="27">
        <v>2016</v>
      </c>
      <c r="CX5" s="27">
        <v>2017</v>
      </c>
      <c r="CY5" s="27">
        <v>2018</v>
      </c>
      <c r="CZ5" s="27">
        <v>2019</v>
      </c>
      <c r="DA5" s="27">
        <v>2020</v>
      </c>
      <c r="DB5" s="27">
        <v>2021</v>
      </c>
      <c r="DC5" s="27">
        <v>2022</v>
      </c>
      <c r="DD5" s="27">
        <v>2023</v>
      </c>
      <c r="DE5" s="27">
        <v>2024</v>
      </c>
      <c r="DF5" s="27">
        <v>2025</v>
      </c>
      <c r="DG5" s="27">
        <v>2026</v>
      </c>
      <c r="DH5" s="27">
        <v>2027</v>
      </c>
      <c r="DI5" s="27">
        <v>2028</v>
      </c>
      <c r="DJ5" s="27">
        <v>2029</v>
      </c>
      <c r="DK5" s="27">
        <v>2030</v>
      </c>
      <c r="DL5" s="27">
        <v>2031</v>
      </c>
      <c r="DM5" s="27">
        <v>2032</v>
      </c>
      <c r="DN5" s="27">
        <v>2033</v>
      </c>
      <c r="DO5" s="27">
        <v>2034</v>
      </c>
      <c r="DP5" s="27">
        <v>2035</v>
      </c>
      <c r="DQ5" s="27">
        <v>0</v>
      </c>
    </row>
    <row r="6" spans="1:121" x14ac:dyDescent="0.25">
      <c r="A6" s="26" t="s">
        <v>27</v>
      </c>
      <c r="B6" s="26" t="s">
        <v>28</v>
      </c>
      <c r="C6" s="25">
        <v>44167.383204356476</v>
      </c>
      <c r="D6" s="25">
        <v>58670.106047578098</v>
      </c>
      <c r="E6" s="25">
        <v>47298.652909143028</v>
      </c>
      <c r="F6" s="25">
        <v>63449.41243909434</v>
      </c>
      <c r="G6" s="25">
        <v>54385.21066208079</v>
      </c>
      <c r="H6" s="25">
        <v>60016.002675074073</v>
      </c>
      <c r="I6" s="25">
        <v>65646.794688067239</v>
      </c>
      <c r="J6" s="25">
        <v>46721.840068787635</v>
      </c>
      <c r="K6" s="25">
        <v>34389.032196426917</v>
      </c>
      <c r="L6" s="25">
        <v>67377.233209133541</v>
      </c>
      <c r="M6" s="25">
        <v>78116.938950988828</v>
      </c>
      <c r="N6" s="25">
        <v>72237.914151096295</v>
      </c>
      <c r="O6" s="25">
        <v>115737.8050064795</v>
      </c>
      <c r="P6" s="25">
        <v>195427.63880179997</v>
      </c>
      <c r="Q6" s="25">
        <v>239777.84665882261</v>
      </c>
      <c r="R6" s="25">
        <v>270702.44033819425</v>
      </c>
      <c r="S6" s="25">
        <v>295777.41083806707</v>
      </c>
      <c r="T6" s="25">
        <v>330983.63253757305</v>
      </c>
      <c r="U6" s="25">
        <v>238045.64003812507</v>
      </c>
      <c r="V6" s="25">
        <v>282127.24072824343</v>
      </c>
      <c r="W6" s="25">
        <v>264469.80428617756</v>
      </c>
      <c r="X6" s="25">
        <v>261701.51802732103</v>
      </c>
      <c r="Y6" s="25">
        <v>294087.59949694911</v>
      </c>
      <c r="Z6" s="25">
        <v>304765.03179878113</v>
      </c>
      <c r="AA6" s="25">
        <v>326688.67749092251</v>
      </c>
      <c r="AB6" s="25">
        <v>458240.33310026251</v>
      </c>
      <c r="AD6" s="24">
        <v>144.44460000000001</v>
      </c>
      <c r="AE6" s="24">
        <v>144.44460000000001</v>
      </c>
      <c r="AF6" s="24">
        <v>144.44460000000001</v>
      </c>
      <c r="AG6" s="24">
        <v>144.44460000000001</v>
      </c>
      <c r="AH6" s="24">
        <v>144.44460000000001</v>
      </c>
      <c r="AI6" s="24">
        <v>144.44460000000001</v>
      </c>
      <c r="AJ6" s="24">
        <v>144.44460000000001</v>
      </c>
      <c r="AK6" s="24">
        <v>144.44460000000001</v>
      </c>
      <c r="AL6" s="24">
        <v>144.44460000000001</v>
      </c>
      <c r="AM6" s="24">
        <v>144.44460000000001</v>
      </c>
      <c r="AN6" s="24">
        <v>144.44460000000001</v>
      </c>
      <c r="AO6" s="24">
        <v>144.44460000000001</v>
      </c>
      <c r="AP6" s="24">
        <v>144.44460000000001</v>
      </c>
      <c r="AQ6" s="24">
        <v>144.44460000000001</v>
      </c>
      <c r="AR6" s="24">
        <v>144.44460000000001</v>
      </c>
      <c r="AS6" s="24">
        <v>144.44460000000001</v>
      </c>
      <c r="AT6" s="24">
        <v>144.44460000000001</v>
      </c>
      <c r="AU6" s="24">
        <v>144.44460000000001</v>
      </c>
      <c r="AV6" s="24">
        <v>144.44460000000001</v>
      </c>
      <c r="AW6" s="24">
        <v>144.44460000000001</v>
      </c>
      <c r="AX6" s="24">
        <v>144.44460000000001</v>
      </c>
      <c r="AY6" s="24">
        <v>144.44460000000001</v>
      </c>
      <c r="AZ6" s="24">
        <v>144.44460000000001</v>
      </c>
      <c r="BA6" s="24">
        <v>144.44460000000001</v>
      </c>
      <c r="BB6" s="24">
        <v>144.44460000000001</v>
      </c>
      <c r="BC6" s="24">
        <v>144.44460000000001</v>
      </c>
      <c r="BD6" s="32"/>
      <c r="BE6" s="52">
        <v>1</v>
      </c>
      <c r="BG6" s="52" t="str">
        <f>"ABIOFRSR"&amp;BE6</f>
        <v>ABIOFRSR1</v>
      </c>
      <c r="BH6" s="52" t="str">
        <f>A6</f>
        <v>Forest thinnings - Lo</v>
      </c>
      <c r="BI6" s="55" t="s">
        <v>5</v>
      </c>
      <c r="BJ6" s="52" t="s">
        <v>7</v>
      </c>
      <c r="BK6" s="55" t="s">
        <v>1</v>
      </c>
      <c r="BL6" s="66">
        <f>E6/1000*Conversions!$B$2</f>
        <v>1.9803000000000004</v>
      </c>
      <c r="BM6" s="66">
        <f>F6/1000*Conversions!$B$2</f>
        <v>2.6565000000000021</v>
      </c>
      <c r="BN6" s="66">
        <f>G6/1000*Conversions!$B$2</f>
        <v>2.2769999999999984</v>
      </c>
      <c r="BO6" s="66">
        <f>H6/1000*Conversions!$B$2</f>
        <v>2.5127500000000014</v>
      </c>
      <c r="BP6" s="66">
        <f>I6/1000*Conversions!$B$2</f>
        <v>2.7484999999999995</v>
      </c>
      <c r="BQ6" s="66">
        <f>J6/1000*Conversions!$B$2</f>
        <v>1.9561500000000009</v>
      </c>
      <c r="BR6" s="66">
        <f>K6/1000*Conversions!$B$2</f>
        <v>1.4398000000000022</v>
      </c>
      <c r="BS6" s="66">
        <f>L6/1000*Conversions!$B$2</f>
        <v>2.820950000000003</v>
      </c>
      <c r="BT6" s="66">
        <f>M6/1000*Conversions!$B$2</f>
        <v>3.2706000000000004</v>
      </c>
      <c r="BU6" s="66">
        <f>N6/1000*Conversions!$B$2</f>
        <v>3.0244569896780997</v>
      </c>
      <c r="BV6" s="66">
        <f>O6/1000*Conversions!$B$2</f>
        <v>4.8457104200112839</v>
      </c>
      <c r="BW6" s="66">
        <f>P6/1000*Conversions!$B$2</f>
        <v>8.1821643813537612</v>
      </c>
      <c r="BX6" s="66">
        <f>Q6/1000*Conversions!$B$2</f>
        <v>10.039018883911586</v>
      </c>
      <c r="BY6" s="66">
        <f>R6/1000*Conversions!$B$2</f>
        <v>11.333769772079519</v>
      </c>
      <c r="BZ6" s="66">
        <f>S6/1000*Conversions!$B$2</f>
        <v>12.383608636968193</v>
      </c>
      <c r="CA6" s="66">
        <f>T6/1000*Conversions!$B$2</f>
        <v>13.857622727083109</v>
      </c>
      <c r="CB6" s="66">
        <f>U6/1000*Conversions!$B$2</f>
        <v>9.9664948571162206</v>
      </c>
      <c r="CC6" s="66">
        <f>V6/1000*Conversions!$B$2</f>
        <v>11.812103314810095</v>
      </c>
      <c r="CD6" s="66">
        <f>W6/1000*Conversions!$B$2</f>
        <v>11.072821765853684</v>
      </c>
      <c r="CE6" s="66">
        <f>X6/1000*Conversions!$B$2</f>
        <v>10.956919156767876</v>
      </c>
      <c r="CF6" s="66">
        <f>Y6/1000*Conversions!$B$2</f>
        <v>12.312859615738265</v>
      </c>
      <c r="CG6" s="66">
        <f>Z6/1000*Conversions!$B$2</f>
        <v>12.75990235135137</v>
      </c>
      <c r="CH6" s="66">
        <f>AA6/1000*Conversions!$B$2</f>
        <v>13.677801549189944</v>
      </c>
      <c r="CI6" s="66">
        <f>AB6/1000*Conversions!$B$2</f>
        <v>19.185606266241791</v>
      </c>
      <c r="CJ6" s="73">
        <f>TREND(BL6:CI6,$BL$5:$CI$5,$CJ$5)</f>
        <v>25.713571433157995</v>
      </c>
      <c r="CK6" s="52">
        <v>5</v>
      </c>
      <c r="CM6" s="52" t="str">
        <f t="shared" ref="CM6:CM21" si="0">BG6</f>
        <v>ABIOFRSR1</v>
      </c>
      <c r="CN6" s="52" t="str">
        <f t="shared" ref="CN6:CN21" si="1">BH6</f>
        <v>Forest thinnings - Lo</v>
      </c>
      <c r="CO6" s="15" t="s">
        <v>106</v>
      </c>
      <c r="CP6" s="15" t="s">
        <v>105</v>
      </c>
      <c r="CQ6" s="52" t="str">
        <f t="shared" ref="CQ6:CQ21" si="2">BJ6</f>
        <v>BIOWOO</v>
      </c>
      <c r="CR6" s="52" t="s">
        <v>103</v>
      </c>
      <c r="CS6" s="66">
        <f>IF(AF6&lt;0,0.01,AF6/Conversions!$B$3)</f>
        <v>3.45</v>
      </c>
      <c r="CT6" s="66">
        <f>IF(AG6&lt;0,0.01,AG6/Conversions!$B$3)</f>
        <v>3.45</v>
      </c>
      <c r="CU6" s="66">
        <f>IF(AH6&lt;0,0.01,AH6/Conversions!$B$3)</f>
        <v>3.45</v>
      </c>
      <c r="CV6" s="66">
        <f>IF(AI6&lt;0,0.01,AI6/Conversions!$B$3)</f>
        <v>3.45</v>
      </c>
      <c r="CW6" s="66">
        <f>IF(AJ6&lt;0,0.01,AJ6/Conversions!$B$3)</f>
        <v>3.45</v>
      </c>
      <c r="CX6" s="66">
        <f>IF(AK6&lt;0,0.01,AK6/Conversions!$B$3)</f>
        <v>3.45</v>
      </c>
      <c r="CY6" s="66">
        <f>IF(AL6&lt;0,0.01,AL6/Conversions!$B$3)</f>
        <v>3.45</v>
      </c>
      <c r="CZ6" s="66">
        <f>IF(AM6&lt;0,0.01,AM6/Conversions!$B$3)</f>
        <v>3.45</v>
      </c>
      <c r="DA6" s="66">
        <f>IF(AN6&lt;0,0.01,AN6/Conversions!$B$3)</f>
        <v>3.45</v>
      </c>
      <c r="DB6" s="66">
        <f>IF(AO6&lt;0,0.01,AO6/Conversions!$B$3)</f>
        <v>3.45</v>
      </c>
      <c r="DC6" s="66">
        <f>IF(AP6&lt;0,0.01,AP6/Conversions!$B$3)</f>
        <v>3.45</v>
      </c>
      <c r="DD6" s="66">
        <f>IF(AQ6&lt;0,0.01,AQ6/Conversions!$B$3)</f>
        <v>3.45</v>
      </c>
      <c r="DE6" s="66">
        <f>IF(AR6&lt;0,0.01,AR6/Conversions!$B$3)</f>
        <v>3.45</v>
      </c>
      <c r="DF6" s="66">
        <f>IF(AS6&lt;0,0.01,AS6/Conversions!$B$3)</f>
        <v>3.45</v>
      </c>
      <c r="DG6" s="66">
        <f>IF(AT6&lt;0,0.01,AT6/Conversions!$B$3)</f>
        <v>3.45</v>
      </c>
      <c r="DH6" s="66">
        <f>IF(AU6&lt;0,0.01,AU6/Conversions!$B$3)</f>
        <v>3.45</v>
      </c>
      <c r="DI6" s="66">
        <f>IF(AV6&lt;0,0.01,AV6/Conversions!$B$3)</f>
        <v>3.45</v>
      </c>
      <c r="DJ6" s="66">
        <f>IF(AW6&lt;0,0.01,AW6/Conversions!$B$3)</f>
        <v>3.45</v>
      </c>
      <c r="DK6" s="66">
        <f>IF(AX6&lt;0,0.01,AX6/Conversions!$B$3)</f>
        <v>3.45</v>
      </c>
      <c r="DL6" s="66">
        <f>IF(AY6&lt;0,0.01,AY6/Conversions!$B$3)</f>
        <v>3.45</v>
      </c>
      <c r="DM6" s="66">
        <f>IF(AZ6&lt;0,0.01,AZ6/Conversions!$B$3)</f>
        <v>3.45</v>
      </c>
      <c r="DN6" s="66">
        <f>IF(BA6&lt;0,0.01,BA6/Conversions!$B$3)</f>
        <v>3.45</v>
      </c>
      <c r="DO6" s="66">
        <f>IF(BB6&lt;0,0.01,BB6/Conversions!$B$3)</f>
        <v>3.45</v>
      </c>
      <c r="DP6" s="66">
        <f>IF(BC6&lt;0,0.01,BC6/Conversions!$B$3)</f>
        <v>3.45</v>
      </c>
      <c r="DQ6" s="52">
        <v>5</v>
      </c>
    </row>
    <row r="7" spans="1:121" x14ac:dyDescent="0.25">
      <c r="A7" s="26" t="s">
        <v>29</v>
      </c>
      <c r="B7" s="26" t="s">
        <v>30</v>
      </c>
      <c r="C7" s="25">
        <v>66580.682143880782</v>
      </c>
      <c r="D7" s="25">
        <v>82072.226999140155</v>
      </c>
      <c r="E7" s="25">
        <v>89488.392089423913</v>
      </c>
      <c r="F7" s="25">
        <v>86357.122384637434</v>
      </c>
      <c r="G7" s="25">
        <v>85697.907709945546</v>
      </c>
      <c r="H7" s="25">
        <v>100130.33773226161</v>
      </c>
      <c r="I7" s="25">
        <v>108535.13287778468</v>
      </c>
      <c r="J7" s="25">
        <v>116928.29293812145</v>
      </c>
      <c r="K7" s="25">
        <v>125309.67750317192</v>
      </c>
      <c r="L7" s="25">
        <v>133679.14446839225</v>
      </c>
      <c r="M7" s="25">
        <v>142036.55001434695</v>
      </c>
      <c r="N7" s="25">
        <v>145559.21889361218</v>
      </c>
      <c r="O7" s="25">
        <v>149159.73185642451</v>
      </c>
      <c r="P7" s="25">
        <v>152839.75101972147</v>
      </c>
      <c r="Q7" s="25">
        <v>156600.97320366168</v>
      </c>
      <c r="R7" s="25">
        <v>160445.13064637277</v>
      </c>
      <c r="S7" s="25">
        <v>164373.99173330085</v>
      </c>
      <c r="T7" s="25">
        <v>168389.36174145821</v>
      </c>
      <c r="U7" s="25">
        <v>172493.08359887186</v>
      </c>
      <c r="V7" s="25">
        <v>176687.03865954274</v>
      </c>
      <c r="W7" s="25">
        <v>180973.1474942296</v>
      </c>
      <c r="X7" s="25">
        <v>185353.37069738039</v>
      </c>
      <c r="Y7" s="25">
        <v>189829.70971053874</v>
      </c>
      <c r="Z7" s="25">
        <v>194404.20766256016</v>
      </c>
      <c r="AA7" s="25">
        <v>199078.95022698064</v>
      </c>
      <c r="AB7" s="25">
        <v>203856.0664968843</v>
      </c>
      <c r="AD7" s="24">
        <v>104.67</v>
      </c>
      <c r="AE7" s="24">
        <v>104.67</v>
      </c>
      <c r="AF7" s="24">
        <v>104.67</v>
      </c>
      <c r="AG7" s="24">
        <v>104.67</v>
      </c>
      <c r="AH7" s="24">
        <v>104.67</v>
      </c>
      <c r="AI7" s="24">
        <v>104.67</v>
      </c>
      <c r="AJ7" s="24">
        <v>104.67</v>
      </c>
      <c r="AK7" s="24">
        <v>104.67</v>
      </c>
      <c r="AL7" s="24">
        <v>104.67</v>
      </c>
      <c r="AM7" s="24">
        <v>104.67</v>
      </c>
      <c r="AN7" s="24">
        <v>104.67</v>
      </c>
      <c r="AO7" s="24">
        <v>104.67</v>
      </c>
      <c r="AP7" s="24">
        <v>104.67</v>
      </c>
      <c r="AQ7" s="24">
        <v>104.67</v>
      </c>
      <c r="AR7" s="24">
        <v>104.67</v>
      </c>
      <c r="AS7" s="24">
        <v>104.67</v>
      </c>
      <c r="AT7" s="24">
        <v>104.67</v>
      </c>
      <c r="AU7" s="24">
        <v>104.67</v>
      </c>
      <c r="AV7" s="24">
        <v>104.67</v>
      </c>
      <c r="AW7" s="24">
        <v>104.67</v>
      </c>
      <c r="AX7" s="24">
        <v>104.67</v>
      </c>
      <c r="AY7" s="24">
        <v>104.67</v>
      </c>
      <c r="AZ7" s="24">
        <v>104.67</v>
      </c>
      <c r="BA7" s="24">
        <v>104.67</v>
      </c>
      <c r="BB7" s="24">
        <v>104.67</v>
      </c>
      <c r="BC7" s="24">
        <v>104.67</v>
      </c>
      <c r="BD7" s="32"/>
      <c r="BE7" s="52" t="s">
        <v>107</v>
      </c>
      <c r="BG7" s="52" t="str">
        <f>"MINBIOWOO1"&amp;BE7</f>
        <v>MINBIOWOO1_S1</v>
      </c>
      <c r="BH7" s="52" t="str">
        <f t="shared" ref="BH7:BH21" si="3">A7</f>
        <v>Sawmill residues - Lo</v>
      </c>
      <c r="BI7" s="55" t="s">
        <v>5</v>
      </c>
      <c r="BJ7" s="52" t="s">
        <v>7</v>
      </c>
      <c r="BK7" s="55" t="s">
        <v>1</v>
      </c>
      <c r="BL7" s="66">
        <f>E7/1000*Conversions!$B$2</f>
        <v>3.7467000000000006</v>
      </c>
      <c r="BM7" s="66">
        <f>F7/1000*Conversions!$B$2</f>
        <v>3.6156000000000001</v>
      </c>
      <c r="BN7" s="66">
        <f>G7/1000*Conversions!$B$2</f>
        <v>3.5880000000000001</v>
      </c>
      <c r="BO7" s="66">
        <f>H7/1000*Conversions!$B$2</f>
        <v>4.1922569801743297</v>
      </c>
      <c r="BP7" s="66">
        <f>I7/1000*Conversions!$B$2</f>
        <v>4.5441489433270892</v>
      </c>
      <c r="BQ7" s="66">
        <f>J7/1000*Conversions!$B$2</f>
        <v>4.8955537687332686</v>
      </c>
      <c r="BR7" s="66">
        <f>K7/1000*Conversions!$B$2</f>
        <v>5.2464655777028018</v>
      </c>
      <c r="BS7" s="66">
        <f>L7/1000*Conversions!$B$2</f>
        <v>5.5968784206026472</v>
      </c>
      <c r="BT7" s="66">
        <f>M7/1000*Conversions!$B$2</f>
        <v>5.9467862760006778</v>
      </c>
      <c r="BU7" s="66">
        <f>N7/1000*Conversions!$B$2</f>
        <v>6.094273376637755</v>
      </c>
      <c r="BV7" s="66">
        <f>O7/1000*Conversions!$B$2</f>
        <v>6.2450196533647819</v>
      </c>
      <c r="BW7" s="66">
        <f>P7/1000*Conversions!$B$2</f>
        <v>6.3990946956936989</v>
      </c>
      <c r="BX7" s="66">
        <f>Q7/1000*Conversions!$B$2</f>
        <v>6.5565695460909073</v>
      </c>
      <c r="BY7" s="66">
        <f>R7/1000*Conversions!$B$2</f>
        <v>6.7175167299023357</v>
      </c>
      <c r="BZ7" s="66">
        <f>S7/1000*Conversions!$B$2</f>
        <v>6.88201028588984</v>
      </c>
      <c r="CA7" s="66">
        <f>T7/1000*Conversions!$B$2</f>
        <v>7.050125797391372</v>
      </c>
      <c r="CB7" s="66">
        <f>U7/1000*Conversions!$B$2</f>
        <v>7.2219404241175678</v>
      </c>
      <c r="CC7" s="66">
        <f>V7/1000*Conversions!$B$2</f>
        <v>7.3975329345977361</v>
      </c>
      <c r="CD7" s="66">
        <f>W7/1000*Conversions!$B$2</f>
        <v>7.5769837392884059</v>
      </c>
      <c r="CE7" s="66">
        <f>X7/1000*Conversions!$B$2</f>
        <v>7.7603749243579232</v>
      </c>
      <c r="CF7" s="66">
        <f>Y7/1000*Conversions!$B$2</f>
        <v>7.9477902861608367</v>
      </c>
      <c r="CG7" s="66">
        <f>Z7/1000*Conversions!$B$2</f>
        <v>8.1393153664160689</v>
      </c>
      <c r="CH7" s="66">
        <f>AA7/1000*Conversions!$B$2</f>
        <v>8.335037488103227</v>
      </c>
      <c r="CI7" s="66">
        <f>AB7/1000*Conversions!$B$2</f>
        <v>8.5350457920915517</v>
      </c>
      <c r="CJ7" s="73">
        <f>TREND(BT7:CI7,$BT$5:$CI$5,$CJ$5)</f>
        <v>11.052343183515688</v>
      </c>
      <c r="CK7" s="52">
        <v>5</v>
      </c>
      <c r="CM7" s="52" t="str">
        <f t="shared" si="0"/>
        <v>MINBIOWOO1_S1</v>
      </c>
      <c r="CN7" s="52" t="str">
        <f t="shared" si="1"/>
        <v>Sawmill residues - Lo</v>
      </c>
      <c r="CO7" s="15" t="s">
        <v>6</v>
      </c>
      <c r="CP7" s="15" t="s">
        <v>105</v>
      </c>
      <c r="CQ7" s="52" t="str">
        <f t="shared" si="2"/>
        <v>BIOWOO</v>
      </c>
      <c r="CR7" s="52" t="s">
        <v>103</v>
      </c>
      <c r="CS7" s="66">
        <f>IF(AF7&lt;0,0.01,AF7/Conversions!$B$3)</f>
        <v>2.5</v>
      </c>
      <c r="CT7" s="66">
        <f>IF(AG7&lt;0,0.01,AG7/Conversions!$B$3)</f>
        <v>2.5</v>
      </c>
      <c r="CU7" s="66">
        <f>IF(AH7&lt;0,0.01,AH7/Conversions!$B$3)</f>
        <v>2.5</v>
      </c>
      <c r="CV7" s="66">
        <f>IF(AI7&lt;0,0.01,AI7/Conversions!$B$3)</f>
        <v>2.5</v>
      </c>
      <c r="CW7" s="66">
        <f>IF(AJ7&lt;0,0.01,AJ7/Conversions!$B$3)</f>
        <v>2.5</v>
      </c>
      <c r="CX7" s="66">
        <f>IF(AK7&lt;0,0.01,AK7/Conversions!$B$3)</f>
        <v>2.5</v>
      </c>
      <c r="CY7" s="66">
        <f>IF(AL7&lt;0,0.01,AL7/Conversions!$B$3)</f>
        <v>2.5</v>
      </c>
      <c r="CZ7" s="66">
        <f>IF(AM7&lt;0,0.01,AM7/Conversions!$B$3)</f>
        <v>2.5</v>
      </c>
      <c r="DA7" s="66">
        <f>IF(AN7&lt;0,0.01,AN7/Conversions!$B$3)</f>
        <v>2.5</v>
      </c>
      <c r="DB7" s="66">
        <f>IF(AO7&lt;0,0.01,AO7/Conversions!$B$3)</f>
        <v>2.5</v>
      </c>
      <c r="DC7" s="66">
        <f>IF(AP7&lt;0,0.01,AP7/Conversions!$B$3)</f>
        <v>2.5</v>
      </c>
      <c r="DD7" s="66">
        <f>IF(AQ7&lt;0,0.01,AQ7/Conversions!$B$3)</f>
        <v>2.5</v>
      </c>
      <c r="DE7" s="66">
        <f>IF(AR7&lt;0,0.01,AR7/Conversions!$B$3)</f>
        <v>2.5</v>
      </c>
      <c r="DF7" s="66">
        <f>IF(AS7&lt;0,0.01,AS7/Conversions!$B$3)</f>
        <v>2.5</v>
      </c>
      <c r="DG7" s="66">
        <f>IF(AT7&lt;0,0.01,AT7/Conversions!$B$3)</f>
        <v>2.5</v>
      </c>
      <c r="DH7" s="66">
        <f>IF(AU7&lt;0,0.01,AU7/Conversions!$B$3)</f>
        <v>2.5</v>
      </c>
      <c r="DI7" s="66">
        <f>IF(AV7&lt;0,0.01,AV7/Conversions!$B$3)</f>
        <v>2.5</v>
      </c>
      <c r="DJ7" s="66">
        <f>IF(AW7&lt;0,0.01,AW7/Conversions!$B$3)</f>
        <v>2.5</v>
      </c>
      <c r="DK7" s="66">
        <f>IF(AX7&lt;0,0.01,AX7/Conversions!$B$3)</f>
        <v>2.5</v>
      </c>
      <c r="DL7" s="66">
        <f>IF(AY7&lt;0,0.01,AY7/Conversions!$B$3)</f>
        <v>2.5</v>
      </c>
      <c r="DM7" s="66">
        <f>IF(AZ7&lt;0,0.01,AZ7/Conversions!$B$3)</f>
        <v>2.5</v>
      </c>
      <c r="DN7" s="66">
        <f>IF(BA7&lt;0,0.01,BA7/Conversions!$B$3)</f>
        <v>2.5</v>
      </c>
      <c r="DO7" s="66">
        <f>IF(BB7&lt;0,0.01,BB7/Conversions!$B$3)</f>
        <v>2.5</v>
      </c>
      <c r="DP7" s="66">
        <f>IF(BC7&lt;0,0.01,BC7/Conversions!$B$3)</f>
        <v>2.5</v>
      </c>
      <c r="DQ7" s="52">
        <v>5</v>
      </c>
    </row>
    <row r="8" spans="1:121" x14ac:dyDescent="0.25">
      <c r="A8" s="26" t="s">
        <v>31</v>
      </c>
      <c r="B8" s="26" t="s">
        <v>32</v>
      </c>
      <c r="C8" s="25">
        <v>21623.40928632846</v>
      </c>
      <c r="D8" s="25">
        <v>16561.749472413474</v>
      </c>
      <c r="E8" s="25">
        <v>15618.087945065816</v>
      </c>
      <c r="F8" s="25">
        <v>16672.13339500417</v>
      </c>
      <c r="G8" s="25">
        <v>16793.549874090477</v>
      </c>
      <c r="H8" s="25">
        <v>17226.658792854054</v>
      </c>
      <c r="I8" s="25">
        <v>17664.978496599644</v>
      </c>
      <c r="J8" s="25">
        <v>18192.975870214155</v>
      </c>
      <c r="K8" s="25">
        <v>18707.268762793592</v>
      </c>
      <c r="L8" s="25">
        <v>19218.703852992017</v>
      </c>
      <c r="M8" s="25">
        <v>19726.393604621142</v>
      </c>
      <c r="N8" s="25">
        <v>19448.219007926786</v>
      </c>
      <c r="O8" s="25">
        <v>19053.538847157681</v>
      </c>
      <c r="P8" s="25">
        <v>18644.468304153434</v>
      </c>
      <c r="Q8" s="25">
        <v>18190.129637365437</v>
      </c>
      <c r="R8" s="25">
        <v>17757.166509703482</v>
      </c>
      <c r="S8" s="25">
        <v>17311.964142462708</v>
      </c>
      <c r="T8" s="25">
        <v>16848.62180484035</v>
      </c>
      <c r="U8" s="25">
        <v>16366.682987812936</v>
      </c>
      <c r="V8" s="25">
        <v>15865.681371107828</v>
      </c>
      <c r="W8" s="25">
        <v>11508.855471342586</v>
      </c>
      <c r="X8" s="25">
        <v>11687.821759867138</v>
      </c>
      <c r="Y8" s="25">
        <v>11869.571029940822</v>
      </c>
      <c r="Z8" s="25">
        <v>12054.146557793831</v>
      </c>
      <c r="AA8" s="25">
        <v>12241.592292615262</v>
      </c>
      <c r="AB8" s="25">
        <v>12431.952867017762</v>
      </c>
      <c r="AD8" s="24">
        <v>61.805142857142862</v>
      </c>
      <c r="AE8" s="24">
        <v>61.805142857142862</v>
      </c>
      <c r="AF8" s="24">
        <v>61.805142857142862</v>
      </c>
      <c r="AG8" s="24">
        <v>61.805142857142862</v>
      </c>
      <c r="AH8" s="24">
        <v>61.805142857142862</v>
      </c>
      <c r="AI8" s="24">
        <v>61.805142857142862</v>
      </c>
      <c r="AJ8" s="24">
        <v>61.805142857142862</v>
      </c>
      <c r="AK8" s="24">
        <v>61.805142857142862</v>
      </c>
      <c r="AL8" s="24">
        <v>61.805142857142862</v>
      </c>
      <c r="AM8" s="24">
        <v>61.805142857142862</v>
      </c>
      <c r="AN8" s="24">
        <v>61.805142857142862</v>
      </c>
      <c r="AO8" s="24">
        <v>61.805142857142862</v>
      </c>
      <c r="AP8" s="24">
        <v>61.805142857142862</v>
      </c>
      <c r="AQ8" s="24">
        <v>61.805142857142862</v>
      </c>
      <c r="AR8" s="24">
        <v>61.805142857142862</v>
      </c>
      <c r="AS8" s="24">
        <v>61.805142857142862</v>
      </c>
      <c r="AT8" s="24">
        <v>61.805142857142862</v>
      </c>
      <c r="AU8" s="24">
        <v>61.805142857142862</v>
      </c>
      <c r="AV8" s="24">
        <v>61.805142857142862</v>
      </c>
      <c r="AW8" s="24">
        <v>61.805142857142862</v>
      </c>
      <c r="AX8" s="24">
        <v>61.805142857142862</v>
      </c>
      <c r="AY8" s="24">
        <v>61.805142857142862</v>
      </c>
      <c r="AZ8" s="24">
        <v>61.805142857142862</v>
      </c>
      <c r="BA8" s="24">
        <v>61.805142857142862</v>
      </c>
      <c r="BB8" s="24">
        <v>61.805142857142862</v>
      </c>
      <c r="BC8" s="24">
        <v>61.805142857142862</v>
      </c>
      <c r="BD8" s="32"/>
      <c r="BE8" s="52" t="s">
        <v>107</v>
      </c>
      <c r="BG8" s="52" t="str">
        <f>"MINBIOWOO2"&amp;BE8</f>
        <v>MINBIOWOO2_S1</v>
      </c>
      <c r="BH8" s="52" t="str">
        <f t="shared" si="3"/>
        <v>PCRW - Lo</v>
      </c>
      <c r="BI8" s="55" t="s">
        <v>5</v>
      </c>
      <c r="BJ8" s="52" t="s">
        <v>7</v>
      </c>
      <c r="BK8" s="55" t="s">
        <v>1</v>
      </c>
      <c r="BL8" s="66">
        <f>E8/1000*Conversions!$B$2</f>
        <v>0.65389810608401555</v>
      </c>
      <c r="BM8" s="66">
        <f>F8/1000*Conversions!$B$2</f>
        <v>0.69802888098203464</v>
      </c>
      <c r="BN8" s="66">
        <f>G8/1000*Conversions!$B$2</f>
        <v>0.70311234612842011</v>
      </c>
      <c r="BO8" s="66">
        <f>H8/1000*Conversions!$B$2</f>
        <v>0.72124575033921356</v>
      </c>
      <c r="BP8" s="66">
        <f>I8/1000*Conversions!$B$2</f>
        <v>0.73959731969563391</v>
      </c>
      <c r="BQ8" s="66">
        <f>J8/1000*Conversions!$B$2</f>
        <v>0.76170351373412626</v>
      </c>
      <c r="BR8" s="66">
        <f>K8/1000*Conversions!$B$2</f>
        <v>0.78323592856064217</v>
      </c>
      <c r="BS8" s="66">
        <f>L8/1000*Conversions!$B$2</f>
        <v>0.80464869291706986</v>
      </c>
      <c r="BT8" s="66">
        <f>M8/1000*Conversions!$B$2</f>
        <v>0.82590464743827796</v>
      </c>
      <c r="BU8" s="66">
        <f>N8/1000*Conversions!$B$2</f>
        <v>0.8142580334238787</v>
      </c>
      <c r="BV8" s="66">
        <f>O8/1000*Conversions!$B$2</f>
        <v>0.79773356445279786</v>
      </c>
      <c r="BW8" s="66">
        <f>P8/1000*Conversions!$B$2</f>
        <v>0.78060659895829609</v>
      </c>
      <c r="BX8" s="66">
        <f>Q8/1000*Conversions!$B$2</f>
        <v>0.76158434765721617</v>
      </c>
      <c r="BY8" s="66">
        <f>R8/1000*Conversions!$B$2</f>
        <v>0.74345704742826535</v>
      </c>
      <c r="BZ8" s="66">
        <f>S8/1000*Conversions!$B$2</f>
        <v>0.72481731471662858</v>
      </c>
      <c r="CA8" s="66">
        <f>T8/1000*Conversions!$B$2</f>
        <v>0.7054180977250557</v>
      </c>
      <c r="CB8" s="66">
        <f>U8/1000*Conversions!$B$2</f>
        <v>0.68524028333375209</v>
      </c>
      <c r="CC8" s="66">
        <f>V8/1000*Conversions!$B$2</f>
        <v>0.66426434764554265</v>
      </c>
      <c r="CD8" s="66">
        <f>W8/1000*Conversions!$B$2</f>
        <v>0.48185276087417139</v>
      </c>
      <c r="CE8" s="66">
        <f>X8/1000*Conversions!$B$2</f>
        <v>0.48934572144211735</v>
      </c>
      <c r="CF8" s="66">
        <f>Y8/1000*Conversions!$B$2</f>
        <v>0.49695519988156234</v>
      </c>
      <c r="CG8" s="66">
        <f>Z8/1000*Conversions!$B$2</f>
        <v>0.50468300808171207</v>
      </c>
      <c r="CH8" s="66">
        <f>AA8/1000*Conversions!$B$2</f>
        <v>0.51253098610721581</v>
      </c>
      <c r="CI8" s="66">
        <f>AB8/1000*Conversions!$B$2</f>
        <v>0.52050100263629973</v>
      </c>
      <c r="CJ8" s="73">
        <f>TREND(CD8:CI8,$CD$5:$CI$5,$CJ$5)</f>
        <v>0.63624051867355647</v>
      </c>
      <c r="CK8" s="52">
        <v>5</v>
      </c>
      <c r="CM8" s="52" t="str">
        <f t="shared" si="0"/>
        <v>MINBIOWOO2_S1</v>
      </c>
      <c r="CN8" s="52" t="str">
        <f t="shared" si="1"/>
        <v>PCRW - Lo</v>
      </c>
      <c r="CO8" s="15" t="s">
        <v>6</v>
      </c>
      <c r="CP8" s="15" t="s">
        <v>105</v>
      </c>
      <c r="CQ8" s="52" t="str">
        <f t="shared" si="2"/>
        <v>BIOWOO</v>
      </c>
      <c r="CR8" s="52" t="s">
        <v>103</v>
      </c>
      <c r="CS8" s="66">
        <f>IF(AF8&lt;0,0.01,AF8/Conversions!$B$3)</f>
        <v>1.4761904761904763</v>
      </c>
      <c r="CT8" s="66">
        <f>IF(AG8&lt;0,0.01,AG8/Conversions!$B$3)</f>
        <v>1.4761904761904763</v>
      </c>
      <c r="CU8" s="66">
        <f>IF(AH8&lt;0,0.01,AH8/Conversions!$B$3)</f>
        <v>1.4761904761904763</v>
      </c>
      <c r="CV8" s="66">
        <f>IF(AI8&lt;0,0.01,AI8/Conversions!$B$3)</f>
        <v>1.4761904761904763</v>
      </c>
      <c r="CW8" s="66">
        <f>IF(AJ8&lt;0,0.01,AJ8/Conversions!$B$3)</f>
        <v>1.4761904761904763</v>
      </c>
      <c r="CX8" s="66">
        <f>IF(AK8&lt;0,0.01,AK8/Conversions!$B$3)</f>
        <v>1.4761904761904763</v>
      </c>
      <c r="CY8" s="66">
        <f>IF(AL8&lt;0,0.01,AL8/Conversions!$B$3)</f>
        <v>1.4761904761904763</v>
      </c>
      <c r="CZ8" s="66">
        <f>IF(AM8&lt;0,0.01,AM8/Conversions!$B$3)</f>
        <v>1.4761904761904763</v>
      </c>
      <c r="DA8" s="66">
        <f>IF(AN8&lt;0,0.01,AN8/Conversions!$B$3)</f>
        <v>1.4761904761904763</v>
      </c>
      <c r="DB8" s="66">
        <f>IF(AO8&lt;0,0.01,AO8/Conversions!$B$3)</f>
        <v>1.4761904761904763</v>
      </c>
      <c r="DC8" s="66">
        <f>IF(AP8&lt;0,0.01,AP8/Conversions!$B$3)</f>
        <v>1.4761904761904763</v>
      </c>
      <c r="DD8" s="66">
        <f>IF(AQ8&lt;0,0.01,AQ8/Conversions!$B$3)</f>
        <v>1.4761904761904763</v>
      </c>
      <c r="DE8" s="66">
        <f>IF(AR8&lt;0,0.01,AR8/Conversions!$B$3)</f>
        <v>1.4761904761904763</v>
      </c>
      <c r="DF8" s="66">
        <f>IF(AS8&lt;0,0.01,AS8/Conversions!$B$3)</f>
        <v>1.4761904761904763</v>
      </c>
      <c r="DG8" s="66">
        <f>IF(AT8&lt;0,0.01,AT8/Conversions!$B$3)</f>
        <v>1.4761904761904763</v>
      </c>
      <c r="DH8" s="66">
        <f>IF(AU8&lt;0,0.01,AU8/Conversions!$B$3)</f>
        <v>1.4761904761904763</v>
      </c>
      <c r="DI8" s="66">
        <f>IF(AV8&lt;0,0.01,AV8/Conversions!$B$3)</f>
        <v>1.4761904761904763</v>
      </c>
      <c r="DJ8" s="66">
        <f>IF(AW8&lt;0,0.01,AW8/Conversions!$B$3)</f>
        <v>1.4761904761904763</v>
      </c>
      <c r="DK8" s="66">
        <f>IF(AX8&lt;0,0.01,AX8/Conversions!$B$3)</f>
        <v>1.4761904761904763</v>
      </c>
      <c r="DL8" s="66">
        <f>IF(AY8&lt;0,0.01,AY8/Conversions!$B$3)</f>
        <v>1.4761904761904763</v>
      </c>
      <c r="DM8" s="66">
        <f>IF(AZ8&lt;0,0.01,AZ8/Conversions!$B$3)</f>
        <v>1.4761904761904763</v>
      </c>
      <c r="DN8" s="66">
        <f>IF(BA8&lt;0,0.01,BA8/Conversions!$B$3)</f>
        <v>1.4761904761904763</v>
      </c>
      <c r="DO8" s="66">
        <f>IF(BB8&lt;0,0.01,BB8/Conversions!$B$3)</f>
        <v>1.4761904761904763</v>
      </c>
      <c r="DP8" s="66">
        <f>IF(BC8&lt;0,0.01,BC8/Conversions!$B$3)</f>
        <v>1.4761904761904763</v>
      </c>
      <c r="DQ8" s="52">
        <v>5</v>
      </c>
    </row>
    <row r="9" spans="1:121" x14ac:dyDescent="0.25">
      <c r="A9" s="26" t="s">
        <v>33</v>
      </c>
      <c r="B9" s="26" t="s">
        <v>34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74670.175740184975</v>
      </c>
      <c r="I9" s="25">
        <v>62218.418898102733</v>
      </c>
      <c r="J9" s="25">
        <v>64475.607530500973</v>
      </c>
      <c r="K9" s="25">
        <v>67956.962980262222</v>
      </c>
      <c r="L9" s="25">
        <v>71404.83457434806</v>
      </c>
      <c r="M9" s="25">
        <v>74813.02544305686</v>
      </c>
      <c r="N9" s="25">
        <v>77378.646760533054</v>
      </c>
      <c r="O9" s="25">
        <v>79238.956892786911</v>
      </c>
      <c r="P9" s="25">
        <v>81134.999652980841</v>
      </c>
      <c r="Q9" s="25">
        <v>82816.247975183258</v>
      </c>
      <c r="R9" s="25">
        <v>84830.878133673745</v>
      </c>
      <c r="S9" s="25">
        <v>86919.511230833246</v>
      </c>
      <c r="T9" s="25">
        <v>89037.500213511987</v>
      </c>
      <c r="U9" s="25">
        <v>91185.28822222841</v>
      </c>
      <c r="V9" s="25">
        <v>93363.325514366559</v>
      </c>
      <c r="W9" s="25">
        <v>95572.069575960733</v>
      </c>
      <c r="X9" s="25">
        <v>97810.596360216514</v>
      </c>
      <c r="Y9" s="25">
        <v>100079.29802712893</v>
      </c>
      <c r="Z9" s="25">
        <v>102378.57173128746</v>
      </c>
      <c r="AA9" s="25">
        <v>104708.81968238323</v>
      </c>
      <c r="AB9" s="25">
        <v>107070.44920638691</v>
      </c>
      <c r="AD9" s="24">
        <v>-610</v>
      </c>
      <c r="AE9" s="24">
        <v>-610</v>
      </c>
      <c r="AF9" s="24">
        <v>-610</v>
      </c>
      <c r="AG9" s="24">
        <v>-610</v>
      </c>
      <c r="AH9" s="24">
        <v>-610</v>
      </c>
      <c r="AI9" s="24">
        <v>-610</v>
      </c>
      <c r="AJ9" s="24">
        <v>-610</v>
      </c>
      <c r="AK9" s="24">
        <v>-610</v>
      </c>
      <c r="AL9" s="24">
        <v>-610</v>
      </c>
      <c r="AM9" s="24">
        <v>-610</v>
      </c>
      <c r="AN9" s="24">
        <v>-610</v>
      </c>
      <c r="AO9" s="24">
        <v>-610</v>
      </c>
      <c r="AP9" s="24">
        <v>-610</v>
      </c>
      <c r="AQ9" s="24">
        <v>-610</v>
      </c>
      <c r="AR9" s="24">
        <v>-610</v>
      </c>
      <c r="AS9" s="24">
        <v>-610</v>
      </c>
      <c r="AT9" s="24">
        <v>-610</v>
      </c>
      <c r="AU9" s="24">
        <v>-610</v>
      </c>
      <c r="AV9" s="24">
        <v>-610</v>
      </c>
      <c r="AW9" s="24">
        <v>-610</v>
      </c>
      <c r="AX9" s="24">
        <v>-610</v>
      </c>
      <c r="AY9" s="24">
        <v>-610</v>
      </c>
      <c r="AZ9" s="24">
        <v>-610</v>
      </c>
      <c r="BA9" s="24">
        <v>-610</v>
      </c>
      <c r="BB9" s="24">
        <v>-610</v>
      </c>
      <c r="BC9" s="24">
        <v>-610</v>
      </c>
      <c r="BD9" s="32"/>
      <c r="BE9" s="52" t="s">
        <v>107</v>
      </c>
      <c r="BG9" s="52" t="str">
        <f>"MINBIOMSW1"&amp;BE9</f>
        <v>MINBIOMSW1_S1</v>
      </c>
      <c r="BH9" s="52" t="str">
        <f t="shared" si="3"/>
        <v>Solid BMSW - Lo</v>
      </c>
      <c r="BI9" s="55" t="s">
        <v>5</v>
      </c>
      <c r="BJ9" s="52" t="s">
        <v>10</v>
      </c>
      <c r="BK9" s="55" t="s">
        <v>1</v>
      </c>
      <c r="BL9" s="66">
        <f>E9/1000*Conversions!$B$2</f>
        <v>0</v>
      </c>
      <c r="BM9" s="66">
        <f>F9/1000*Conversions!$B$2</f>
        <v>0</v>
      </c>
      <c r="BN9" s="66">
        <f>G9/1000*Conversions!$B$2</f>
        <v>0</v>
      </c>
      <c r="BO9" s="66">
        <f>H9/1000*Conversions!$B$2</f>
        <v>3.1262909178900649</v>
      </c>
      <c r="BP9" s="66">
        <f>I9/1000*Conversions!$B$2</f>
        <v>2.6049607624257654</v>
      </c>
      <c r="BQ9" s="66">
        <f>J9/1000*Conversions!$B$2</f>
        <v>2.6994647360870148</v>
      </c>
      <c r="BR9" s="66">
        <f>K9/1000*Conversions!$B$2</f>
        <v>2.8452221260576187</v>
      </c>
      <c r="BS9" s="66">
        <f>L9/1000*Conversions!$B$2</f>
        <v>2.9895776139588048</v>
      </c>
      <c r="BT9" s="66">
        <f>M9/1000*Conversions!$B$2</f>
        <v>3.1322717492499046</v>
      </c>
      <c r="BU9" s="66">
        <f>N9/1000*Conversions!$B$2</f>
        <v>3.2396891825699985</v>
      </c>
      <c r="BV9" s="66">
        <f>O9/1000*Conversions!$B$2</f>
        <v>3.3175766471872028</v>
      </c>
      <c r="BW9" s="66">
        <f>P9/1000*Conversions!$B$2</f>
        <v>3.3969601654710018</v>
      </c>
      <c r="BX9" s="66">
        <f>Q9/1000*Conversions!$B$2</f>
        <v>3.467350670224973</v>
      </c>
      <c r="BY9" s="66">
        <f>R9/1000*Conversions!$B$2</f>
        <v>3.5516992057006527</v>
      </c>
      <c r="BZ9" s="66">
        <f>S9/1000*Conversions!$B$2</f>
        <v>3.6391460962125266</v>
      </c>
      <c r="CA9" s="66">
        <f>T9/1000*Conversions!$B$2</f>
        <v>3.7278220589393203</v>
      </c>
      <c r="CB9" s="66">
        <f>U9/1000*Conversions!$B$2</f>
        <v>3.8177456472882594</v>
      </c>
      <c r="CC9" s="66">
        <f>V9/1000*Conversions!$B$2</f>
        <v>3.9089357126354995</v>
      </c>
      <c r="CD9" s="66">
        <f>W9/1000*Conversions!$B$2</f>
        <v>4.0014114090063249</v>
      </c>
      <c r="CE9" s="66">
        <f>X9/1000*Conversions!$B$2</f>
        <v>4.0951340484095446</v>
      </c>
      <c r="CF9" s="66">
        <f>Y9/1000*Conversions!$B$2</f>
        <v>4.1901200497998339</v>
      </c>
      <c r="CG9" s="66">
        <f>Z9/1000*Conversions!$B$2</f>
        <v>4.2863860412455441</v>
      </c>
      <c r="CH9" s="66">
        <f>AA9/1000*Conversions!$B$2</f>
        <v>4.3839488624620211</v>
      </c>
      <c r="CI9" s="66">
        <f>AB9/1000*Conversions!$B$2</f>
        <v>4.4828255673730073</v>
      </c>
      <c r="CJ9" s="73">
        <f>TREND(CD9:CI9,$CD$5:$CI$5,$CJ$5)</f>
        <v>5.9248616091009865</v>
      </c>
      <c r="CK9" s="52">
        <v>5</v>
      </c>
      <c r="CM9" s="52" t="str">
        <f t="shared" si="0"/>
        <v>MINBIOMSW1_S1</v>
      </c>
      <c r="CN9" s="52" t="str">
        <f t="shared" si="1"/>
        <v>Solid BMSW - Lo</v>
      </c>
      <c r="CO9" s="15" t="s">
        <v>6</v>
      </c>
      <c r="CP9" s="15" t="s">
        <v>105</v>
      </c>
      <c r="CQ9" s="52" t="str">
        <f t="shared" si="2"/>
        <v>BIOMUN</v>
      </c>
      <c r="CR9" s="52" t="s">
        <v>103</v>
      </c>
      <c r="CS9" s="66">
        <f>IF(AF9&lt;0,0.01,AF9/Conversions!$B$3)</f>
        <v>0.01</v>
      </c>
      <c r="CT9" s="66">
        <f>IF(AG9&lt;0,0.01,AG9/Conversions!$B$3)</f>
        <v>0.01</v>
      </c>
      <c r="CU9" s="66">
        <f>IF(AH9&lt;0,0.01,AH9/Conversions!$B$3)</f>
        <v>0.01</v>
      </c>
      <c r="CV9" s="66">
        <f>IF(AI9&lt;0,0.01,AI9/Conversions!$B$3)</f>
        <v>0.01</v>
      </c>
      <c r="CW9" s="66">
        <f>IF(AJ9&lt;0,0.01,AJ9/Conversions!$B$3)</f>
        <v>0.01</v>
      </c>
      <c r="CX9" s="66">
        <f>IF(AK9&lt;0,0.01,AK9/Conversions!$B$3)</f>
        <v>0.01</v>
      </c>
      <c r="CY9" s="66">
        <f>IF(AL9&lt;0,0.01,AL9/Conversions!$B$3)</f>
        <v>0.01</v>
      </c>
      <c r="CZ9" s="66">
        <f>IF(AM9&lt;0,0.01,AM9/Conversions!$B$3)</f>
        <v>0.01</v>
      </c>
      <c r="DA9" s="66">
        <f>IF(AN9&lt;0,0.01,AN9/Conversions!$B$3)</f>
        <v>0.01</v>
      </c>
      <c r="DB9" s="66">
        <f>IF(AO9&lt;0,0.01,AO9/Conversions!$B$3)</f>
        <v>0.01</v>
      </c>
      <c r="DC9" s="66">
        <f>IF(AP9&lt;0,0.01,AP9/Conversions!$B$3)</f>
        <v>0.01</v>
      </c>
      <c r="DD9" s="66">
        <f>IF(AQ9&lt;0,0.01,AQ9/Conversions!$B$3)</f>
        <v>0.01</v>
      </c>
      <c r="DE9" s="66">
        <f>IF(AR9&lt;0,0.01,AR9/Conversions!$B$3)</f>
        <v>0.01</v>
      </c>
      <c r="DF9" s="66">
        <f>IF(AS9&lt;0,0.01,AS9/Conversions!$B$3)</f>
        <v>0.01</v>
      </c>
      <c r="DG9" s="66">
        <f>IF(AT9&lt;0,0.01,AT9/Conversions!$B$3)</f>
        <v>0.01</v>
      </c>
      <c r="DH9" s="66">
        <f>IF(AU9&lt;0,0.01,AU9/Conversions!$B$3)</f>
        <v>0.01</v>
      </c>
      <c r="DI9" s="66">
        <f>IF(AV9&lt;0,0.01,AV9/Conversions!$B$3)</f>
        <v>0.01</v>
      </c>
      <c r="DJ9" s="66">
        <f>IF(AW9&lt;0,0.01,AW9/Conversions!$B$3)</f>
        <v>0.01</v>
      </c>
      <c r="DK9" s="66">
        <f>IF(AX9&lt;0,0.01,AX9/Conversions!$B$3)</f>
        <v>0.01</v>
      </c>
      <c r="DL9" s="66">
        <f>IF(AY9&lt;0,0.01,AY9/Conversions!$B$3)</f>
        <v>0.01</v>
      </c>
      <c r="DM9" s="66">
        <f>IF(AZ9&lt;0,0.01,AZ9/Conversions!$B$3)</f>
        <v>0.01</v>
      </c>
      <c r="DN9" s="66">
        <f>IF(BA9&lt;0,0.01,BA9/Conversions!$B$3)</f>
        <v>0.01</v>
      </c>
      <c r="DO9" s="66">
        <f>IF(BB9&lt;0,0.01,BB9/Conversions!$B$3)</f>
        <v>0.01</v>
      </c>
      <c r="DP9" s="66">
        <f>IF(BC9&lt;0,0.01,BC9/Conversions!$B$3)</f>
        <v>0.01</v>
      </c>
      <c r="DQ9" s="52">
        <v>5</v>
      </c>
    </row>
    <row r="10" spans="1:121" x14ac:dyDescent="0.25">
      <c r="A10" s="26" t="s">
        <v>35</v>
      </c>
      <c r="B10" s="26" t="s">
        <v>36</v>
      </c>
      <c r="C10" s="25">
        <v>28180.574692849543</v>
      </c>
      <c r="D10" s="25">
        <v>27975.062497099927</v>
      </c>
      <c r="E10" s="25">
        <v>29059.875760398176</v>
      </c>
      <c r="F10" s="25">
        <v>28897.866761444911</v>
      </c>
      <c r="G10" s="25">
        <v>28735.85776249164</v>
      </c>
      <c r="H10" s="25">
        <v>28573.848763538375</v>
      </c>
      <c r="I10" s="25">
        <v>28558.244399161395</v>
      </c>
      <c r="J10" s="25">
        <v>28357.020994327617</v>
      </c>
      <c r="K10" s="25">
        <v>28517.814660464937</v>
      </c>
      <c r="L10" s="25">
        <v>28647.128614488945</v>
      </c>
      <c r="M10" s="25">
        <v>28754.258234011857</v>
      </c>
      <c r="N10" s="25">
        <v>28842.212127960767</v>
      </c>
      <c r="O10" s="25">
        <v>28936.087428528925</v>
      </c>
      <c r="P10" s="25">
        <v>29007.061997210418</v>
      </c>
      <c r="Q10" s="25">
        <v>29032.932366598739</v>
      </c>
      <c r="R10" s="25">
        <v>29022.325294186485</v>
      </c>
      <c r="S10" s="25">
        <v>28954.046020509104</v>
      </c>
      <c r="T10" s="25">
        <v>28843.99273343903</v>
      </c>
      <c r="U10" s="25">
        <v>28702.374736867227</v>
      </c>
      <c r="V10" s="25">
        <v>28536.840153040703</v>
      </c>
      <c r="W10" s="25">
        <v>28354.122060655744</v>
      </c>
      <c r="X10" s="25">
        <v>28161.438081744214</v>
      </c>
      <c r="Y10" s="25">
        <v>27962.205573570896</v>
      </c>
      <c r="Z10" s="25">
        <v>27759.011963792098</v>
      </c>
      <c r="AA10" s="25">
        <v>27555.499932960302</v>
      </c>
      <c r="AB10" s="25">
        <v>27345.908931780061</v>
      </c>
      <c r="AD10" s="24">
        <v>365.12790697674421</v>
      </c>
      <c r="AE10" s="24">
        <v>365.12790697674421</v>
      </c>
      <c r="AF10" s="24">
        <v>365.12790697674421</v>
      </c>
      <c r="AG10" s="24">
        <v>365.12790697674421</v>
      </c>
      <c r="AH10" s="24">
        <v>365.12790697674421</v>
      </c>
      <c r="AI10" s="24">
        <v>365.12790697674421</v>
      </c>
      <c r="AJ10" s="24">
        <v>365.12790697674421</v>
      </c>
      <c r="AK10" s="24">
        <v>365.12790697674421</v>
      </c>
      <c r="AL10" s="24">
        <v>365.12790697674421</v>
      </c>
      <c r="AM10" s="24">
        <v>365.12790697674421</v>
      </c>
      <c r="AN10" s="24">
        <v>365.12790697674421</v>
      </c>
      <c r="AO10" s="24">
        <v>365.12790697674421</v>
      </c>
      <c r="AP10" s="24">
        <v>365.12790697674421</v>
      </c>
      <c r="AQ10" s="24">
        <v>365.12790697674421</v>
      </c>
      <c r="AR10" s="24">
        <v>365.12790697674421</v>
      </c>
      <c r="AS10" s="24">
        <v>365.12790697674421</v>
      </c>
      <c r="AT10" s="24">
        <v>365.12790697674421</v>
      </c>
      <c r="AU10" s="24">
        <v>365.12790697674421</v>
      </c>
      <c r="AV10" s="24">
        <v>365.12790697674421</v>
      </c>
      <c r="AW10" s="24">
        <v>365.12790697674421</v>
      </c>
      <c r="AX10" s="24">
        <v>365.12790697674421</v>
      </c>
      <c r="AY10" s="24">
        <v>365.12790697674421</v>
      </c>
      <c r="AZ10" s="24">
        <v>365.12790697674421</v>
      </c>
      <c r="BA10" s="24">
        <v>365.12790697674421</v>
      </c>
      <c r="BB10" s="24">
        <v>365.12790697674421</v>
      </c>
      <c r="BC10" s="24">
        <v>365.12790697674421</v>
      </c>
      <c r="BD10" s="32"/>
      <c r="BE10" s="52" t="s">
        <v>107</v>
      </c>
      <c r="BG10" s="52" t="str">
        <f>"MINBIOTLW"&amp;BE10</f>
        <v>MINBIOTLW_S1</v>
      </c>
      <c r="BH10" s="52" t="str">
        <f t="shared" si="3"/>
        <v>Tallow - Lo</v>
      </c>
      <c r="BI10" s="55" t="s">
        <v>5</v>
      </c>
      <c r="BJ10" s="52" t="s">
        <v>7</v>
      </c>
      <c r="BK10" s="55" t="s">
        <v>1</v>
      </c>
      <c r="BL10" s="66">
        <f>E10/1000*Conversions!$B$2</f>
        <v>1.2166788783363509</v>
      </c>
      <c r="BM10" s="66">
        <f>F10/1000*Conversions!$B$2</f>
        <v>1.2098958855681756</v>
      </c>
      <c r="BN10" s="66">
        <f>G10/1000*Conversions!$B$2</f>
        <v>1.2031128928000001</v>
      </c>
      <c r="BO10" s="66">
        <f>H10/1000*Conversions!$B$2</f>
        <v>1.1963299000318248</v>
      </c>
      <c r="BP10" s="66">
        <f>I10/1000*Conversions!$B$2</f>
        <v>1.1956765765040893</v>
      </c>
      <c r="BQ10" s="66">
        <f>J10/1000*Conversions!$B$2</f>
        <v>1.1872517549905086</v>
      </c>
      <c r="BR10" s="66">
        <f>K10/1000*Conversions!$B$2</f>
        <v>1.1939838642043461</v>
      </c>
      <c r="BS10" s="66">
        <f>L10/1000*Conversions!$B$2</f>
        <v>1.1993979808314232</v>
      </c>
      <c r="BT10" s="66">
        <f>M10/1000*Conversions!$B$2</f>
        <v>1.2038832837416085</v>
      </c>
      <c r="BU10" s="66">
        <f>N10/1000*Conversions!$B$2</f>
        <v>1.2075657373734614</v>
      </c>
      <c r="BV10" s="66">
        <f>O10/1000*Conversions!$B$2</f>
        <v>1.211496108457649</v>
      </c>
      <c r="BW10" s="66">
        <f>P10/1000*Conversions!$B$2</f>
        <v>1.2144676716992058</v>
      </c>
      <c r="BX10" s="66">
        <f>Q10/1000*Conversions!$B$2</f>
        <v>1.215550812324756</v>
      </c>
      <c r="BY10" s="66">
        <f>R10/1000*Conversions!$B$2</f>
        <v>1.2151067154169997</v>
      </c>
      <c r="BZ10" s="66">
        <f>S10/1000*Conversions!$B$2</f>
        <v>1.2122479987866752</v>
      </c>
      <c r="CA10" s="66">
        <f>T10/1000*Conversions!$B$2</f>
        <v>1.2076402877636254</v>
      </c>
      <c r="CB10" s="66">
        <f>U10/1000*Conversions!$B$2</f>
        <v>1.2017110254831571</v>
      </c>
      <c r="CC10" s="66">
        <f>V10/1000*Conversions!$B$2</f>
        <v>1.1947804235275084</v>
      </c>
      <c r="CD10" s="66">
        <f>W10/1000*Conversions!$B$2</f>
        <v>1.1871303824355348</v>
      </c>
      <c r="CE10" s="66">
        <f>X10/1000*Conversions!$B$2</f>
        <v>1.1790630896064669</v>
      </c>
      <c r="CF10" s="66">
        <f>Y10/1000*Conversions!$B$2</f>
        <v>1.1707216229542663</v>
      </c>
      <c r="CG10" s="66">
        <f>Z10/1000*Conversions!$B$2</f>
        <v>1.1622143129000475</v>
      </c>
      <c r="CH10" s="66">
        <f>AA10/1000*Conversions!$B$2</f>
        <v>1.153693671193182</v>
      </c>
      <c r="CI10" s="66">
        <f>AB10/1000*Conversions!$B$2</f>
        <v>1.1449185151557677</v>
      </c>
      <c r="CJ10" s="73">
        <f>CI10</f>
        <v>1.1449185151557677</v>
      </c>
      <c r="CK10" s="52">
        <v>5</v>
      </c>
      <c r="CM10" s="52" t="str">
        <f t="shared" si="0"/>
        <v>MINBIOTLW_S1</v>
      </c>
      <c r="CN10" s="52" t="str">
        <f t="shared" si="1"/>
        <v>Tallow - Lo</v>
      </c>
      <c r="CO10" s="15" t="s">
        <v>6</v>
      </c>
      <c r="CP10" s="15" t="s">
        <v>105</v>
      </c>
      <c r="CQ10" s="52" t="str">
        <f t="shared" si="2"/>
        <v>BIOWOO</v>
      </c>
      <c r="CR10" s="52" t="s">
        <v>103</v>
      </c>
      <c r="CS10" s="66">
        <f>IF(AF10&lt;0,0.01,AF10/Conversions!$B$3)</f>
        <v>8.720930232558139</v>
      </c>
      <c r="CT10" s="66">
        <f>IF(AG10&lt;0,0.01,AG10/Conversions!$B$3)</f>
        <v>8.720930232558139</v>
      </c>
      <c r="CU10" s="66">
        <f>IF(AH10&lt;0,0.01,AH10/Conversions!$B$3)</f>
        <v>8.720930232558139</v>
      </c>
      <c r="CV10" s="66">
        <f>IF(AI10&lt;0,0.01,AI10/Conversions!$B$3)</f>
        <v>8.720930232558139</v>
      </c>
      <c r="CW10" s="66">
        <f>IF(AJ10&lt;0,0.01,AJ10/Conversions!$B$3)</f>
        <v>8.720930232558139</v>
      </c>
      <c r="CX10" s="66">
        <f>IF(AK10&lt;0,0.01,AK10/Conversions!$B$3)</f>
        <v>8.720930232558139</v>
      </c>
      <c r="CY10" s="66">
        <f>IF(AL10&lt;0,0.01,AL10/Conversions!$B$3)</f>
        <v>8.720930232558139</v>
      </c>
      <c r="CZ10" s="66">
        <f>IF(AM10&lt;0,0.01,AM10/Conversions!$B$3)</f>
        <v>8.720930232558139</v>
      </c>
      <c r="DA10" s="66">
        <f>IF(AN10&lt;0,0.01,AN10/Conversions!$B$3)</f>
        <v>8.720930232558139</v>
      </c>
      <c r="DB10" s="66">
        <f>IF(AO10&lt;0,0.01,AO10/Conversions!$B$3)</f>
        <v>8.720930232558139</v>
      </c>
      <c r="DC10" s="66">
        <f>IF(AP10&lt;0,0.01,AP10/Conversions!$B$3)</f>
        <v>8.720930232558139</v>
      </c>
      <c r="DD10" s="66">
        <f>IF(AQ10&lt;0,0.01,AQ10/Conversions!$B$3)</f>
        <v>8.720930232558139</v>
      </c>
      <c r="DE10" s="66">
        <f>IF(AR10&lt;0,0.01,AR10/Conversions!$B$3)</f>
        <v>8.720930232558139</v>
      </c>
      <c r="DF10" s="66">
        <f>IF(AS10&lt;0,0.01,AS10/Conversions!$B$3)</f>
        <v>8.720930232558139</v>
      </c>
      <c r="DG10" s="66">
        <f>IF(AT10&lt;0,0.01,AT10/Conversions!$B$3)</f>
        <v>8.720930232558139</v>
      </c>
      <c r="DH10" s="66">
        <f>IF(AU10&lt;0,0.01,AU10/Conversions!$B$3)</f>
        <v>8.720930232558139</v>
      </c>
      <c r="DI10" s="66">
        <f>IF(AV10&lt;0,0.01,AV10/Conversions!$B$3)</f>
        <v>8.720930232558139</v>
      </c>
      <c r="DJ10" s="66">
        <f>IF(AW10&lt;0,0.01,AW10/Conversions!$B$3)</f>
        <v>8.720930232558139</v>
      </c>
      <c r="DK10" s="66">
        <f>IF(AX10&lt;0,0.01,AX10/Conversions!$B$3)</f>
        <v>8.720930232558139</v>
      </c>
      <c r="DL10" s="66">
        <f>IF(AY10&lt;0,0.01,AY10/Conversions!$B$3)</f>
        <v>8.720930232558139</v>
      </c>
      <c r="DM10" s="66">
        <f>IF(AZ10&lt;0,0.01,AZ10/Conversions!$B$3)</f>
        <v>8.720930232558139</v>
      </c>
      <c r="DN10" s="66">
        <f>IF(BA10&lt;0,0.01,BA10/Conversions!$B$3)</f>
        <v>8.720930232558139</v>
      </c>
      <c r="DO10" s="66">
        <f>IF(BB10&lt;0,0.01,BB10/Conversions!$B$3)</f>
        <v>8.720930232558139</v>
      </c>
      <c r="DP10" s="66">
        <f>IF(BC10&lt;0,0.01,BC10/Conversions!$B$3)</f>
        <v>8.720930232558139</v>
      </c>
      <c r="DQ10" s="52">
        <v>5</v>
      </c>
    </row>
    <row r="11" spans="1:121" x14ac:dyDescent="0.25">
      <c r="A11" s="26" t="s">
        <v>37</v>
      </c>
      <c r="B11" s="26" t="s">
        <v>21</v>
      </c>
      <c r="C11" s="25">
        <v>3807.4402407566636</v>
      </c>
      <c r="D11" s="25">
        <v>3933.6956147893375</v>
      </c>
      <c r="E11" s="25">
        <v>3944.2269991401549</v>
      </c>
      <c r="F11" s="25">
        <v>3958.650902837489</v>
      </c>
      <c r="G11" s="25">
        <v>3978.0077386070511</v>
      </c>
      <c r="H11" s="25">
        <v>4001.8521066208082</v>
      </c>
      <c r="I11" s="25">
        <v>4029.6509028374894</v>
      </c>
      <c r="J11" s="25">
        <v>4059.5288048151333</v>
      </c>
      <c r="K11" s="25">
        <v>4092.516766981943</v>
      </c>
      <c r="L11" s="25">
        <v>4125.5090283748923</v>
      </c>
      <c r="M11" s="25">
        <v>4158.5700773860699</v>
      </c>
      <c r="N11" s="25">
        <v>4191.8503869303522</v>
      </c>
      <c r="O11" s="25">
        <v>4223.4058469475494</v>
      </c>
      <c r="P11" s="25">
        <v>4253.4058469475494</v>
      </c>
      <c r="Q11" s="25">
        <v>4281.9613069647467</v>
      </c>
      <c r="R11" s="25">
        <v>4309.2476354256232</v>
      </c>
      <c r="S11" s="25">
        <v>4335.4221840068794</v>
      </c>
      <c r="T11" s="25">
        <v>4360.5803955288047</v>
      </c>
      <c r="U11" s="25">
        <v>4385.4393809114363</v>
      </c>
      <c r="V11" s="25">
        <v>4410.2674118658651</v>
      </c>
      <c r="W11" s="25">
        <v>4435.2570937231303</v>
      </c>
      <c r="X11" s="25">
        <v>4460.3938091143591</v>
      </c>
      <c r="Y11" s="25">
        <v>4485.6380051590713</v>
      </c>
      <c r="Z11" s="25">
        <v>4511.0765262252798</v>
      </c>
      <c r="AA11" s="25">
        <v>4536.8598452278593</v>
      </c>
      <c r="AB11" s="25">
        <v>4563.0000000000009</v>
      </c>
      <c r="AD11" s="24">
        <v>648.95400000000006</v>
      </c>
      <c r="AE11" s="24">
        <v>648.95400000000006</v>
      </c>
      <c r="AF11" s="24">
        <v>648.95400000000006</v>
      </c>
      <c r="AG11" s="24">
        <v>648.95400000000006</v>
      </c>
      <c r="AH11" s="24">
        <v>648.95400000000006</v>
      </c>
      <c r="AI11" s="24">
        <v>648.95400000000006</v>
      </c>
      <c r="AJ11" s="24">
        <v>648.95400000000006</v>
      </c>
      <c r="AK11" s="24">
        <v>648.95400000000006</v>
      </c>
      <c r="AL11" s="24">
        <v>648.95400000000006</v>
      </c>
      <c r="AM11" s="24">
        <v>648.95400000000006</v>
      </c>
      <c r="AN11" s="24">
        <v>648.95400000000006</v>
      </c>
      <c r="AO11" s="24">
        <v>648.95400000000006</v>
      </c>
      <c r="AP11" s="24">
        <v>648.95400000000006</v>
      </c>
      <c r="AQ11" s="24">
        <v>648.95400000000006</v>
      </c>
      <c r="AR11" s="24">
        <v>648.95400000000006</v>
      </c>
      <c r="AS11" s="24">
        <v>648.95400000000006</v>
      </c>
      <c r="AT11" s="24">
        <v>648.95400000000006</v>
      </c>
      <c r="AU11" s="24">
        <v>648.95400000000006</v>
      </c>
      <c r="AV11" s="24">
        <v>648.95400000000006</v>
      </c>
      <c r="AW11" s="24">
        <v>648.95400000000006</v>
      </c>
      <c r="AX11" s="24">
        <v>648.95400000000006</v>
      </c>
      <c r="AY11" s="24">
        <v>648.95400000000006</v>
      </c>
      <c r="AZ11" s="24">
        <v>648.95400000000006</v>
      </c>
      <c r="BA11" s="24">
        <v>648.95400000000006</v>
      </c>
      <c r="BB11" s="24">
        <v>648.95400000000006</v>
      </c>
      <c r="BC11" s="24">
        <v>648.95400000000006</v>
      </c>
      <c r="BD11" s="32"/>
      <c r="BE11" s="52" t="s">
        <v>107</v>
      </c>
      <c r="BG11" s="52" t="str">
        <f>"MINBIORVO"&amp;BE11</f>
        <v>MINBIORVO_S1</v>
      </c>
      <c r="BH11" s="52" t="str">
        <f t="shared" si="3"/>
        <v>RVO - Lo</v>
      </c>
      <c r="BI11" s="55" t="s">
        <v>5</v>
      </c>
      <c r="BJ11" s="52" t="s">
        <v>8</v>
      </c>
      <c r="BK11" s="55" t="s">
        <v>1</v>
      </c>
      <c r="BL11" s="66">
        <f>E11/1000*Conversions!$B$2</f>
        <v>0.16513689600000003</v>
      </c>
      <c r="BM11" s="66">
        <f>F11/1000*Conversions!$B$2</f>
        <v>0.165740796</v>
      </c>
      <c r="BN11" s="66">
        <f>G11/1000*Conversions!$B$2</f>
        <v>0.16655122800000002</v>
      </c>
      <c r="BO11" s="66">
        <f>H11/1000*Conversions!$B$2</f>
        <v>0.16754954400000002</v>
      </c>
      <c r="BP11" s="66">
        <f>I11/1000*Conversions!$B$2</f>
        <v>0.16871342400000003</v>
      </c>
      <c r="BQ11" s="66">
        <f>J11/1000*Conversions!$B$2</f>
        <v>0.16996435199999999</v>
      </c>
      <c r="BR11" s="66">
        <f>K11/1000*Conversions!$B$2</f>
        <v>0.17134549199999999</v>
      </c>
      <c r="BS11" s="66">
        <f>L11/1000*Conversions!$B$2</f>
        <v>0.17272681199999998</v>
      </c>
      <c r="BT11" s="66">
        <f>M11/1000*Conversions!$B$2</f>
        <v>0.17411101199999998</v>
      </c>
      <c r="BU11" s="66">
        <f>N11/1000*Conversions!$B$2</f>
        <v>0.17550439200000001</v>
      </c>
      <c r="BV11" s="66">
        <f>O11/1000*Conversions!$B$2</f>
        <v>0.17682555599999999</v>
      </c>
      <c r="BW11" s="66">
        <f>P11/1000*Conversions!$B$2</f>
        <v>0.17808159600000001</v>
      </c>
      <c r="BX11" s="66">
        <f>Q11/1000*Conversions!$B$2</f>
        <v>0.17927715600000002</v>
      </c>
      <c r="BY11" s="66">
        <f>R11/1000*Conversions!$B$2</f>
        <v>0.18041958</v>
      </c>
      <c r="BZ11" s="66">
        <f>S11/1000*Conversions!$B$2</f>
        <v>0.18151545600000005</v>
      </c>
      <c r="CA11" s="66">
        <f>T11/1000*Conversions!$B$2</f>
        <v>0.18256878000000001</v>
      </c>
      <c r="CB11" s="66">
        <f>U11/1000*Conversions!$B$2</f>
        <v>0.18360957600000002</v>
      </c>
      <c r="CC11" s="66">
        <f>V11/1000*Conversions!$B$2</f>
        <v>0.18464907600000005</v>
      </c>
      <c r="CD11" s="66">
        <f>W11/1000*Conversions!$B$2</f>
        <v>0.18569534400000004</v>
      </c>
      <c r="CE11" s="66">
        <f>X11/1000*Conversions!$B$2</f>
        <v>0.18674776800000001</v>
      </c>
      <c r="CF11" s="66">
        <f>Y11/1000*Conversions!$B$2</f>
        <v>0.187804692</v>
      </c>
      <c r="CG11" s="66">
        <f>Z11/1000*Conversions!$B$2</f>
        <v>0.188869752</v>
      </c>
      <c r="CH11" s="66">
        <f>AA11/1000*Conversions!$B$2</f>
        <v>0.18994924800000001</v>
      </c>
      <c r="CI11" s="66">
        <f>AB11/1000*Conversions!$B$2</f>
        <v>0.19104368400000005</v>
      </c>
      <c r="CJ11" s="73">
        <f>TREND(CD11:CI11,$CD$5:$CI$5,$CJ$5)</f>
        <v>0.2070573480000002</v>
      </c>
      <c r="CK11" s="52">
        <v>5</v>
      </c>
      <c r="CM11" s="52" t="str">
        <f t="shared" si="0"/>
        <v>MINBIORVO_S1</v>
      </c>
      <c r="CN11" s="52" t="str">
        <f t="shared" si="1"/>
        <v>RVO - Lo</v>
      </c>
      <c r="CO11" s="15" t="s">
        <v>6</v>
      </c>
      <c r="CP11" s="15" t="s">
        <v>105</v>
      </c>
      <c r="CQ11" s="52" t="str">
        <f t="shared" si="2"/>
        <v>BIORPS</v>
      </c>
      <c r="CR11" s="52" t="s">
        <v>103</v>
      </c>
      <c r="CS11" s="66">
        <f>IF(AF11&lt;0,0.01,AF11/Conversions!$B$3)</f>
        <v>15.5</v>
      </c>
      <c r="CT11" s="66">
        <f>IF(AG11&lt;0,0.01,AG11/Conversions!$B$3)</f>
        <v>15.5</v>
      </c>
      <c r="CU11" s="66">
        <f>IF(AH11&lt;0,0.01,AH11/Conversions!$B$3)</f>
        <v>15.5</v>
      </c>
      <c r="CV11" s="66">
        <f>IF(AI11&lt;0,0.01,AI11/Conversions!$B$3)</f>
        <v>15.5</v>
      </c>
      <c r="CW11" s="66">
        <f>IF(AJ11&lt;0,0.01,AJ11/Conversions!$B$3)</f>
        <v>15.5</v>
      </c>
      <c r="CX11" s="66">
        <f>IF(AK11&lt;0,0.01,AK11/Conversions!$B$3)</f>
        <v>15.5</v>
      </c>
      <c r="CY11" s="66">
        <f>IF(AL11&lt;0,0.01,AL11/Conversions!$B$3)</f>
        <v>15.5</v>
      </c>
      <c r="CZ11" s="66">
        <f>IF(AM11&lt;0,0.01,AM11/Conversions!$B$3)</f>
        <v>15.5</v>
      </c>
      <c r="DA11" s="66">
        <f>IF(AN11&lt;0,0.01,AN11/Conversions!$B$3)</f>
        <v>15.5</v>
      </c>
      <c r="DB11" s="66">
        <f>IF(AO11&lt;0,0.01,AO11/Conversions!$B$3)</f>
        <v>15.5</v>
      </c>
      <c r="DC11" s="66">
        <f>IF(AP11&lt;0,0.01,AP11/Conversions!$B$3)</f>
        <v>15.5</v>
      </c>
      <c r="DD11" s="66">
        <f>IF(AQ11&lt;0,0.01,AQ11/Conversions!$B$3)</f>
        <v>15.5</v>
      </c>
      <c r="DE11" s="66">
        <f>IF(AR11&lt;0,0.01,AR11/Conversions!$B$3)</f>
        <v>15.5</v>
      </c>
      <c r="DF11" s="66">
        <f>IF(AS11&lt;0,0.01,AS11/Conversions!$B$3)</f>
        <v>15.5</v>
      </c>
      <c r="DG11" s="66">
        <f>IF(AT11&lt;0,0.01,AT11/Conversions!$B$3)</f>
        <v>15.5</v>
      </c>
      <c r="DH11" s="66">
        <f>IF(AU11&lt;0,0.01,AU11/Conversions!$B$3)</f>
        <v>15.5</v>
      </c>
      <c r="DI11" s="66">
        <f>IF(AV11&lt;0,0.01,AV11/Conversions!$B$3)</f>
        <v>15.5</v>
      </c>
      <c r="DJ11" s="66">
        <f>IF(AW11&lt;0,0.01,AW11/Conversions!$B$3)</f>
        <v>15.5</v>
      </c>
      <c r="DK11" s="66">
        <f>IF(AX11&lt;0,0.01,AX11/Conversions!$B$3)</f>
        <v>15.5</v>
      </c>
      <c r="DL11" s="66">
        <f>IF(AY11&lt;0,0.01,AY11/Conversions!$B$3)</f>
        <v>15.5</v>
      </c>
      <c r="DM11" s="66">
        <f>IF(AZ11&lt;0,0.01,AZ11/Conversions!$B$3)</f>
        <v>15.5</v>
      </c>
      <c r="DN11" s="66">
        <f>IF(BA11&lt;0,0.01,BA11/Conversions!$B$3)</f>
        <v>15.5</v>
      </c>
      <c r="DO11" s="66">
        <f>IF(BB11&lt;0,0.01,BB11/Conversions!$B$3)</f>
        <v>15.5</v>
      </c>
      <c r="DP11" s="66">
        <f>IF(BC11&lt;0,0.01,BC11/Conversions!$B$3)</f>
        <v>15.5</v>
      </c>
      <c r="DQ11" s="52">
        <v>5</v>
      </c>
    </row>
    <row r="12" spans="1:121" x14ac:dyDescent="0.25">
      <c r="A12" s="26" t="s">
        <v>38</v>
      </c>
      <c r="B12" s="26" t="s">
        <v>39</v>
      </c>
      <c r="C12" s="25">
        <v>10842.31876458001</v>
      </c>
      <c r="D12" s="25">
        <v>18162.111065111381</v>
      </c>
      <c r="E12" s="25">
        <v>23069.487079221421</v>
      </c>
      <c r="F12" s="25">
        <v>14561.458629923523</v>
      </c>
      <c r="G12" s="25">
        <v>17288.629703468116</v>
      </c>
      <c r="H12" s="25">
        <v>16597.816557812384</v>
      </c>
      <c r="I12" s="25">
        <v>17902.04584090276</v>
      </c>
      <c r="J12" s="25">
        <v>21990.007555471257</v>
      </c>
      <c r="K12" s="25">
        <v>23904.397408683926</v>
      </c>
      <c r="L12" s="25">
        <v>25843.522344179542</v>
      </c>
      <c r="M12" s="25">
        <v>27692.948029711704</v>
      </c>
      <c r="N12" s="25">
        <v>29297.451882299803</v>
      </c>
      <c r="O12" s="25">
        <v>30632.754860228455</v>
      </c>
      <c r="P12" s="25">
        <v>31834.904533682111</v>
      </c>
      <c r="Q12" s="25">
        <v>33105.14928487406</v>
      </c>
      <c r="R12" s="25">
        <v>33724.835451756931</v>
      </c>
      <c r="S12" s="25">
        <v>33082.003124814888</v>
      </c>
      <c r="T12" s="25">
        <v>33917.294879641624</v>
      </c>
      <c r="U12" s="25">
        <v>34854.172391429085</v>
      </c>
      <c r="V12" s="25">
        <v>35869.800524212573</v>
      </c>
      <c r="W12" s="25">
        <v>36944.225723379379</v>
      </c>
      <c r="X12" s="25">
        <v>38056.561816305744</v>
      </c>
      <c r="Y12" s="25">
        <v>39191.840768270893</v>
      </c>
      <c r="Z12" s="25">
        <v>40330.036116346491</v>
      </c>
      <c r="AA12" s="25">
        <v>41459.758446735643</v>
      </c>
      <c r="AB12" s="25">
        <v>42613.710182470772</v>
      </c>
      <c r="AD12" s="24">
        <v>118.26267365456444</v>
      </c>
      <c r="AE12" s="24">
        <v>118.26267365456444</v>
      </c>
      <c r="AF12" s="24">
        <v>118.26267365456441</v>
      </c>
      <c r="AG12" s="24">
        <v>118.26267365456441</v>
      </c>
      <c r="AH12" s="24">
        <v>118.26267365456444</v>
      </c>
      <c r="AI12" s="24">
        <v>118.26267365456444</v>
      </c>
      <c r="AJ12" s="24">
        <v>118.26267365456441</v>
      </c>
      <c r="AK12" s="24">
        <v>118.26267365456441</v>
      </c>
      <c r="AL12" s="24">
        <v>118.26267365456441</v>
      </c>
      <c r="AM12" s="24">
        <v>118.26267365456444</v>
      </c>
      <c r="AN12" s="24">
        <v>118.26267365456444</v>
      </c>
      <c r="AO12" s="24">
        <v>118.26267365456441</v>
      </c>
      <c r="AP12" s="24">
        <v>118.26267365456441</v>
      </c>
      <c r="AQ12" s="24">
        <v>118.26267365456444</v>
      </c>
      <c r="AR12" s="24">
        <v>118.26267365456441</v>
      </c>
      <c r="AS12" s="24">
        <v>118.26267365456444</v>
      </c>
      <c r="AT12" s="24">
        <v>118.26267365456441</v>
      </c>
      <c r="AU12" s="24">
        <v>118.26267365456441</v>
      </c>
      <c r="AV12" s="24">
        <v>118.26267365456441</v>
      </c>
      <c r="AW12" s="24">
        <v>118.26267365456441</v>
      </c>
      <c r="AX12" s="24">
        <v>118.26267365456441</v>
      </c>
      <c r="AY12" s="24">
        <v>118.26267365456441</v>
      </c>
      <c r="AZ12" s="24">
        <v>118.26267365456441</v>
      </c>
      <c r="BA12" s="24">
        <v>118.26267365456441</v>
      </c>
      <c r="BB12" s="24">
        <v>118.26267365456441</v>
      </c>
      <c r="BC12" s="24">
        <v>118.26267365456441</v>
      </c>
      <c r="BD12" s="32"/>
      <c r="BE12" s="52" t="s">
        <v>107</v>
      </c>
      <c r="BG12" s="52" t="str">
        <f>"MINBIOWOO3"&amp;BE12</f>
        <v>MINBIOWOO3_S1</v>
      </c>
      <c r="BH12" s="52" t="str">
        <f t="shared" si="3"/>
        <v>Straw - Lo</v>
      </c>
      <c r="BI12" s="55" t="s">
        <v>5</v>
      </c>
      <c r="BJ12" s="52" t="s">
        <v>7</v>
      </c>
      <c r="BK12" s="55" t="s">
        <v>1</v>
      </c>
      <c r="BL12" s="66">
        <f>E12/1000*Conversions!$B$2</f>
        <v>0.96587328503284253</v>
      </c>
      <c r="BM12" s="66">
        <f>F12/1000*Conversions!$B$2</f>
        <v>0.60965914991763814</v>
      </c>
      <c r="BN12" s="66">
        <f>G12/1000*Conversions!$B$2</f>
        <v>0.72384034842480305</v>
      </c>
      <c r="BO12" s="66">
        <f>H12/1000*Conversions!$B$2</f>
        <v>0.6949173836424889</v>
      </c>
      <c r="BP12" s="66">
        <f>I12/1000*Conversions!$B$2</f>
        <v>0.74952285526691675</v>
      </c>
      <c r="BQ12" s="66">
        <f>J12/1000*Conversions!$B$2</f>
        <v>0.92067763633247057</v>
      </c>
      <c r="BR12" s="66">
        <f>K12/1000*Conversions!$B$2</f>
        <v>1.0008293107067787</v>
      </c>
      <c r="BS12" s="66">
        <f>L12/1000*Conversions!$B$2</f>
        <v>1.0820165935061092</v>
      </c>
      <c r="BT12" s="66">
        <f>M12/1000*Conversions!$B$2</f>
        <v>1.1594483481079698</v>
      </c>
      <c r="BU12" s="66">
        <f>N12/1000*Conversions!$B$2</f>
        <v>1.2266257154081281</v>
      </c>
      <c r="BV12" s="66">
        <f>O12/1000*Conversions!$B$2</f>
        <v>1.282532180488045</v>
      </c>
      <c r="BW12" s="66">
        <f>P12/1000*Conversions!$B$2</f>
        <v>1.3328637830162027</v>
      </c>
      <c r="BX12" s="66">
        <f>Q12/1000*Conversions!$B$2</f>
        <v>1.3860463902591071</v>
      </c>
      <c r="BY12" s="66">
        <f>R12/1000*Conversions!$B$2</f>
        <v>1.4119914106941593</v>
      </c>
      <c r="BZ12" s="66">
        <f>S12/1000*Conversions!$B$2</f>
        <v>1.3850773068297499</v>
      </c>
      <c r="CA12" s="66">
        <f>T12/1000*Conversions!$B$2</f>
        <v>1.4200493020208356</v>
      </c>
      <c r="CB12" s="66">
        <f>U12/1000*Conversions!$B$2</f>
        <v>1.4592744896843532</v>
      </c>
      <c r="CC12" s="66">
        <f>V12/1000*Conversions!$B$2</f>
        <v>1.501796808347732</v>
      </c>
      <c r="CD12" s="66">
        <f>W12/1000*Conversions!$B$2</f>
        <v>1.5467808425864478</v>
      </c>
      <c r="CE12" s="66">
        <f>X12/1000*Conversions!$B$2</f>
        <v>1.593352130125089</v>
      </c>
      <c r="CF12" s="66">
        <f>Y12/1000*Conversions!$B$2</f>
        <v>1.6408839892859659</v>
      </c>
      <c r="CG12" s="66">
        <f>Z12/1000*Conversions!$B$2</f>
        <v>1.688537952119195</v>
      </c>
      <c r="CH12" s="66">
        <f>AA12/1000*Conversions!$B$2</f>
        <v>1.735837166647928</v>
      </c>
      <c r="CI12" s="66">
        <f>AB12/1000*Conversions!$B$2</f>
        <v>1.7841508179196863</v>
      </c>
      <c r="CJ12" s="73">
        <f>TREND(CD12:CI12,$CD$5:$CI$5,$CJ$5)</f>
        <v>2.4959032909813601</v>
      </c>
      <c r="CK12" s="52">
        <v>5</v>
      </c>
      <c r="CM12" s="52" t="str">
        <f t="shared" si="0"/>
        <v>MINBIOWOO3_S1</v>
      </c>
      <c r="CN12" s="52" t="str">
        <f t="shared" si="1"/>
        <v>Straw - Lo</v>
      </c>
      <c r="CO12" s="15" t="s">
        <v>6</v>
      </c>
      <c r="CP12" s="15" t="s">
        <v>105</v>
      </c>
      <c r="CQ12" s="52" t="str">
        <f t="shared" si="2"/>
        <v>BIOWOO</v>
      </c>
      <c r="CR12" s="52" t="s">
        <v>103</v>
      </c>
      <c r="CS12" s="66">
        <f>IF(AF12&lt;0,0.01,AF12/Conversions!$B$3)</f>
        <v>2.8246554326589375</v>
      </c>
      <c r="CT12" s="66">
        <f>IF(AG12&lt;0,0.01,AG12/Conversions!$B$3)</f>
        <v>2.8246554326589375</v>
      </c>
      <c r="CU12" s="66">
        <f>IF(AH12&lt;0,0.01,AH12/Conversions!$B$3)</f>
        <v>2.8246554326589384</v>
      </c>
      <c r="CV12" s="66">
        <f>IF(AI12&lt;0,0.01,AI12/Conversions!$B$3)</f>
        <v>2.8246554326589384</v>
      </c>
      <c r="CW12" s="66">
        <f>IF(AJ12&lt;0,0.01,AJ12/Conversions!$B$3)</f>
        <v>2.8246554326589375</v>
      </c>
      <c r="CX12" s="66">
        <f>IF(AK12&lt;0,0.01,AK12/Conversions!$B$3)</f>
        <v>2.8246554326589375</v>
      </c>
      <c r="CY12" s="66">
        <f>IF(AL12&lt;0,0.01,AL12/Conversions!$B$3)</f>
        <v>2.8246554326589375</v>
      </c>
      <c r="CZ12" s="66">
        <f>IF(AM12&lt;0,0.01,AM12/Conversions!$B$3)</f>
        <v>2.8246554326589384</v>
      </c>
      <c r="DA12" s="66">
        <f>IF(AN12&lt;0,0.01,AN12/Conversions!$B$3)</f>
        <v>2.8246554326589384</v>
      </c>
      <c r="DB12" s="66">
        <f>IF(AO12&lt;0,0.01,AO12/Conversions!$B$3)</f>
        <v>2.8246554326589375</v>
      </c>
      <c r="DC12" s="66">
        <f>IF(AP12&lt;0,0.01,AP12/Conversions!$B$3)</f>
        <v>2.8246554326589375</v>
      </c>
      <c r="DD12" s="66">
        <f>IF(AQ12&lt;0,0.01,AQ12/Conversions!$B$3)</f>
        <v>2.8246554326589384</v>
      </c>
      <c r="DE12" s="66">
        <f>IF(AR12&lt;0,0.01,AR12/Conversions!$B$3)</f>
        <v>2.8246554326589375</v>
      </c>
      <c r="DF12" s="66">
        <f>IF(AS12&lt;0,0.01,AS12/Conversions!$B$3)</f>
        <v>2.8246554326589384</v>
      </c>
      <c r="DG12" s="66">
        <f>IF(AT12&lt;0,0.01,AT12/Conversions!$B$3)</f>
        <v>2.8246554326589375</v>
      </c>
      <c r="DH12" s="66">
        <f>IF(AU12&lt;0,0.01,AU12/Conversions!$B$3)</f>
        <v>2.8246554326589375</v>
      </c>
      <c r="DI12" s="66">
        <f>IF(AV12&lt;0,0.01,AV12/Conversions!$B$3)</f>
        <v>2.8246554326589375</v>
      </c>
      <c r="DJ12" s="66">
        <f>IF(AW12&lt;0,0.01,AW12/Conversions!$B$3)</f>
        <v>2.8246554326589375</v>
      </c>
      <c r="DK12" s="66">
        <f>IF(AX12&lt;0,0.01,AX12/Conversions!$B$3)</f>
        <v>2.8246554326589375</v>
      </c>
      <c r="DL12" s="66">
        <f>IF(AY12&lt;0,0.01,AY12/Conversions!$B$3)</f>
        <v>2.8246554326589375</v>
      </c>
      <c r="DM12" s="66">
        <f>IF(AZ12&lt;0,0.01,AZ12/Conversions!$B$3)</f>
        <v>2.8246554326589375</v>
      </c>
      <c r="DN12" s="66">
        <f>IF(BA12&lt;0,0.01,BA12/Conversions!$B$3)</f>
        <v>2.8246554326589375</v>
      </c>
      <c r="DO12" s="66">
        <f>IF(BB12&lt;0,0.01,BB12/Conversions!$B$3)</f>
        <v>2.8246554326589375</v>
      </c>
      <c r="DP12" s="66">
        <f>IF(BC12&lt;0,0.01,BC12/Conversions!$B$3)</f>
        <v>2.8246554326589375</v>
      </c>
      <c r="DQ12" s="52">
        <v>5</v>
      </c>
    </row>
    <row r="13" spans="1:121" x14ac:dyDescent="0.25">
      <c r="A13" s="26" t="s">
        <v>40</v>
      </c>
      <c r="B13" s="26" t="s">
        <v>41</v>
      </c>
      <c r="C13" s="25">
        <v>810.65449992766457</v>
      </c>
      <c r="D13" s="25">
        <v>830.90023425656182</v>
      </c>
      <c r="E13" s="25">
        <v>853.49226764784976</v>
      </c>
      <c r="F13" s="25">
        <v>872.7063751772472</v>
      </c>
      <c r="G13" s="25">
        <v>891.92048270664486</v>
      </c>
      <c r="H13" s="25">
        <v>911.13459023604264</v>
      </c>
      <c r="I13" s="25">
        <v>939.63001285405539</v>
      </c>
      <c r="J13" s="25">
        <v>948.58764374680982</v>
      </c>
      <c r="K13" s="25">
        <v>965.37848166301239</v>
      </c>
      <c r="L13" s="25">
        <v>987.90983132359861</v>
      </c>
      <c r="M13" s="25">
        <v>1012.7292067867014</v>
      </c>
      <c r="N13" s="25">
        <v>1035.2912570202</v>
      </c>
      <c r="O13" s="25">
        <v>1055.2920382308696</v>
      </c>
      <c r="P13" s="25">
        <v>945.22758008329163</v>
      </c>
      <c r="Q13" s="25">
        <v>1088.3239742838878</v>
      </c>
      <c r="R13" s="25">
        <v>1101.6427169314743</v>
      </c>
      <c r="S13" s="25">
        <v>1112.9367945906483</v>
      </c>
      <c r="T13" s="25">
        <v>1122.1473217907378</v>
      </c>
      <c r="U13" s="25">
        <v>1129.5180950928959</v>
      </c>
      <c r="V13" s="25">
        <v>1135.3688734549739</v>
      </c>
      <c r="W13" s="25">
        <v>1139.9266296207225</v>
      </c>
      <c r="X13" s="25">
        <v>1143.3365608711642</v>
      </c>
      <c r="Y13" s="25">
        <v>1145.4952758631455</v>
      </c>
      <c r="Z13" s="25">
        <v>1146.6419756513387</v>
      </c>
      <c r="AA13" s="25">
        <v>1147.1694968800011</v>
      </c>
      <c r="AB13" s="25">
        <v>1147.026123055105</v>
      </c>
      <c r="AD13" s="24">
        <v>0</v>
      </c>
      <c r="AE13" s="24">
        <v>0</v>
      </c>
      <c r="AF13" s="24">
        <v>0</v>
      </c>
      <c r="AG13" s="24">
        <v>0</v>
      </c>
      <c r="AH13" s="24">
        <v>0</v>
      </c>
      <c r="AI13" s="24">
        <v>0</v>
      </c>
      <c r="AJ13" s="24">
        <v>0</v>
      </c>
      <c r="AK13" s="24">
        <v>0</v>
      </c>
      <c r="AL13" s="24">
        <v>0</v>
      </c>
      <c r="AM13" s="24">
        <v>0</v>
      </c>
      <c r="AN13" s="24">
        <v>0</v>
      </c>
      <c r="AO13" s="24">
        <v>0</v>
      </c>
      <c r="AP13" s="24">
        <v>0</v>
      </c>
      <c r="AQ13" s="24">
        <v>0</v>
      </c>
      <c r="AR13" s="24">
        <v>0</v>
      </c>
      <c r="AS13" s="24">
        <v>0</v>
      </c>
      <c r="AT13" s="24">
        <v>0</v>
      </c>
      <c r="AU13" s="24">
        <v>0</v>
      </c>
      <c r="AV13" s="24">
        <v>0</v>
      </c>
      <c r="AW13" s="24">
        <v>0</v>
      </c>
      <c r="AX13" s="24">
        <v>0</v>
      </c>
      <c r="AY13" s="24">
        <v>0</v>
      </c>
      <c r="AZ13" s="24">
        <v>0</v>
      </c>
      <c r="BA13" s="24">
        <v>0</v>
      </c>
      <c r="BB13" s="24">
        <v>0</v>
      </c>
      <c r="BC13" s="24">
        <v>0</v>
      </c>
      <c r="BD13" s="32"/>
      <c r="BE13" s="52" t="s">
        <v>107</v>
      </c>
      <c r="BG13" s="52" t="str">
        <f>"MINBIOCATW"&amp;BE13</f>
        <v>MINBIOCATW_S1</v>
      </c>
      <c r="BH13" s="52" t="str">
        <f t="shared" si="3"/>
        <v>Cattle waste - Lo</v>
      </c>
      <c r="BI13" s="55" t="s">
        <v>5</v>
      </c>
      <c r="BJ13" s="52" t="s">
        <v>11</v>
      </c>
      <c r="BK13" s="55" t="s">
        <v>1</v>
      </c>
      <c r="BL13" s="66">
        <f>E13/1000*Conversions!$B$2</f>
        <v>3.5734014261880179E-2</v>
      </c>
      <c r="BM13" s="66">
        <f>F13/1000*Conversions!$B$2</f>
        <v>3.653847051592099E-2</v>
      </c>
      <c r="BN13" s="66">
        <f>G13/1000*Conversions!$B$2</f>
        <v>3.7342926769961808E-2</v>
      </c>
      <c r="BO13" s="66">
        <f>H13/1000*Conversions!$B$2</f>
        <v>3.8147383024002633E-2</v>
      </c>
      <c r="BP13" s="66">
        <f>I13/1000*Conversions!$B$2</f>
        <v>3.9340429378173593E-2</v>
      </c>
      <c r="BQ13" s="66">
        <f>J13/1000*Conversions!$B$2</f>
        <v>3.9715467468391434E-2</v>
      </c>
      <c r="BR13" s="66">
        <f>K13/1000*Conversions!$B$2</f>
        <v>4.041846627026701E-2</v>
      </c>
      <c r="BS13" s="66">
        <f>L13/1000*Conversions!$B$2</f>
        <v>4.1361808817856428E-2</v>
      </c>
      <c r="BT13" s="66">
        <f>M13/1000*Conversions!$B$2</f>
        <v>4.2400946429745616E-2</v>
      </c>
      <c r="BU13" s="66">
        <f>N13/1000*Conversions!$B$2</f>
        <v>4.3345574348921737E-2</v>
      </c>
      <c r="BV13" s="66">
        <f>O13/1000*Conversions!$B$2</f>
        <v>4.4182967056650056E-2</v>
      </c>
      <c r="BW13" s="66">
        <f>P13/1000*Conversions!$B$2</f>
        <v>3.9574788322927261E-2</v>
      </c>
      <c r="BX13" s="66">
        <f>Q13/1000*Conversions!$B$2</f>
        <v>4.5565948155317816E-2</v>
      </c>
      <c r="BY13" s="66">
        <f>R13/1000*Conversions!$B$2</f>
        <v>4.6123577272486962E-2</v>
      </c>
      <c r="BZ13" s="66">
        <f>S13/1000*Conversions!$B$2</f>
        <v>4.6596437715921264E-2</v>
      </c>
      <c r="CA13" s="66">
        <f>T13/1000*Conversions!$B$2</f>
        <v>4.6982064068734612E-2</v>
      </c>
      <c r="CB13" s="66">
        <f>U13/1000*Conversions!$B$2</f>
        <v>4.7290663605349371E-2</v>
      </c>
      <c r="CC13" s="66">
        <f>V13/1000*Conversions!$B$2</f>
        <v>4.7535623993812851E-2</v>
      </c>
      <c r="CD13" s="66">
        <f>W13/1000*Conversions!$B$2</f>
        <v>4.772644812896041E-2</v>
      </c>
      <c r="CE13" s="66">
        <f>X13/1000*Conversions!$B$2</f>
        <v>4.7869215130553908E-2</v>
      </c>
      <c r="CF13" s="66">
        <f>Y13/1000*Conversions!$B$2</f>
        <v>4.7959596209838182E-2</v>
      </c>
      <c r="CG13" s="66">
        <f>Z13/1000*Conversions!$B$2</f>
        <v>4.8007606236570251E-2</v>
      </c>
      <c r="CH13" s="66">
        <f>AA13/1000*Conversions!$B$2</f>
        <v>4.8029692495371888E-2</v>
      </c>
      <c r="CI13" s="66">
        <f>AB13/1000*Conversions!$B$2</f>
        <v>4.8023689720071143E-2</v>
      </c>
      <c r="CJ13" s="73">
        <f>CI13</f>
        <v>4.8023689720071143E-2</v>
      </c>
      <c r="CK13" s="52">
        <v>5</v>
      </c>
      <c r="CM13" s="52" t="str">
        <f t="shared" si="0"/>
        <v>MINBIOCATW_S1</v>
      </c>
      <c r="CN13" s="52" t="str">
        <f t="shared" si="1"/>
        <v>Cattle waste - Lo</v>
      </c>
      <c r="CO13" s="15" t="s">
        <v>6</v>
      </c>
      <c r="CP13" s="15" t="s">
        <v>105</v>
      </c>
      <c r="CQ13" s="52" t="str">
        <f t="shared" si="2"/>
        <v>BIOSLU</v>
      </c>
      <c r="CR13" s="52" t="s">
        <v>103</v>
      </c>
      <c r="CS13" s="66">
        <f>IF(AF13&lt;0,0.01,AF13/Conversions!$B$3)</f>
        <v>0</v>
      </c>
      <c r="CT13" s="66">
        <f>IF(AG13&lt;0,0.01,AG13/Conversions!$B$3)</f>
        <v>0</v>
      </c>
      <c r="CU13" s="66">
        <f>IF(AH13&lt;0,0.01,AH13/Conversions!$B$3)</f>
        <v>0</v>
      </c>
      <c r="CV13" s="66">
        <f>IF(AI13&lt;0,0.01,AI13/Conversions!$B$3)</f>
        <v>0</v>
      </c>
      <c r="CW13" s="66">
        <f>IF(AJ13&lt;0,0.01,AJ13/Conversions!$B$3)</f>
        <v>0</v>
      </c>
      <c r="CX13" s="66">
        <f>IF(AK13&lt;0,0.01,AK13/Conversions!$B$3)</f>
        <v>0</v>
      </c>
      <c r="CY13" s="66">
        <f>IF(AL13&lt;0,0.01,AL13/Conversions!$B$3)</f>
        <v>0</v>
      </c>
      <c r="CZ13" s="66">
        <f>IF(AM13&lt;0,0.01,AM13/Conversions!$B$3)</f>
        <v>0</v>
      </c>
      <c r="DA13" s="66">
        <f>IF(AN13&lt;0,0.01,AN13/Conversions!$B$3)</f>
        <v>0</v>
      </c>
      <c r="DB13" s="66">
        <f>IF(AO13&lt;0,0.01,AO13/Conversions!$B$3)</f>
        <v>0</v>
      </c>
      <c r="DC13" s="66">
        <f>IF(AP13&lt;0,0.01,AP13/Conversions!$B$3)</f>
        <v>0</v>
      </c>
      <c r="DD13" s="66">
        <f>IF(AQ13&lt;0,0.01,AQ13/Conversions!$B$3)</f>
        <v>0</v>
      </c>
      <c r="DE13" s="66">
        <f>IF(AR13&lt;0,0.01,AR13/Conversions!$B$3)</f>
        <v>0</v>
      </c>
      <c r="DF13" s="66">
        <f>IF(AS13&lt;0,0.01,AS13/Conversions!$B$3)</f>
        <v>0</v>
      </c>
      <c r="DG13" s="66">
        <f>IF(AT13&lt;0,0.01,AT13/Conversions!$B$3)</f>
        <v>0</v>
      </c>
      <c r="DH13" s="66">
        <f>IF(AU13&lt;0,0.01,AU13/Conversions!$B$3)</f>
        <v>0</v>
      </c>
      <c r="DI13" s="66">
        <f>IF(AV13&lt;0,0.01,AV13/Conversions!$B$3)</f>
        <v>0</v>
      </c>
      <c r="DJ13" s="66">
        <f>IF(AW13&lt;0,0.01,AW13/Conversions!$B$3)</f>
        <v>0</v>
      </c>
      <c r="DK13" s="66">
        <f>IF(AX13&lt;0,0.01,AX13/Conversions!$B$3)</f>
        <v>0</v>
      </c>
      <c r="DL13" s="66">
        <f>IF(AY13&lt;0,0.01,AY13/Conversions!$B$3)</f>
        <v>0</v>
      </c>
      <c r="DM13" s="66">
        <f>IF(AZ13&lt;0,0.01,AZ13/Conversions!$B$3)</f>
        <v>0</v>
      </c>
      <c r="DN13" s="66">
        <f>IF(BA13&lt;0,0.01,BA13/Conversions!$B$3)</f>
        <v>0</v>
      </c>
      <c r="DO13" s="66">
        <f>IF(BB13&lt;0,0.01,BB13/Conversions!$B$3)</f>
        <v>0</v>
      </c>
      <c r="DP13" s="66">
        <f>IF(BC13&lt;0,0.01,BC13/Conversions!$B$3)</f>
        <v>0</v>
      </c>
      <c r="DQ13" s="52">
        <v>5</v>
      </c>
    </row>
    <row r="14" spans="1:121" x14ac:dyDescent="0.25">
      <c r="A14" s="26" t="s">
        <v>42</v>
      </c>
      <c r="B14" s="26" t="s">
        <v>43</v>
      </c>
      <c r="C14" s="25">
        <v>23799.232068252277</v>
      </c>
      <c r="D14" s="25">
        <v>24461.636141722516</v>
      </c>
      <c r="E14" s="25">
        <v>24161.977156105026</v>
      </c>
      <c r="F14" s="25">
        <v>23960.003908536819</v>
      </c>
      <c r="G14" s="25">
        <v>23758.030660968605</v>
      </c>
      <c r="H14" s="25">
        <v>23556.057413400398</v>
      </c>
      <c r="I14" s="25">
        <v>23587.895903542718</v>
      </c>
      <c r="J14" s="25">
        <v>23766.655823325422</v>
      </c>
      <c r="K14" s="25">
        <v>23904.757848375277</v>
      </c>
      <c r="L14" s="25">
        <v>23998.275923985337</v>
      </c>
      <c r="M14" s="25">
        <v>24060.883969355502</v>
      </c>
      <c r="N14" s="25">
        <v>24099.153811976747</v>
      </c>
      <c r="O14" s="25">
        <v>24117.392819816196</v>
      </c>
      <c r="P14" s="25">
        <v>24121.28788281581</v>
      </c>
      <c r="Q14" s="25">
        <v>24117.716560915462</v>
      </c>
      <c r="R14" s="25">
        <v>24111.082023281786</v>
      </c>
      <c r="S14" s="25">
        <v>24102.731320612191</v>
      </c>
      <c r="T14" s="25">
        <v>24093.283178290476</v>
      </c>
      <c r="U14" s="25">
        <v>24082.667810432536</v>
      </c>
      <c r="V14" s="25">
        <v>24070.80577546038</v>
      </c>
      <c r="W14" s="25">
        <v>24059.123639561669</v>
      </c>
      <c r="X14" s="25">
        <v>24060.316356304364</v>
      </c>
      <c r="Y14" s="25">
        <v>24070.304556025414</v>
      </c>
      <c r="Z14" s="25">
        <v>24075.871321962499</v>
      </c>
      <c r="AA14" s="25">
        <v>24075.150998568348</v>
      </c>
      <c r="AB14" s="25">
        <v>24069.188040536534</v>
      </c>
      <c r="AD14" s="24">
        <v>0</v>
      </c>
      <c r="AE14" s="24">
        <v>0</v>
      </c>
      <c r="AF14" s="24">
        <v>0</v>
      </c>
      <c r="AG14" s="24">
        <v>0</v>
      </c>
      <c r="AH14" s="24">
        <v>0</v>
      </c>
      <c r="AI14" s="24">
        <v>0</v>
      </c>
      <c r="AJ14" s="24">
        <v>0</v>
      </c>
      <c r="AK14" s="24">
        <v>0</v>
      </c>
      <c r="AL14" s="24">
        <v>0</v>
      </c>
      <c r="AM14" s="24">
        <v>0</v>
      </c>
      <c r="AN14" s="24">
        <v>0</v>
      </c>
      <c r="AO14" s="24">
        <v>0</v>
      </c>
      <c r="AP14" s="24">
        <v>0</v>
      </c>
      <c r="AQ14" s="24">
        <v>0</v>
      </c>
      <c r="AR14" s="24">
        <v>0</v>
      </c>
      <c r="AS14" s="24">
        <v>0</v>
      </c>
      <c r="AT14" s="24">
        <v>0</v>
      </c>
      <c r="AU14" s="24">
        <v>0</v>
      </c>
      <c r="AV14" s="24">
        <v>0</v>
      </c>
      <c r="AW14" s="24">
        <v>0</v>
      </c>
      <c r="AX14" s="24">
        <v>0</v>
      </c>
      <c r="AY14" s="24">
        <v>0</v>
      </c>
      <c r="AZ14" s="24">
        <v>0</v>
      </c>
      <c r="BA14" s="24">
        <v>0</v>
      </c>
      <c r="BB14" s="24">
        <v>0</v>
      </c>
      <c r="BC14" s="24">
        <v>0</v>
      </c>
      <c r="BD14" s="32"/>
      <c r="BE14" s="52" t="s">
        <v>107</v>
      </c>
      <c r="BG14" s="52" t="str">
        <f>"MINBIOPIGW"&amp;BE14</f>
        <v>MINBIOPIGW_S1</v>
      </c>
      <c r="BH14" s="52" t="str">
        <f t="shared" si="3"/>
        <v>Pig waste - Lo</v>
      </c>
      <c r="BI14" s="55" t="s">
        <v>5</v>
      </c>
      <c r="BJ14" s="52" t="s">
        <v>11</v>
      </c>
      <c r="BK14" s="55" t="s">
        <v>1</v>
      </c>
      <c r="BL14" s="66">
        <f>E14/1000*Conversions!$B$2</f>
        <v>1.0116136595718053</v>
      </c>
      <c r="BM14" s="66">
        <f>F14/1000*Conversions!$B$2</f>
        <v>1.0031574436426196</v>
      </c>
      <c r="BN14" s="66">
        <f>G14/1000*Conversions!$B$2</f>
        <v>0.99470122771343361</v>
      </c>
      <c r="BO14" s="66">
        <f>H14/1000*Conversions!$B$2</f>
        <v>0.98624501178424795</v>
      </c>
      <c r="BP14" s="66">
        <f>I14/1000*Conversions!$B$2</f>
        <v>0.98757802568952668</v>
      </c>
      <c r="BQ14" s="66">
        <f>J14/1000*Conversions!$B$2</f>
        <v>0.99506234601098886</v>
      </c>
      <c r="BR14" s="66">
        <f>K14/1000*Conversions!$B$2</f>
        <v>1.000844401595776</v>
      </c>
      <c r="BS14" s="66">
        <f>L14/1000*Conversions!$B$2</f>
        <v>1.0047598163854181</v>
      </c>
      <c r="BT14" s="66">
        <f>M14/1000*Conversions!$B$2</f>
        <v>1.0073810900289761</v>
      </c>
      <c r="BU14" s="66">
        <f>N14/1000*Conversions!$B$2</f>
        <v>1.0089833717998424</v>
      </c>
      <c r="BV14" s="66">
        <f>O14/1000*Conversions!$B$2</f>
        <v>1.0097470025800646</v>
      </c>
      <c r="BW14" s="66">
        <f>P14/1000*Conversions!$B$2</f>
        <v>1.0099100810777324</v>
      </c>
      <c r="BX14" s="66">
        <f>Q14/1000*Conversions!$B$2</f>
        <v>1.0097605569724086</v>
      </c>
      <c r="BY14" s="66">
        <f>R14/1000*Conversions!$B$2</f>
        <v>1.0094827821507619</v>
      </c>
      <c r="BZ14" s="66">
        <f>S14/1000*Conversions!$B$2</f>
        <v>1.0091331549313911</v>
      </c>
      <c r="CA14" s="66">
        <f>T14/1000*Conversions!$B$2</f>
        <v>1.0087375801086658</v>
      </c>
      <c r="CB14" s="66">
        <f>U14/1000*Conversions!$B$2</f>
        <v>1.0082931358871894</v>
      </c>
      <c r="CC14" s="66">
        <f>V14/1000*Conversions!$B$2</f>
        <v>1.0077964962069752</v>
      </c>
      <c r="CD14" s="66">
        <f>W14/1000*Conversions!$B$2</f>
        <v>1.0073073885411681</v>
      </c>
      <c r="CE14" s="66">
        <f>X14/1000*Conversions!$B$2</f>
        <v>1.0073573252057511</v>
      </c>
      <c r="CF14" s="66">
        <f>Y14/1000*Conversions!$B$2</f>
        <v>1.007775511151672</v>
      </c>
      <c r="CG14" s="66">
        <f>Z14/1000*Conversions!$B$2</f>
        <v>1.008008580507926</v>
      </c>
      <c r="CH14" s="66">
        <f>AA14/1000*Conversions!$B$2</f>
        <v>1.0079784220080596</v>
      </c>
      <c r="CI14" s="66">
        <f>AB14/1000*Conversions!$B$2</f>
        <v>1.0077287648811837</v>
      </c>
      <c r="CJ14" s="73">
        <f>CI14</f>
        <v>1.0077287648811837</v>
      </c>
      <c r="CK14" s="52">
        <v>5</v>
      </c>
      <c r="CM14" s="52" t="str">
        <f t="shared" si="0"/>
        <v>MINBIOPIGW_S1</v>
      </c>
      <c r="CN14" s="52" t="str">
        <f t="shared" si="1"/>
        <v>Pig waste - Lo</v>
      </c>
      <c r="CO14" s="15" t="s">
        <v>6</v>
      </c>
      <c r="CP14" s="15" t="s">
        <v>105</v>
      </c>
      <c r="CQ14" s="52" t="str">
        <f t="shared" si="2"/>
        <v>BIOSLU</v>
      </c>
      <c r="CR14" s="52" t="s">
        <v>103</v>
      </c>
      <c r="CS14" s="66">
        <f>IF(AF14&lt;0,0.01,AF14/Conversions!$B$3)</f>
        <v>0</v>
      </c>
      <c r="CT14" s="66">
        <f>IF(AG14&lt;0,0.01,AG14/Conversions!$B$3)</f>
        <v>0</v>
      </c>
      <c r="CU14" s="66">
        <f>IF(AH14&lt;0,0.01,AH14/Conversions!$B$3)</f>
        <v>0</v>
      </c>
      <c r="CV14" s="66">
        <f>IF(AI14&lt;0,0.01,AI14/Conversions!$B$3)</f>
        <v>0</v>
      </c>
      <c r="CW14" s="66">
        <f>IF(AJ14&lt;0,0.01,AJ14/Conversions!$B$3)</f>
        <v>0</v>
      </c>
      <c r="CX14" s="66">
        <f>IF(AK14&lt;0,0.01,AK14/Conversions!$B$3)</f>
        <v>0</v>
      </c>
      <c r="CY14" s="66">
        <f>IF(AL14&lt;0,0.01,AL14/Conversions!$B$3)</f>
        <v>0</v>
      </c>
      <c r="CZ14" s="66">
        <f>IF(AM14&lt;0,0.01,AM14/Conversions!$B$3)</f>
        <v>0</v>
      </c>
      <c r="DA14" s="66">
        <f>IF(AN14&lt;0,0.01,AN14/Conversions!$B$3)</f>
        <v>0</v>
      </c>
      <c r="DB14" s="66">
        <f>IF(AO14&lt;0,0.01,AO14/Conversions!$B$3)</f>
        <v>0</v>
      </c>
      <c r="DC14" s="66">
        <f>IF(AP14&lt;0,0.01,AP14/Conversions!$B$3)</f>
        <v>0</v>
      </c>
      <c r="DD14" s="66">
        <f>IF(AQ14&lt;0,0.01,AQ14/Conversions!$B$3)</f>
        <v>0</v>
      </c>
      <c r="DE14" s="66">
        <f>IF(AR14&lt;0,0.01,AR14/Conversions!$B$3)</f>
        <v>0</v>
      </c>
      <c r="DF14" s="66">
        <f>IF(AS14&lt;0,0.01,AS14/Conversions!$B$3)</f>
        <v>0</v>
      </c>
      <c r="DG14" s="66">
        <f>IF(AT14&lt;0,0.01,AT14/Conversions!$B$3)</f>
        <v>0</v>
      </c>
      <c r="DH14" s="66">
        <f>IF(AU14&lt;0,0.01,AU14/Conversions!$B$3)</f>
        <v>0</v>
      </c>
      <c r="DI14" s="66">
        <f>IF(AV14&lt;0,0.01,AV14/Conversions!$B$3)</f>
        <v>0</v>
      </c>
      <c r="DJ14" s="66">
        <f>IF(AW14&lt;0,0.01,AW14/Conversions!$B$3)</f>
        <v>0</v>
      </c>
      <c r="DK14" s="66">
        <f>IF(AX14&lt;0,0.01,AX14/Conversions!$B$3)</f>
        <v>0</v>
      </c>
      <c r="DL14" s="66">
        <f>IF(AY14&lt;0,0.01,AY14/Conversions!$B$3)</f>
        <v>0</v>
      </c>
      <c r="DM14" s="66">
        <f>IF(AZ14&lt;0,0.01,AZ14/Conversions!$B$3)</f>
        <v>0</v>
      </c>
      <c r="DN14" s="66">
        <f>IF(BA14&lt;0,0.01,BA14/Conversions!$B$3)</f>
        <v>0</v>
      </c>
      <c r="DO14" s="66">
        <f>IF(BB14&lt;0,0.01,BB14/Conversions!$B$3)</f>
        <v>0</v>
      </c>
      <c r="DP14" s="66">
        <f>IF(BC14&lt;0,0.01,BC14/Conversions!$B$3)</f>
        <v>0</v>
      </c>
      <c r="DQ14" s="52">
        <v>5</v>
      </c>
    </row>
    <row r="15" spans="1:121" x14ac:dyDescent="0.25">
      <c r="A15" s="26" t="s">
        <v>44</v>
      </c>
      <c r="B15" s="26" t="s">
        <v>2</v>
      </c>
      <c r="C15" s="25">
        <v>3097.2496353208708</v>
      </c>
      <c r="D15" s="25">
        <v>4323.3141671319045</v>
      </c>
      <c r="E15" s="25">
        <v>4875.7987863941426</v>
      </c>
      <c r="F15" s="25">
        <v>6096.6310961794688</v>
      </c>
      <c r="G15" s="25">
        <v>6263.0705356872813</v>
      </c>
      <c r="H15" s="25">
        <v>6547.4643184880024</v>
      </c>
      <c r="I15" s="25">
        <v>7056.7744492929232</v>
      </c>
      <c r="J15" s="25">
        <v>7311.5357514814123</v>
      </c>
      <c r="K15" s="25">
        <v>7525.0048380286862</v>
      </c>
      <c r="L15" s="25">
        <v>7737.6699758763889</v>
      </c>
      <c r="M15" s="25">
        <v>7949.1678811417078</v>
      </c>
      <c r="N15" s="25">
        <v>8114.5244385098222</v>
      </c>
      <c r="O15" s="25">
        <v>8241.0581008488189</v>
      </c>
      <c r="P15" s="25">
        <v>8370.1611713886741</v>
      </c>
      <c r="Q15" s="25">
        <v>8487.7061508079514</v>
      </c>
      <c r="R15" s="25">
        <v>8624.6190456504646</v>
      </c>
      <c r="S15" s="25">
        <v>8766.3294362226497</v>
      </c>
      <c r="T15" s="25">
        <v>8910.3278993052354</v>
      </c>
      <c r="U15" s="25">
        <v>9056.650376132704</v>
      </c>
      <c r="V15" s="25">
        <v>9205.3333607298246</v>
      </c>
      <c r="W15" s="25">
        <v>9356.4139084775907</v>
      </c>
      <c r="X15" s="25">
        <v>9509.967193585886</v>
      </c>
      <c r="Y15" s="25">
        <v>9666.0335866093828</v>
      </c>
      <c r="Z15" s="25">
        <v>9824.6541157141182</v>
      </c>
      <c r="AA15" s="25">
        <v>9985.8704773675418</v>
      </c>
      <c r="AB15" s="25">
        <v>10149.725047201973</v>
      </c>
      <c r="AD15" s="24">
        <v>-1274.2434782608698</v>
      </c>
      <c r="AE15" s="24">
        <v>-1274.2434782608698</v>
      </c>
      <c r="AF15" s="24">
        <v>-1274.2434782608698</v>
      </c>
      <c r="AG15" s="24">
        <v>-1274.2434782608698</v>
      </c>
      <c r="AH15" s="24">
        <v>-1274.2434782608698</v>
      </c>
      <c r="AI15" s="24">
        <v>-1274.2434782608698</v>
      </c>
      <c r="AJ15" s="24">
        <v>-1274.2434782608698</v>
      </c>
      <c r="AK15" s="24">
        <v>-1274.2434782608698</v>
      </c>
      <c r="AL15" s="24">
        <v>-1274.2434782608698</v>
      </c>
      <c r="AM15" s="24">
        <v>-1274.2434782608698</v>
      </c>
      <c r="AN15" s="24">
        <v>-1274.2434782608698</v>
      </c>
      <c r="AO15" s="24">
        <v>-1274.2434782608698</v>
      </c>
      <c r="AP15" s="24">
        <v>-1274.2434782608698</v>
      </c>
      <c r="AQ15" s="24">
        <v>-1274.2434782608698</v>
      </c>
      <c r="AR15" s="24">
        <v>-1274.2434782608698</v>
      </c>
      <c r="AS15" s="24">
        <v>-1274.2434782608698</v>
      </c>
      <c r="AT15" s="24">
        <v>-1274.2434782608698</v>
      </c>
      <c r="AU15" s="24">
        <v>-1274.2434782608698</v>
      </c>
      <c r="AV15" s="24">
        <v>-1274.2434782608698</v>
      </c>
      <c r="AW15" s="24">
        <v>-1274.2434782608698</v>
      </c>
      <c r="AX15" s="24">
        <v>-1274.2434782608698</v>
      </c>
      <c r="AY15" s="24">
        <v>-1274.2434782608698</v>
      </c>
      <c r="AZ15" s="24">
        <v>-1274.2434782608698</v>
      </c>
      <c r="BA15" s="24">
        <v>-1274.2434782608698</v>
      </c>
      <c r="BB15" s="24">
        <v>-1274.2434782608698</v>
      </c>
      <c r="BC15" s="24">
        <v>-1274.2434782608698</v>
      </c>
      <c r="BD15" s="32"/>
      <c r="BE15" s="52" t="s">
        <v>107</v>
      </c>
      <c r="BG15" s="52" t="str">
        <f>"MINBIOMSW2"&amp;BE15</f>
        <v>MINBIOMSW2_S1</v>
      </c>
      <c r="BH15" s="52" t="str">
        <f t="shared" si="3"/>
        <v>BMSW - Lo</v>
      </c>
      <c r="BI15" s="55" t="s">
        <v>5</v>
      </c>
      <c r="BJ15" s="52" t="s">
        <v>10</v>
      </c>
      <c r="BK15" s="55" t="s">
        <v>1</v>
      </c>
      <c r="BL15" s="66">
        <f>E15/1000*Conversions!$B$2</f>
        <v>0.20413994358874996</v>
      </c>
      <c r="BM15" s="66">
        <f>F15/1000*Conversions!$B$2</f>
        <v>0.25525375073484202</v>
      </c>
      <c r="BN15" s="66">
        <f>G15/1000*Conversions!$B$2</f>
        <v>0.26222223718815513</v>
      </c>
      <c r="BO15" s="66">
        <f>H15/1000*Conversions!$B$2</f>
        <v>0.27412923608645573</v>
      </c>
      <c r="BP15" s="66">
        <f>I15/1000*Conversions!$B$2</f>
        <v>0.29545303264299616</v>
      </c>
      <c r="BQ15" s="66">
        <f>J15/1000*Conversions!$B$2</f>
        <v>0.30611937884302381</v>
      </c>
      <c r="BR15" s="66">
        <f>K15/1000*Conversions!$B$2</f>
        <v>0.31505690255858504</v>
      </c>
      <c r="BS15" s="66">
        <f>L15/1000*Conversions!$B$2</f>
        <v>0.32396076654999267</v>
      </c>
      <c r="BT15" s="66">
        <f>M15/1000*Conversions!$B$2</f>
        <v>0.33281576084764103</v>
      </c>
      <c r="BU15" s="66">
        <f>N15/1000*Conversions!$B$2</f>
        <v>0.33973890919152921</v>
      </c>
      <c r="BV15" s="66">
        <f>O15/1000*Conversions!$B$2</f>
        <v>0.34503662056633838</v>
      </c>
      <c r="BW15" s="66">
        <f>P15/1000*Conversions!$B$2</f>
        <v>0.350441907923701</v>
      </c>
      <c r="BX15" s="66">
        <f>Q15/1000*Conversions!$B$2</f>
        <v>0.35536328112202736</v>
      </c>
      <c r="BY15" s="66">
        <f>R15/1000*Conversions!$B$2</f>
        <v>0.36109555020329365</v>
      </c>
      <c r="BZ15" s="66">
        <f>S15/1000*Conversions!$B$2</f>
        <v>0.36702868083576995</v>
      </c>
      <c r="CA15" s="66">
        <f>T15/1000*Conversions!$B$2</f>
        <v>0.37305760848811159</v>
      </c>
      <c r="CB15" s="66">
        <f>U15/1000*Conversions!$B$2</f>
        <v>0.3791838379479241</v>
      </c>
      <c r="CC15" s="66">
        <f>V15/1000*Conversions!$B$2</f>
        <v>0.3854088971470363</v>
      </c>
      <c r="CD15" s="66">
        <f>W15/1000*Conversions!$B$2</f>
        <v>0.39173433752013975</v>
      </c>
      <c r="CE15" s="66">
        <f>X15/1000*Conversions!$B$2</f>
        <v>0.39816330646105391</v>
      </c>
      <c r="CF15" s="66">
        <f>Y15/1000*Conversions!$B$2</f>
        <v>0.40469749420416162</v>
      </c>
      <c r="CG15" s="66">
        <f>Z15/1000*Conversions!$B$2</f>
        <v>0.41133861851671871</v>
      </c>
      <c r="CH15" s="66">
        <f>AA15/1000*Conversions!$B$2</f>
        <v>0.41808842514642425</v>
      </c>
      <c r="CI15" s="66">
        <f>AB15/1000*Conversions!$B$2</f>
        <v>0.42494868827625226</v>
      </c>
      <c r="CJ15" s="73">
        <f>TREND(BT15:CI15,$BT$5:$CI$5,$CJ$5)</f>
        <v>0.51411176654896273</v>
      </c>
      <c r="CK15" s="52">
        <v>5</v>
      </c>
      <c r="CM15" s="52" t="str">
        <f t="shared" si="0"/>
        <v>MINBIOMSW2_S1</v>
      </c>
      <c r="CN15" s="52" t="str">
        <f t="shared" si="1"/>
        <v>BMSW - Lo</v>
      </c>
      <c r="CO15" s="15" t="s">
        <v>6</v>
      </c>
      <c r="CP15" s="15" t="s">
        <v>105</v>
      </c>
      <c r="CQ15" s="52" t="str">
        <f t="shared" si="2"/>
        <v>BIOMUN</v>
      </c>
      <c r="CR15" s="52" t="s">
        <v>103</v>
      </c>
      <c r="CS15" s="66">
        <f>IF(AF15&lt;0,0.01,AF15/Conversions!$B$3)</f>
        <v>0.01</v>
      </c>
      <c r="CT15" s="66">
        <f>IF(AG15&lt;0,0.01,AG15/Conversions!$B$3)</f>
        <v>0.01</v>
      </c>
      <c r="CU15" s="66">
        <f>IF(AH15&lt;0,0.01,AH15/Conversions!$B$3)</f>
        <v>0.01</v>
      </c>
      <c r="CV15" s="66">
        <f>IF(AI15&lt;0,0.01,AI15/Conversions!$B$3)</f>
        <v>0.01</v>
      </c>
      <c r="CW15" s="66">
        <f>IF(AJ15&lt;0,0.01,AJ15/Conversions!$B$3)</f>
        <v>0.01</v>
      </c>
      <c r="CX15" s="66">
        <f>IF(AK15&lt;0,0.01,AK15/Conversions!$B$3)</f>
        <v>0.01</v>
      </c>
      <c r="CY15" s="66">
        <f>IF(AL15&lt;0,0.01,AL15/Conversions!$B$3)</f>
        <v>0.01</v>
      </c>
      <c r="CZ15" s="66">
        <f>IF(AM15&lt;0,0.01,AM15/Conversions!$B$3)</f>
        <v>0.01</v>
      </c>
      <c r="DA15" s="66">
        <f>IF(AN15&lt;0,0.01,AN15/Conversions!$B$3)</f>
        <v>0.01</v>
      </c>
      <c r="DB15" s="66">
        <f>IF(AO15&lt;0,0.01,AO15/Conversions!$B$3)</f>
        <v>0.01</v>
      </c>
      <c r="DC15" s="66">
        <f>IF(AP15&lt;0,0.01,AP15/Conversions!$B$3)</f>
        <v>0.01</v>
      </c>
      <c r="DD15" s="66">
        <f>IF(AQ15&lt;0,0.01,AQ15/Conversions!$B$3)</f>
        <v>0.01</v>
      </c>
      <c r="DE15" s="66">
        <f>IF(AR15&lt;0,0.01,AR15/Conversions!$B$3)</f>
        <v>0.01</v>
      </c>
      <c r="DF15" s="66">
        <f>IF(AS15&lt;0,0.01,AS15/Conversions!$B$3)</f>
        <v>0.01</v>
      </c>
      <c r="DG15" s="66">
        <f>IF(AT15&lt;0,0.01,AT15/Conversions!$B$3)</f>
        <v>0.01</v>
      </c>
      <c r="DH15" s="66">
        <f>IF(AU15&lt;0,0.01,AU15/Conversions!$B$3)</f>
        <v>0.01</v>
      </c>
      <c r="DI15" s="66">
        <f>IF(AV15&lt;0,0.01,AV15/Conversions!$B$3)</f>
        <v>0.01</v>
      </c>
      <c r="DJ15" s="66">
        <f>IF(AW15&lt;0,0.01,AW15/Conversions!$B$3)</f>
        <v>0.01</v>
      </c>
      <c r="DK15" s="66">
        <f>IF(AX15&lt;0,0.01,AX15/Conversions!$B$3)</f>
        <v>0.01</v>
      </c>
      <c r="DL15" s="66">
        <f>IF(AY15&lt;0,0.01,AY15/Conversions!$B$3)</f>
        <v>0.01</v>
      </c>
      <c r="DM15" s="66">
        <f>IF(AZ15&lt;0,0.01,AZ15/Conversions!$B$3)</f>
        <v>0.01</v>
      </c>
      <c r="DN15" s="66">
        <f>IF(BA15&lt;0,0.01,BA15/Conversions!$B$3)</f>
        <v>0.01</v>
      </c>
      <c r="DO15" s="66">
        <f>IF(BB15&lt;0,0.01,BB15/Conversions!$B$3)</f>
        <v>0.01</v>
      </c>
      <c r="DP15" s="66">
        <f>IF(BC15&lt;0,0.01,BC15/Conversions!$B$3)</f>
        <v>0.01</v>
      </c>
      <c r="DQ15" s="52">
        <v>5</v>
      </c>
    </row>
    <row r="16" spans="1:121" x14ac:dyDescent="0.25">
      <c r="A16" s="26" t="s">
        <v>45</v>
      </c>
      <c r="B16" s="26" t="s">
        <v>13</v>
      </c>
      <c r="C16" s="25">
        <v>0</v>
      </c>
      <c r="D16" s="25">
        <v>0</v>
      </c>
      <c r="E16" s="25">
        <v>0</v>
      </c>
      <c r="F16" s="25">
        <v>0</v>
      </c>
      <c r="G16" s="25">
        <v>839.54332664564822</v>
      </c>
      <c r="H16" s="25">
        <v>1429.4926913155632</v>
      </c>
      <c r="I16" s="25">
        <v>1903.8119805101749</v>
      </c>
      <c r="J16" s="25">
        <v>2217.7255501417148</v>
      </c>
      <c r="K16" s="25">
        <v>2732.6454571510458</v>
      </c>
      <c r="L16" s="25">
        <v>3260.029935352376</v>
      </c>
      <c r="M16" s="25">
        <v>3785.3571542307564</v>
      </c>
      <c r="N16" s="25">
        <v>4322.7858985382618</v>
      </c>
      <c r="O16" s="25">
        <v>4897.1242954046029</v>
      </c>
      <c r="P16" s="25">
        <v>5510.5354925002366</v>
      </c>
      <c r="Q16" s="25">
        <v>6165.3066781312682</v>
      </c>
      <c r="R16" s="25">
        <v>6863.8560774338366</v>
      </c>
      <c r="S16" s="25">
        <v>7608.7403380863634</v>
      </c>
      <c r="T16" s="25">
        <v>8402.6623270009277</v>
      </c>
      <c r="U16" s="25">
        <v>9248.4793606274452</v>
      </c>
      <c r="V16" s="25">
        <v>10149.211892740163</v>
      </c>
      <c r="W16" s="25">
        <v>11108.052684878985</v>
      </c>
      <c r="X16" s="25">
        <v>12128.376485991577</v>
      </c>
      <c r="Y16" s="25">
        <v>13213.75024927031</v>
      </c>
      <c r="Z16" s="25">
        <v>14367.943915704353</v>
      </c>
      <c r="AA16" s="25">
        <v>15594.941795476387</v>
      </c>
      <c r="AB16" s="25">
        <v>15760.845431598485</v>
      </c>
      <c r="AD16" s="24">
        <v>167.47200000000001</v>
      </c>
      <c r="AE16" s="24">
        <v>167.47200000000001</v>
      </c>
      <c r="AF16" s="24">
        <v>167.47200000000001</v>
      </c>
      <c r="AG16" s="24">
        <v>167.47200000000001</v>
      </c>
      <c r="AH16" s="24">
        <v>167.47200000000001</v>
      </c>
      <c r="AI16" s="24">
        <v>167.47200000000001</v>
      </c>
      <c r="AJ16" s="24">
        <v>167.47200000000001</v>
      </c>
      <c r="AK16" s="24">
        <v>167.47200000000001</v>
      </c>
      <c r="AL16" s="24">
        <v>167.47200000000001</v>
      </c>
      <c r="AM16" s="24">
        <v>167.47200000000001</v>
      </c>
      <c r="AN16" s="24">
        <v>167.47200000000001</v>
      </c>
      <c r="AO16" s="24">
        <v>167.47200000000001</v>
      </c>
      <c r="AP16" s="24">
        <v>167.47200000000001</v>
      </c>
      <c r="AQ16" s="24">
        <v>167.47200000000001</v>
      </c>
      <c r="AR16" s="24">
        <v>167.47200000000001</v>
      </c>
      <c r="AS16" s="24">
        <v>167.47200000000001</v>
      </c>
      <c r="AT16" s="24">
        <v>167.47200000000001</v>
      </c>
      <c r="AU16" s="24">
        <v>167.47200000000001</v>
      </c>
      <c r="AV16" s="24">
        <v>167.47200000000001</v>
      </c>
      <c r="AW16" s="24">
        <v>167.47200000000001</v>
      </c>
      <c r="AX16" s="24">
        <v>167.47200000000001</v>
      </c>
      <c r="AY16" s="24">
        <v>167.47200000000001</v>
      </c>
      <c r="AZ16" s="24">
        <v>167.47200000000001</v>
      </c>
      <c r="BA16" s="24">
        <v>167.47200000000001</v>
      </c>
      <c r="BB16" s="24">
        <v>167.47200000000001</v>
      </c>
      <c r="BC16" s="24">
        <v>167.47200000000001</v>
      </c>
      <c r="BD16" s="32"/>
      <c r="BE16" s="52">
        <v>1</v>
      </c>
      <c r="BG16" s="52" t="str">
        <f>"ABIOCRP4"&amp;BE16</f>
        <v>ABIOCRP41</v>
      </c>
      <c r="BH16" s="52" t="str">
        <f t="shared" si="3"/>
        <v>Willow - Lo</v>
      </c>
      <c r="BI16" s="55" t="s">
        <v>5</v>
      </c>
      <c r="BJ16" s="52" t="s">
        <v>7</v>
      </c>
      <c r="BK16" s="55" t="s">
        <v>1</v>
      </c>
      <c r="BL16" s="66">
        <f>E16/1000*Conversions!$B$2</f>
        <v>0</v>
      </c>
      <c r="BM16" s="66">
        <f>F16/1000*Conversions!$B$2</f>
        <v>0</v>
      </c>
      <c r="BN16" s="66">
        <f>G16/1000*Conversions!$B$2</f>
        <v>3.5150000000000001E-2</v>
      </c>
      <c r="BO16" s="66">
        <f>H16/1000*Conversions!$B$2</f>
        <v>5.9850000000000007E-2</v>
      </c>
      <c r="BP16" s="66">
        <f>I16/1000*Conversions!$B$2</f>
        <v>7.970880000000001E-2</v>
      </c>
      <c r="BQ16" s="66">
        <f>J16/1000*Conversions!$B$2</f>
        <v>9.2851733333333325E-2</v>
      </c>
      <c r="BR16" s="66">
        <f>K16/1000*Conversions!$B$2</f>
        <v>0.11441039999999998</v>
      </c>
      <c r="BS16" s="66">
        <f>L16/1000*Conversions!$B$2</f>
        <v>0.13649093333333329</v>
      </c>
      <c r="BT16" s="66">
        <f>M16/1000*Conversions!$B$2</f>
        <v>0.15848533333333331</v>
      </c>
      <c r="BU16" s="66">
        <f>N16/1000*Conversions!$B$2</f>
        <v>0.18098639999999996</v>
      </c>
      <c r="BV16" s="66">
        <f>O16/1000*Conversions!$B$2</f>
        <v>0.20503279999999993</v>
      </c>
      <c r="BW16" s="66">
        <f>P16/1000*Conversions!$B$2</f>
        <v>0.23071509999999992</v>
      </c>
      <c r="BX16" s="66">
        <f>Q16/1000*Conversions!$B$2</f>
        <v>0.25812905999999991</v>
      </c>
      <c r="BY16" s="66">
        <f>R16/1000*Conversions!$B$2</f>
        <v>0.28737592624999986</v>
      </c>
      <c r="BZ16" s="66">
        <f>S16/1000*Conversions!$B$2</f>
        <v>0.31856274047499988</v>
      </c>
      <c r="CA16" s="66">
        <f>T16/1000*Conversions!$B$2</f>
        <v>0.35180266630687484</v>
      </c>
      <c r="CB16" s="66">
        <f>U16/1000*Conversions!$B$2</f>
        <v>0.38721533387074991</v>
      </c>
      <c r="CC16" s="66">
        <f>V16/1000*Conversions!$B$2</f>
        <v>0.4249272035252451</v>
      </c>
      <c r="CD16" s="66">
        <f>W16/1000*Conversions!$B$2</f>
        <v>0.46507194981051336</v>
      </c>
      <c r="CE16" s="66">
        <f>X16/1000*Conversions!$B$2</f>
        <v>0.50779086671549534</v>
      </c>
      <c r="CF16" s="66">
        <f>Y16/1000*Conversions!$B$2</f>
        <v>0.55323329543644939</v>
      </c>
      <c r="CG16" s="66">
        <f>Z16/1000*Conversions!$B$2</f>
        <v>0.60155707586270979</v>
      </c>
      <c r="CH16" s="66">
        <f>AA16/1000*Conversions!$B$2</f>
        <v>0.65292902309300538</v>
      </c>
      <c r="CI16" s="66">
        <f>AB16/1000*Conversions!$B$2</f>
        <v>0.65987507653016542</v>
      </c>
      <c r="CJ16" s="73">
        <f>TREND(BL16:CI16,$BL$5:$CI$5,$CJ$5)</f>
        <v>1.0570049652718154</v>
      </c>
      <c r="CK16" s="52">
        <v>5</v>
      </c>
      <c r="CM16" s="52" t="str">
        <f t="shared" si="0"/>
        <v>ABIOCRP41</v>
      </c>
      <c r="CN16" s="52" t="str">
        <f t="shared" si="1"/>
        <v>Willow - Lo</v>
      </c>
      <c r="CO16" s="15" t="s">
        <v>106</v>
      </c>
      <c r="CP16" s="15" t="s">
        <v>105</v>
      </c>
      <c r="CQ16" s="52" t="str">
        <f t="shared" si="2"/>
        <v>BIOWOO</v>
      </c>
      <c r="CR16" s="52" t="s">
        <v>103</v>
      </c>
      <c r="CS16" s="66">
        <f>IF(AF16&lt;0,0.01,AF16/Conversions!$B$3)</f>
        <v>4</v>
      </c>
      <c r="CT16" s="66">
        <f>IF(AG16&lt;0,0.01,AG16/Conversions!$B$3)</f>
        <v>4</v>
      </c>
      <c r="CU16" s="66">
        <f>IF(AH16&lt;0,0.01,AH16/Conversions!$B$3)</f>
        <v>4</v>
      </c>
      <c r="CV16" s="66">
        <f>IF(AI16&lt;0,0.01,AI16/Conversions!$B$3)</f>
        <v>4</v>
      </c>
      <c r="CW16" s="66">
        <f>IF(AJ16&lt;0,0.01,AJ16/Conversions!$B$3)</f>
        <v>4</v>
      </c>
      <c r="CX16" s="66">
        <f>IF(AK16&lt;0,0.01,AK16/Conversions!$B$3)</f>
        <v>4</v>
      </c>
      <c r="CY16" s="66">
        <f>IF(AL16&lt;0,0.01,AL16/Conversions!$B$3)</f>
        <v>4</v>
      </c>
      <c r="CZ16" s="66">
        <f>IF(AM16&lt;0,0.01,AM16/Conversions!$B$3)</f>
        <v>4</v>
      </c>
      <c r="DA16" s="66">
        <f>IF(AN16&lt;0,0.01,AN16/Conversions!$B$3)</f>
        <v>4</v>
      </c>
      <c r="DB16" s="66">
        <f>IF(AO16&lt;0,0.01,AO16/Conversions!$B$3)</f>
        <v>4</v>
      </c>
      <c r="DC16" s="66">
        <f>IF(AP16&lt;0,0.01,AP16/Conversions!$B$3)</f>
        <v>4</v>
      </c>
      <c r="DD16" s="66">
        <f>IF(AQ16&lt;0,0.01,AQ16/Conversions!$B$3)</f>
        <v>4</v>
      </c>
      <c r="DE16" s="66">
        <f>IF(AR16&lt;0,0.01,AR16/Conversions!$B$3)</f>
        <v>4</v>
      </c>
      <c r="DF16" s="66">
        <f>IF(AS16&lt;0,0.01,AS16/Conversions!$B$3)</f>
        <v>4</v>
      </c>
      <c r="DG16" s="66">
        <f>IF(AT16&lt;0,0.01,AT16/Conversions!$B$3)</f>
        <v>4</v>
      </c>
      <c r="DH16" s="66">
        <f>IF(AU16&lt;0,0.01,AU16/Conversions!$B$3)</f>
        <v>4</v>
      </c>
      <c r="DI16" s="66">
        <f>IF(AV16&lt;0,0.01,AV16/Conversions!$B$3)</f>
        <v>4</v>
      </c>
      <c r="DJ16" s="66">
        <f>IF(AW16&lt;0,0.01,AW16/Conversions!$B$3)</f>
        <v>4</v>
      </c>
      <c r="DK16" s="66">
        <f>IF(AX16&lt;0,0.01,AX16/Conversions!$B$3)</f>
        <v>4</v>
      </c>
      <c r="DL16" s="66">
        <f>IF(AY16&lt;0,0.01,AY16/Conversions!$B$3)</f>
        <v>4</v>
      </c>
      <c r="DM16" s="66">
        <f>IF(AZ16&lt;0,0.01,AZ16/Conversions!$B$3)</f>
        <v>4</v>
      </c>
      <c r="DN16" s="66">
        <f>IF(BA16&lt;0,0.01,BA16/Conversions!$B$3)</f>
        <v>4</v>
      </c>
      <c r="DO16" s="66">
        <f>IF(BB16&lt;0,0.01,BB16/Conversions!$B$3)</f>
        <v>4</v>
      </c>
      <c r="DP16" s="66">
        <f>IF(BC16&lt;0,0.01,BC16/Conversions!$B$3)</f>
        <v>4</v>
      </c>
      <c r="DQ16" s="52">
        <v>5</v>
      </c>
    </row>
    <row r="17" spans="1:121" x14ac:dyDescent="0.25">
      <c r="A17" s="26" t="s">
        <v>46</v>
      </c>
      <c r="B17" s="26" t="s">
        <v>12</v>
      </c>
      <c r="C17" s="25">
        <v>0</v>
      </c>
      <c r="D17" s="25">
        <v>0</v>
      </c>
      <c r="E17" s="25">
        <v>0</v>
      </c>
      <c r="F17" s="25">
        <v>0</v>
      </c>
      <c r="G17" s="25">
        <v>721.55345371166516</v>
      </c>
      <c r="H17" s="25">
        <v>1075.5230725136141</v>
      </c>
      <c r="I17" s="25">
        <v>1384.1724785834845</v>
      </c>
      <c r="J17" s="25">
        <v>1458.2943218368839</v>
      </c>
      <c r="K17" s="25">
        <v>1477.2332091334667</v>
      </c>
      <c r="L17" s="25">
        <v>1496.1720964300496</v>
      </c>
      <c r="M17" s="25">
        <v>1757.1414923091618</v>
      </c>
      <c r="N17" s="25">
        <v>2269.2175408426478</v>
      </c>
      <c r="O17" s="25">
        <v>2818.2032419349694</v>
      </c>
      <c r="P17" s="25">
        <v>3406.2617432565826</v>
      </c>
      <c r="Q17" s="25">
        <v>4035.6802331135932</v>
      </c>
      <c r="R17" s="25">
        <v>4708.8769366421429</v>
      </c>
      <c r="S17" s="25">
        <v>5428.4085015206492</v>
      </c>
      <c r="T17" s="25">
        <v>6196.977794661193</v>
      </c>
      <c r="U17" s="25">
        <v>7017.4421325136909</v>
      </c>
      <c r="V17" s="25">
        <v>7892.8219688523886</v>
      </c>
      <c r="W17" s="25">
        <v>8826.3100652171888</v>
      </c>
      <c r="X17" s="25">
        <v>9821.2811705557597</v>
      </c>
      <c r="Y17" s="25">
        <v>10881.302238060469</v>
      </c>
      <c r="Z17" s="25">
        <v>12010.14320872049</v>
      </c>
      <c r="AA17" s="25">
        <v>13211.788392718501</v>
      </c>
      <c r="AB17" s="25">
        <v>13352.339333066579</v>
      </c>
      <c r="AD17" s="24">
        <v>167.47200000000001</v>
      </c>
      <c r="AE17" s="24">
        <v>167.47200000000001</v>
      </c>
      <c r="AF17" s="24">
        <v>167.47200000000001</v>
      </c>
      <c r="AG17" s="24">
        <v>167.47200000000001</v>
      </c>
      <c r="AH17" s="24">
        <v>167.47200000000001</v>
      </c>
      <c r="AI17" s="24">
        <v>167.47200000000001</v>
      </c>
      <c r="AJ17" s="24">
        <v>167.47200000000001</v>
      </c>
      <c r="AK17" s="24">
        <v>167.47200000000001</v>
      </c>
      <c r="AL17" s="24">
        <v>167.47200000000001</v>
      </c>
      <c r="AM17" s="24">
        <v>167.47200000000001</v>
      </c>
      <c r="AN17" s="24">
        <v>167.47200000000001</v>
      </c>
      <c r="AO17" s="24">
        <v>167.47200000000001</v>
      </c>
      <c r="AP17" s="24">
        <v>167.47200000000001</v>
      </c>
      <c r="AQ17" s="24">
        <v>167.47200000000001</v>
      </c>
      <c r="AR17" s="24">
        <v>167.47200000000001</v>
      </c>
      <c r="AS17" s="24">
        <v>167.47200000000001</v>
      </c>
      <c r="AT17" s="24">
        <v>167.47200000000001</v>
      </c>
      <c r="AU17" s="24">
        <v>167.47200000000001</v>
      </c>
      <c r="AV17" s="24">
        <v>167.47200000000001</v>
      </c>
      <c r="AW17" s="24">
        <v>167.47200000000001</v>
      </c>
      <c r="AX17" s="24">
        <v>167.47200000000001</v>
      </c>
      <c r="AY17" s="24">
        <v>167.47200000000001</v>
      </c>
      <c r="AZ17" s="24">
        <v>167.47200000000001</v>
      </c>
      <c r="BA17" s="24">
        <v>167.47200000000001</v>
      </c>
      <c r="BB17" s="24">
        <v>167.47200000000001</v>
      </c>
      <c r="BC17" s="24">
        <v>167.47200000000001</v>
      </c>
      <c r="BD17" s="32"/>
      <c r="BE17" s="52">
        <v>1</v>
      </c>
      <c r="BG17" s="52" t="str">
        <f>"ABIOCRP3"&amp;BE17</f>
        <v>ABIOCRP31</v>
      </c>
      <c r="BH17" s="52" t="str">
        <f t="shared" si="3"/>
        <v>Miscanthus - Lo</v>
      </c>
      <c r="BI17" s="55" t="s">
        <v>5</v>
      </c>
      <c r="BJ17" s="52" t="s">
        <v>7</v>
      </c>
      <c r="BK17" s="55" t="s">
        <v>1</v>
      </c>
      <c r="BL17" s="66">
        <f>E17/1000*Conversions!$B$2</f>
        <v>0</v>
      </c>
      <c r="BM17" s="66">
        <f>F17/1000*Conversions!$B$2</f>
        <v>0</v>
      </c>
      <c r="BN17" s="66">
        <f>G17/1000*Conversions!$B$2</f>
        <v>3.0209999999999997E-2</v>
      </c>
      <c r="BO17" s="66">
        <f>H17/1000*Conversions!$B$2</f>
        <v>4.5030000000000001E-2</v>
      </c>
      <c r="BP17" s="66">
        <f>I17/1000*Conversions!$B$2</f>
        <v>5.7952533333333327E-2</v>
      </c>
      <c r="BQ17" s="66">
        <f>J17/1000*Conversions!$B$2</f>
        <v>6.1055866666666667E-2</v>
      </c>
      <c r="BR17" s="66">
        <f>K17/1000*Conversions!$B$2</f>
        <v>6.1848799999999989E-2</v>
      </c>
      <c r="BS17" s="66">
        <f>L17/1000*Conversions!$B$2</f>
        <v>6.2641733333333324E-2</v>
      </c>
      <c r="BT17" s="66">
        <f>M17/1000*Conversions!$B$2</f>
        <v>7.3567999999999981E-2</v>
      </c>
      <c r="BU17" s="66">
        <f>N17/1000*Conversions!$B$2</f>
        <v>9.5007599999999984E-2</v>
      </c>
      <c r="BV17" s="66">
        <f>O17/1000*Conversions!$B$2</f>
        <v>0.1179925333333333</v>
      </c>
      <c r="BW17" s="66">
        <f>P17/1000*Conversions!$B$2</f>
        <v>0.1426133666666666</v>
      </c>
      <c r="BX17" s="66">
        <f>Q17/1000*Conversions!$B$2</f>
        <v>0.16896585999999994</v>
      </c>
      <c r="BY17" s="66">
        <f>R17/1000*Conversions!$B$2</f>
        <v>0.19715125958333324</v>
      </c>
      <c r="BZ17" s="66">
        <f>S17/1000*Conversions!$B$2</f>
        <v>0.22727660714166656</v>
      </c>
      <c r="CA17" s="66">
        <f>T17/1000*Conversions!$B$2</f>
        <v>0.25945506630687487</v>
      </c>
      <c r="CB17" s="66">
        <f>U17/1000*Conversions!$B$2</f>
        <v>0.2938062672040832</v>
      </c>
      <c r="CC17" s="66">
        <f>V17/1000*Conversions!$B$2</f>
        <v>0.33045667019191183</v>
      </c>
      <c r="CD17" s="66">
        <f>W17/1000*Conversions!$B$2</f>
        <v>0.3695399498105133</v>
      </c>
      <c r="CE17" s="66">
        <f>X17/1000*Conversions!$B$2</f>
        <v>0.4111974000488286</v>
      </c>
      <c r="CF17" s="66">
        <f>Y17/1000*Conversions!$B$2</f>
        <v>0.45557836210311575</v>
      </c>
      <c r="CG17" s="66">
        <f>Z17/1000*Conversions!$B$2</f>
        <v>0.50284067586270953</v>
      </c>
      <c r="CH17" s="66">
        <f>AA17/1000*Conversions!$B$2</f>
        <v>0.55315115642633828</v>
      </c>
      <c r="CI17" s="66">
        <f>AB17/1000*Conversions!$B$2</f>
        <v>0.55903574319683158</v>
      </c>
      <c r="CJ17" s="73">
        <f>TREND(BL17:CI17,$BL$5:$CI$5,$CJ$5)</f>
        <v>0.86829876430563502</v>
      </c>
      <c r="CK17" s="52">
        <v>5</v>
      </c>
      <c r="CM17" s="52" t="str">
        <f t="shared" si="0"/>
        <v>ABIOCRP31</v>
      </c>
      <c r="CN17" s="52" t="str">
        <f t="shared" si="1"/>
        <v>Miscanthus - Lo</v>
      </c>
      <c r="CO17" s="15" t="s">
        <v>106</v>
      </c>
      <c r="CP17" s="15" t="s">
        <v>105</v>
      </c>
      <c r="CQ17" s="52" t="str">
        <f t="shared" si="2"/>
        <v>BIOWOO</v>
      </c>
      <c r="CR17" s="52" t="s">
        <v>103</v>
      </c>
      <c r="CS17" s="66">
        <f>IF(AF17&lt;0,0.01,AF17/Conversions!$B$3)</f>
        <v>4</v>
      </c>
      <c r="CT17" s="66">
        <f>IF(AG17&lt;0,0.01,AG17/Conversions!$B$3)</f>
        <v>4</v>
      </c>
      <c r="CU17" s="66">
        <f>IF(AH17&lt;0,0.01,AH17/Conversions!$B$3)</f>
        <v>4</v>
      </c>
      <c r="CV17" s="66">
        <f>IF(AI17&lt;0,0.01,AI17/Conversions!$B$3)</f>
        <v>4</v>
      </c>
      <c r="CW17" s="66">
        <f>IF(AJ17&lt;0,0.01,AJ17/Conversions!$B$3)</f>
        <v>4</v>
      </c>
      <c r="CX17" s="66">
        <f>IF(AK17&lt;0,0.01,AK17/Conversions!$B$3)</f>
        <v>4</v>
      </c>
      <c r="CY17" s="66">
        <f>IF(AL17&lt;0,0.01,AL17/Conversions!$B$3)</f>
        <v>4</v>
      </c>
      <c r="CZ17" s="66">
        <f>IF(AM17&lt;0,0.01,AM17/Conversions!$B$3)</f>
        <v>4</v>
      </c>
      <c r="DA17" s="66">
        <f>IF(AN17&lt;0,0.01,AN17/Conversions!$B$3)</f>
        <v>4</v>
      </c>
      <c r="DB17" s="66">
        <f>IF(AO17&lt;0,0.01,AO17/Conversions!$B$3)</f>
        <v>4</v>
      </c>
      <c r="DC17" s="66">
        <f>IF(AP17&lt;0,0.01,AP17/Conversions!$B$3)</f>
        <v>4</v>
      </c>
      <c r="DD17" s="66">
        <f>IF(AQ17&lt;0,0.01,AQ17/Conversions!$B$3)</f>
        <v>4</v>
      </c>
      <c r="DE17" s="66">
        <f>IF(AR17&lt;0,0.01,AR17/Conversions!$B$3)</f>
        <v>4</v>
      </c>
      <c r="DF17" s="66">
        <f>IF(AS17&lt;0,0.01,AS17/Conversions!$B$3)</f>
        <v>4</v>
      </c>
      <c r="DG17" s="66">
        <f>IF(AT17&lt;0,0.01,AT17/Conversions!$B$3)</f>
        <v>4</v>
      </c>
      <c r="DH17" s="66">
        <f>IF(AU17&lt;0,0.01,AU17/Conversions!$B$3)</f>
        <v>4</v>
      </c>
      <c r="DI17" s="66">
        <f>IF(AV17&lt;0,0.01,AV17/Conversions!$B$3)</f>
        <v>4</v>
      </c>
      <c r="DJ17" s="66">
        <f>IF(AW17&lt;0,0.01,AW17/Conversions!$B$3)</f>
        <v>4</v>
      </c>
      <c r="DK17" s="66">
        <f>IF(AX17&lt;0,0.01,AX17/Conversions!$B$3)</f>
        <v>4</v>
      </c>
      <c r="DL17" s="66">
        <f>IF(AY17&lt;0,0.01,AY17/Conversions!$B$3)</f>
        <v>4</v>
      </c>
      <c r="DM17" s="66">
        <f>IF(AZ17&lt;0,0.01,AZ17/Conversions!$B$3)</f>
        <v>4</v>
      </c>
      <c r="DN17" s="66">
        <f>IF(BA17&lt;0,0.01,BA17/Conversions!$B$3)</f>
        <v>4</v>
      </c>
      <c r="DO17" s="66">
        <f>IF(BB17&lt;0,0.01,BB17/Conversions!$B$3)</f>
        <v>4</v>
      </c>
      <c r="DP17" s="66">
        <f>IF(BC17&lt;0,0.01,BC17/Conversions!$B$3)</f>
        <v>4</v>
      </c>
      <c r="DQ17" s="52">
        <v>5</v>
      </c>
    </row>
    <row r="18" spans="1:121" x14ac:dyDescent="0.25">
      <c r="A18" s="26" t="s">
        <v>47</v>
      </c>
      <c r="B18" s="26" t="s">
        <v>18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25">
        <v>0</v>
      </c>
      <c r="W18" s="25">
        <v>0</v>
      </c>
      <c r="X18" s="25">
        <v>0</v>
      </c>
      <c r="Y18" s="25">
        <v>0</v>
      </c>
      <c r="Z18" s="25">
        <v>0</v>
      </c>
      <c r="AA18" s="25">
        <v>0</v>
      </c>
      <c r="AB18" s="25">
        <v>0</v>
      </c>
      <c r="AD18" s="24">
        <v>796.2481172121046</v>
      </c>
      <c r="AE18" s="24">
        <v>796.2481172121046</v>
      </c>
      <c r="AF18" s="24">
        <v>796.2481172121046</v>
      </c>
      <c r="AG18" s="24">
        <v>796.2481172121046</v>
      </c>
      <c r="AH18" s="24">
        <v>796.2481172121046</v>
      </c>
      <c r="AI18" s="24">
        <v>796.2481172121046</v>
      </c>
      <c r="AJ18" s="24">
        <v>796.2481172121046</v>
      </c>
      <c r="AK18" s="24">
        <v>796.2481172121046</v>
      </c>
      <c r="AL18" s="24">
        <v>796.2481172121046</v>
      </c>
      <c r="AM18" s="24">
        <v>796.2481172121046</v>
      </c>
      <c r="AN18" s="24">
        <v>796.2481172121046</v>
      </c>
      <c r="AO18" s="24">
        <v>796.2481172121046</v>
      </c>
      <c r="AP18" s="24">
        <v>796.2481172121046</v>
      </c>
      <c r="AQ18" s="24">
        <v>796.2481172121046</v>
      </c>
      <c r="AR18" s="24">
        <v>796.2481172121046</v>
      </c>
      <c r="AS18" s="24">
        <v>796.2481172121046</v>
      </c>
      <c r="AT18" s="24">
        <v>796.2481172121046</v>
      </c>
      <c r="AU18" s="24">
        <v>796.2481172121046</v>
      </c>
      <c r="AV18" s="24">
        <v>796.2481172121046</v>
      </c>
      <c r="AW18" s="24">
        <v>796.2481172121046</v>
      </c>
      <c r="AX18" s="24">
        <v>796.2481172121046</v>
      </c>
      <c r="AY18" s="24">
        <v>796.2481172121046</v>
      </c>
      <c r="AZ18" s="24">
        <v>796.2481172121046</v>
      </c>
      <c r="BA18" s="24">
        <v>796.2481172121046</v>
      </c>
      <c r="BB18" s="24">
        <v>796.2481172121046</v>
      </c>
      <c r="BC18" s="24">
        <v>796.2481172121046</v>
      </c>
      <c r="BD18" s="32"/>
      <c r="BE18" s="52">
        <v>1</v>
      </c>
      <c r="BG18" s="52" t="str">
        <f>"ABIOCRP1"&amp;BE18</f>
        <v>ABIOCRP11</v>
      </c>
      <c r="BH18" s="52" t="str">
        <f t="shared" si="3"/>
        <v>Wheat - Lo</v>
      </c>
      <c r="BI18" s="55" t="s">
        <v>5</v>
      </c>
      <c r="BJ18" s="52" t="s">
        <v>96</v>
      </c>
      <c r="BK18" s="55" t="s">
        <v>1</v>
      </c>
      <c r="BL18" s="66">
        <f>E18/1000*Conversions!$B$2</f>
        <v>0</v>
      </c>
      <c r="BM18" s="66">
        <f>F18/1000*Conversions!$B$2</f>
        <v>0</v>
      </c>
      <c r="BN18" s="66">
        <f>G18/1000*Conversions!$B$2</f>
        <v>0</v>
      </c>
      <c r="BO18" s="66">
        <f>H18/1000*Conversions!$B$2</f>
        <v>0</v>
      </c>
      <c r="BP18" s="66">
        <f>I18/1000*Conversions!$B$2</f>
        <v>0</v>
      </c>
      <c r="BQ18" s="66">
        <f>J18/1000*Conversions!$B$2</f>
        <v>0</v>
      </c>
      <c r="BR18" s="66">
        <f>K18/1000*Conversions!$B$2</f>
        <v>0</v>
      </c>
      <c r="BS18" s="66">
        <f>L18/1000*Conversions!$B$2</f>
        <v>0</v>
      </c>
      <c r="BT18" s="66">
        <f>M18/1000*Conversions!$B$2</f>
        <v>0</v>
      </c>
      <c r="BU18" s="66">
        <f>N18/1000*Conversions!$B$2</f>
        <v>0</v>
      </c>
      <c r="BV18" s="66">
        <f>O18/1000*Conversions!$B$2</f>
        <v>0</v>
      </c>
      <c r="BW18" s="66">
        <f>P18/1000*Conversions!$B$2</f>
        <v>0</v>
      </c>
      <c r="BX18" s="66">
        <f>Q18/1000*Conversions!$B$2</f>
        <v>0</v>
      </c>
      <c r="BY18" s="66">
        <f>R18/1000*Conversions!$B$2</f>
        <v>0</v>
      </c>
      <c r="BZ18" s="66">
        <f>S18/1000*Conversions!$B$2</f>
        <v>0</v>
      </c>
      <c r="CA18" s="66">
        <f>T18/1000*Conversions!$B$2</f>
        <v>0</v>
      </c>
      <c r="CB18" s="66">
        <f>U18/1000*Conversions!$B$2</f>
        <v>0</v>
      </c>
      <c r="CC18" s="66">
        <f>V18/1000*Conversions!$B$2</f>
        <v>0</v>
      </c>
      <c r="CD18" s="66">
        <f>W18/1000*Conversions!$B$2</f>
        <v>0</v>
      </c>
      <c r="CE18" s="66">
        <f>X18/1000*Conversions!$B$2</f>
        <v>0</v>
      </c>
      <c r="CF18" s="66">
        <f>Y18/1000*Conversions!$B$2</f>
        <v>0</v>
      </c>
      <c r="CG18" s="66">
        <f>Z18/1000*Conversions!$B$2</f>
        <v>0</v>
      </c>
      <c r="CH18" s="66">
        <f>AA18/1000*Conversions!$B$2</f>
        <v>0</v>
      </c>
      <c r="CI18" s="66">
        <f>AB18/1000*Conversions!$B$2</f>
        <v>0</v>
      </c>
      <c r="CJ18" s="73">
        <f>CI18</f>
        <v>0</v>
      </c>
      <c r="CK18" s="52">
        <v>5</v>
      </c>
      <c r="CM18" s="52" t="str">
        <f t="shared" si="0"/>
        <v>ABIOCRP11</v>
      </c>
      <c r="CN18" s="52" t="str">
        <f t="shared" si="1"/>
        <v>Wheat - Lo</v>
      </c>
      <c r="CO18" s="15" t="s">
        <v>106</v>
      </c>
      <c r="CP18" s="15" t="s">
        <v>105</v>
      </c>
      <c r="CQ18" s="52" t="str">
        <f t="shared" si="2"/>
        <v>BIOCRP1</v>
      </c>
      <c r="CR18" s="52" t="s">
        <v>103</v>
      </c>
      <c r="CS18" s="66">
        <f>IF(AF18&lt;0,0.01,AF18/Conversions!$B$3)</f>
        <v>19.01805954934806</v>
      </c>
      <c r="CT18" s="66">
        <f>IF(AG18&lt;0,0.01,AG18/Conversions!$B$3)</f>
        <v>19.01805954934806</v>
      </c>
      <c r="CU18" s="66">
        <f>IF(AH18&lt;0,0.01,AH18/Conversions!$B$3)</f>
        <v>19.01805954934806</v>
      </c>
      <c r="CV18" s="66">
        <f>IF(AI18&lt;0,0.01,AI18/Conversions!$B$3)</f>
        <v>19.01805954934806</v>
      </c>
      <c r="CW18" s="66">
        <f>IF(AJ18&lt;0,0.01,AJ18/Conversions!$B$3)</f>
        <v>19.01805954934806</v>
      </c>
      <c r="CX18" s="66">
        <f>IF(AK18&lt;0,0.01,AK18/Conversions!$B$3)</f>
        <v>19.01805954934806</v>
      </c>
      <c r="CY18" s="66">
        <f>IF(AL18&lt;0,0.01,AL18/Conversions!$B$3)</f>
        <v>19.01805954934806</v>
      </c>
      <c r="CZ18" s="66">
        <f>IF(AM18&lt;0,0.01,AM18/Conversions!$B$3)</f>
        <v>19.01805954934806</v>
      </c>
      <c r="DA18" s="66">
        <f>IF(AN18&lt;0,0.01,AN18/Conversions!$B$3)</f>
        <v>19.01805954934806</v>
      </c>
      <c r="DB18" s="66">
        <f>IF(AO18&lt;0,0.01,AO18/Conversions!$B$3)</f>
        <v>19.01805954934806</v>
      </c>
      <c r="DC18" s="66">
        <f>IF(AP18&lt;0,0.01,AP18/Conversions!$B$3)</f>
        <v>19.01805954934806</v>
      </c>
      <c r="DD18" s="66">
        <f>IF(AQ18&lt;0,0.01,AQ18/Conversions!$B$3)</f>
        <v>19.01805954934806</v>
      </c>
      <c r="DE18" s="66">
        <f>IF(AR18&lt;0,0.01,AR18/Conversions!$B$3)</f>
        <v>19.01805954934806</v>
      </c>
      <c r="DF18" s="66">
        <f>IF(AS18&lt;0,0.01,AS18/Conversions!$B$3)</f>
        <v>19.01805954934806</v>
      </c>
      <c r="DG18" s="66">
        <f>IF(AT18&lt;0,0.01,AT18/Conversions!$B$3)</f>
        <v>19.01805954934806</v>
      </c>
      <c r="DH18" s="66">
        <f>IF(AU18&lt;0,0.01,AU18/Conversions!$B$3)</f>
        <v>19.01805954934806</v>
      </c>
      <c r="DI18" s="66">
        <f>IF(AV18&lt;0,0.01,AV18/Conversions!$B$3)</f>
        <v>19.01805954934806</v>
      </c>
      <c r="DJ18" s="66">
        <f>IF(AW18&lt;0,0.01,AW18/Conversions!$B$3)</f>
        <v>19.01805954934806</v>
      </c>
      <c r="DK18" s="66">
        <f>IF(AX18&lt;0,0.01,AX18/Conversions!$B$3)</f>
        <v>19.01805954934806</v>
      </c>
      <c r="DL18" s="66">
        <f>IF(AY18&lt;0,0.01,AY18/Conversions!$B$3)</f>
        <v>19.01805954934806</v>
      </c>
      <c r="DM18" s="66">
        <f>IF(AZ18&lt;0,0.01,AZ18/Conversions!$B$3)</f>
        <v>19.01805954934806</v>
      </c>
      <c r="DN18" s="66">
        <f>IF(BA18&lt;0,0.01,BA18/Conversions!$B$3)</f>
        <v>19.01805954934806</v>
      </c>
      <c r="DO18" s="66">
        <f>IF(BB18&lt;0,0.01,BB18/Conversions!$B$3)</f>
        <v>19.01805954934806</v>
      </c>
      <c r="DP18" s="66">
        <f>IF(BC18&lt;0,0.01,BC18/Conversions!$B$3)</f>
        <v>19.01805954934806</v>
      </c>
      <c r="DQ18" s="52">
        <v>5</v>
      </c>
    </row>
    <row r="19" spans="1:121" x14ac:dyDescent="0.25">
      <c r="A19" s="26" t="s">
        <v>48</v>
      </c>
      <c r="B19" s="26" t="s">
        <v>20</v>
      </c>
      <c r="C19" s="25">
        <v>0</v>
      </c>
      <c r="D19" s="25">
        <v>0</v>
      </c>
      <c r="E19" s="25">
        <v>0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D19" s="24">
        <v>902.73275757146723</v>
      </c>
      <c r="AE19" s="24">
        <v>902.73275757146723</v>
      </c>
      <c r="AF19" s="24">
        <v>902.73275757146723</v>
      </c>
      <c r="AG19" s="24">
        <v>902.73275757146723</v>
      </c>
      <c r="AH19" s="24">
        <v>902.73275757146723</v>
      </c>
      <c r="AI19" s="24">
        <v>902.73275757146723</v>
      </c>
      <c r="AJ19" s="24">
        <v>902.73275757146723</v>
      </c>
      <c r="AK19" s="24">
        <v>902.73275757146723</v>
      </c>
      <c r="AL19" s="24">
        <v>902.73275757146723</v>
      </c>
      <c r="AM19" s="24">
        <v>902.73275757146723</v>
      </c>
      <c r="AN19" s="24">
        <v>902.73275757146723</v>
      </c>
      <c r="AO19" s="24">
        <v>902.73275757146723</v>
      </c>
      <c r="AP19" s="24">
        <v>902.73275757146723</v>
      </c>
      <c r="AQ19" s="24">
        <v>902.73275757146723</v>
      </c>
      <c r="AR19" s="24">
        <v>902.73275757146723</v>
      </c>
      <c r="AS19" s="24">
        <v>902.73275757146723</v>
      </c>
      <c r="AT19" s="24">
        <v>902.73275757146723</v>
      </c>
      <c r="AU19" s="24">
        <v>902.73275757146723</v>
      </c>
      <c r="AV19" s="24">
        <v>902.73275757146723</v>
      </c>
      <c r="AW19" s="24">
        <v>902.73275757146723</v>
      </c>
      <c r="AX19" s="24">
        <v>902.73275757146723</v>
      </c>
      <c r="AY19" s="24">
        <v>902.73275757146723</v>
      </c>
      <c r="AZ19" s="24">
        <v>902.73275757146723</v>
      </c>
      <c r="BA19" s="24">
        <v>902.73275757146723</v>
      </c>
      <c r="BB19" s="24">
        <v>902.73275757146723</v>
      </c>
      <c r="BC19" s="24">
        <v>902.73275757146723</v>
      </c>
      <c r="BD19" s="32"/>
      <c r="BE19" s="52">
        <v>1</v>
      </c>
      <c r="BG19" s="52" t="str">
        <f>"ABIOCRP2"&amp;BE19</f>
        <v>ABIOCRP21</v>
      </c>
      <c r="BH19" s="52" t="str">
        <f t="shared" si="3"/>
        <v>OSR - Lo</v>
      </c>
      <c r="BI19" s="55" t="s">
        <v>5</v>
      </c>
      <c r="BJ19" s="52" t="s">
        <v>8</v>
      </c>
      <c r="BK19" s="55" t="s">
        <v>1</v>
      </c>
      <c r="BL19" s="66">
        <f>E19/1000*Conversions!$B$2</f>
        <v>0</v>
      </c>
      <c r="BM19" s="66">
        <f>F19/1000*Conversions!$B$2</f>
        <v>0</v>
      </c>
      <c r="BN19" s="66">
        <f>G19/1000*Conversions!$B$2</f>
        <v>0</v>
      </c>
      <c r="BO19" s="66">
        <f>H19/1000*Conversions!$B$2</f>
        <v>0</v>
      </c>
      <c r="BP19" s="66">
        <f>I19/1000*Conversions!$B$2</f>
        <v>0</v>
      </c>
      <c r="BQ19" s="66">
        <f>J19/1000*Conversions!$B$2</f>
        <v>0</v>
      </c>
      <c r="BR19" s="66">
        <f>K19/1000*Conversions!$B$2</f>
        <v>0</v>
      </c>
      <c r="BS19" s="66">
        <f>L19/1000*Conversions!$B$2</f>
        <v>0</v>
      </c>
      <c r="BT19" s="66">
        <f>M19/1000*Conversions!$B$2</f>
        <v>0</v>
      </c>
      <c r="BU19" s="66">
        <f>N19/1000*Conversions!$B$2</f>
        <v>0</v>
      </c>
      <c r="BV19" s="66">
        <f>O19/1000*Conversions!$B$2</f>
        <v>0</v>
      </c>
      <c r="BW19" s="66">
        <f>P19/1000*Conversions!$B$2</f>
        <v>0</v>
      </c>
      <c r="BX19" s="66">
        <f>Q19/1000*Conversions!$B$2</f>
        <v>0</v>
      </c>
      <c r="BY19" s="66">
        <f>R19/1000*Conversions!$B$2</f>
        <v>0</v>
      </c>
      <c r="BZ19" s="66">
        <f>S19/1000*Conversions!$B$2</f>
        <v>0</v>
      </c>
      <c r="CA19" s="66">
        <f>T19/1000*Conversions!$B$2</f>
        <v>0</v>
      </c>
      <c r="CB19" s="66">
        <f>U19/1000*Conversions!$B$2</f>
        <v>0</v>
      </c>
      <c r="CC19" s="66">
        <f>V19/1000*Conversions!$B$2</f>
        <v>0</v>
      </c>
      <c r="CD19" s="66">
        <f>W19/1000*Conversions!$B$2</f>
        <v>0</v>
      </c>
      <c r="CE19" s="66">
        <f>X19/1000*Conversions!$B$2</f>
        <v>0</v>
      </c>
      <c r="CF19" s="66">
        <f>Y19/1000*Conversions!$B$2</f>
        <v>0</v>
      </c>
      <c r="CG19" s="66">
        <f>Z19/1000*Conversions!$B$2</f>
        <v>0</v>
      </c>
      <c r="CH19" s="66">
        <f>AA19/1000*Conversions!$B$2</f>
        <v>0</v>
      </c>
      <c r="CI19" s="66">
        <f>AB19/1000*Conversions!$B$2</f>
        <v>0</v>
      </c>
      <c r="CJ19" s="73">
        <f>CI19</f>
        <v>0</v>
      </c>
      <c r="CK19" s="52">
        <v>5</v>
      </c>
      <c r="CM19" s="52" t="str">
        <f t="shared" si="0"/>
        <v>ABIOCRP21</v>
      </c>
      <c r="CN19" s="52" t="str">
        <f t="shared" si="1"/>
        <v>OSR - Lo</v>
      </c>
      <c r="CO19" s="15" t="s">
        <v>106</v>
      </c>
      <c r="CP19" s="15" t="s">
        <v>105</v>
      </c>
      <c r="CQ19" s="52" t="str">
        <f t="shared" si="2"/>
        <v>BIORPS</v>
      </c>
      <c r="CR19" s="52" t="s">
        <v>103</v>
      </c>
      <c r="CS19" s="66">
        <f>IF(AF19&lt;0,0.01,AF19/Conversions!$B$3)</f>
        <v>21.5614014897169</v>
      </c>
      <c r="CT19" s="66">
        <f>IF(AG19&lt;0,0.01,AG19/Conversions!$B$3)</f>
        <v>21.5614014897169</v>
      </c>
      <c r="CU19" s="66">
        <f>IF(AH19&lt;0,0.01,AH19/Conversions!$B$3)</f>
        <v>21.5614014897169</v>
      </c>
      <c r="CV19" s="66">
        <f>IF(AI19&lt;0,0.01,AI19/Conversions!$B$3)</f>
        <v>21.5614014897169</v>
      </c>
      <c r="CW19" s="66">
        <f>IF(AJ19&lt;0,0.01,AJ19/Conversions!$B$3)</f>
        <v>21.5614014897169</v>
      </c>
      <c r="CX19" s="66">
        <f>IF(AK19&lt;0,0.01,AK19/Conversions!$B$3)</f>
        <v>21.5614014897169</v>
      </c>
      <c r="CY19" s="66">
        <f>IF(AL19&lt;0,0.01,AL19/Conversions!$B$3)</f>
        <v>21.5614014897169</v>
      </c>
      <c r="CZ19" s="66">
        <f>IF(AM19&lt;0,0.01,AM19/Conversions!$B$3)</f>
        <v>21.5614014897169</v>
      </c>
      <c r="DA19" s="66">
        <f>IF(AN19&lt;0,0.01,AN19/Conversions!$B$3)</f>
        <v>21.5614014897169</v>
      </c>
      <c r="DB19" s="66">
        <f>IF(AO19&lt;0,0.01,AO19/Conversions!$B$3)</f>
        <v>21.5614014897169</v>
      </c>
      <c r="DC19" s="66">
        <f>IF(AP19&lt;0,0.01,AP19/Conversions!$B$3)</f>
        <v>21.5614014897169</v>
      </c>
      <c r="DD19" s="66">
        <f>IF(AQ19&lt;0,0.01,AQ19/Conversions!$B$3)</f>
        <v>21.5614014897169</v>
      </c>
      <c r="DE19" s="66">
        <f>IF(AR19&lt;0,0.01,AR19/Conversions!$B$3)</f>
        <v>21.5614014897169</v>
      </c>
      <c r="DF19" s="66">
        <f>IF(AS19&lt;0,0.01,AS19/Conversions!$B$3)</f>
        <v>21.5614014897169</v>
      </c>
      <c r="DG19" s="66">
        <f>IF(AT19&lt;0,0.01,AT19/Conversions!$B$3)</f>
        <v>21.5614014897169</v>
      </c>
      <c r="DH19" s="66">
        <f>IF(AU19&lt;0,0.01,AU19/Conversions!$B$3)</f>
        <v>21.5614014897169</v>
      </c>
      <c r="DI19" s="66">
        <f>IF(AV19&lt;0,0.01,AV19/Conversions!$B$3)</f>
        <v>21.5614014897169</v>
      </c>
      <c r="DJ19" s="66">
        <f>IF(AW19&lt;0,0.01,AW19/Conversions!$B$3)</f>
        <v>21.5614014897169</v>
      </c>
      <c r="DK19" s="66">
        <f>IF(AX19&lt;0,0.01,AX19/Conversions!$B$3)</f>
        <v>21.5614014897169</v>
      </c>
      <c r="DL19" s="66">
        <f>IF(AY19&lt;0,0.01,AY19/Conversions!$B$3)</f>
        <v>21.5614014897169</v>
      </c>
      <c r="DM19" s="66">
        <f>IF(AZ19&lt;0,0.01,AZ19/Conversions!$B$3)</f>
        <v>21.5614014897169</v>
      </c>
      <c r="DN19" s="66">
        <f>IF(BA19&lt;0,0.01,BA19/Conversions!$B$3)</f>
        <v>21.5614014897169</v>
      </c>
      <c r="DO19" s="66">
        <f>IF(BB19&lt;0,0.01,BB19/Conversions!$B$3)</f>
        <v>21.5614014897169</v>
      </c>
      <c r="DP19" s="66">
        <f>IF(BC19&lt;0,0.01,BC19/Conversions!$B$3)</f>
        <v>21.5614014897169</v>
      </c>
      <c r="DQ19" s="52">
        <v>5</v>
      </c>
    </row>
    <row r="20" spans="1:121" x14ac:dyDescent="0.25">
      <c r="A20" s="26" t="s">
        <v>49</v>
      </c>
      <c r="B20" s="26" t="s">
        <v>50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4">
        <v>27433.453498089722</v>
      </c>
      <c r="J20" s="24">
        <v>28191.483134221147</v>
      </c>
      <c r="K20" s="24">
        <v>28949.512770352572</v>
      </c>
      <c r="L20" s="24">
        <v>29707.542406483997</v>
      </c>
      <c r="M20" s="24">
        <v>30465.572042615429</v>
      </c>
      <c r="N20" s="24">
        <v>31223.601678746854</v>
      </c>
      <c r="O20" s="24">
        <v>31981.631314878279</v>
      </c>
      <c r="P20" s="24">
        <f>AVERAGE(O20,Q20)</f>
        <v>32739.660951009704</v>
      </c>
      <c r="Q20" s="24">
        <v>33497.690587141129</v>
      </c>
      <c r="R20" s="24">
        <v>34255.720223272561</v>
      </c>
      <c r="S20" s="24">
        <v>35013.749859403986</v>
      </c>
      <c r="T20" s="24">
        <v>35771.779495535404</v>
      </c>
      <c r="U20" s="24">
        <v>36529.809131666836</v>
      </c>
      <c r="V20" s="24">
        <v>37287.838767798268</v>
      </c>
      <c r="W20" s="24">
        <v>38045.868403929693</v>
      </c>
      <c r="X20" s="24">
        <v>38803.898040061125</v>
      </c>
      <c r="Y20" s="24">
        <v>39561.92767619255</v>
      </c>
      <c r="Z20" s="24">
        <v>40319.95731232399</v>
      </c>
      <c r="AA20" s="24">
        <v>41077.986948455415</v>
      </c>
      <c r="AB20" s="24">
        <v>41836.01658458684</v>
      </c>
      <c r="AD20" s="24">
        <v>196.2791664195808</v>
      </c>
      <c r="AE20" s="24">
        <v>196.2791664195808</v>
      </c>
      <c r="AF20" s="24">
        <v>196.2791664195808</v>
      </c>
      <c r="AG20" s="24">
        <v>196.2791664195808</v>
      </c>
      <c r="AH20" s="24">
        <v>196.2791664195808</v>
      </c>
      <c r="AI20" s="24">
        <v>196.2791664195808</v>
      </c>
      <c r="AJ20" s="24">
        <v>196.2791664195808</v>
      </c>
      <c r="AK20" s="24">
        <v>196.2791664195808</v>
      </c>
      <c r="AL20" s="24">
        <v>196.2791664195808</v>
      </c>
      <c r="AM20" s="24">
        <v>196.2791664195808</v>
      </c>
      <c r="AN20" s="24">
        <v>196.2791664195808</v>
      </c>
      <c r="AO20" s="24">
        <v>196.2791664195808</v>
      </c>
      <c r="AP20" s="24">
        <v>196.2791664195808</v>
      </c>
      <c r="AQ20" s="24">
        <v>196.2791664195808</v>
      </c>
      <c r="AR20" s="24">
        <v>196.2791664195808</v>
      </c>
      <c r="AS20" s="24">
        <v>196.2791664195808</v>
      </c>
      <c r="AT20" s="24">
        <v>196.2791664195808</v>
      </c>
      <c r="AU20" s="24">
        <v>196.2791664195808</v>
      </c>
      <c r="AV20" s="24">
        <v>196.2791664195808</v>
      </c>
      <c r="AW20" s="24">
        <v>196.2791664195808</v>
      </c>
      <c r="AX20" s="24">
        <v>196.2791664195808</v>
      </c>
      <c r="AY20" s="24">
        <v>196.2791664195808</v>
      </c>
      <c r="AZ20" s="24">
        <v>196.2791664195808</v>
      </c>
      <c r="BA20" s="24">
        <v>196.2791664195808</v>
      </c>
      <c r="BB20" s="24">
        <v>196.2791664195808</v>
      </c>
      <c r="BC20" s="24">
        <v>196.2791664195808</v>
      </c>
      <c r="BD20" s="32"/>
      <c r="BE20" s="52">
        <v>1</v>
      </c>
      <c r="BG20" s="52" t="str">
        <f>"ABIOGAS1"&amp;BE20</f>
        <v>ABIOGAS11</v>
      </c>
      <c r="BH20" s="52" t="str">
        <f t="shared" si="3"/>
        <v>Crops Anaerobic - Lo</v>
      </c>
      <c r="BI20" s="55" t="s">
        <v>5</v>
      </c>
      <c r="BJ20" s="52" t="s">
        <v>9</v>
      </c>
      <c r="BK20" s="55" t="s">
        <v>1</v>
      </c>
      <c r="BL20" s="66">
        <f>E20/1000*Conversions!$B$2</f>
        <v>0</v>
      </c>
      <c r="BM20" s="66">
        <f>F20/1000*Conversions!$B$2</f>
        <v>0</v>
      </c>
      <c r="BN20" s="66">
        <f>G20/1000*Conversions!$B$2</f>
        <v>0</v>
      </c>
      <c r="BO20" s="66">
        <f>H20/1000*Conversions!$B$2</f>
        <v>0</v>
      </c>
      <c r="BP20" s="66">
        <f>I20/1000*Conversions!$B$2</f>
        <v>1.1485838310580205</v>
      </c>
      <c r="BQ20" s="66">
        <f>J20/1000*Conversions!$B$2</f>
        <v>1.1803210158635711</v>
      </c>
      <c r="BR20" s="66">
        <f>K20/1000*Conversions!$B$2</f>
        <v>1.2120582006691216</v>
      </c>
      <c r="BS20" s="66">
        <f>L20/1000*Conversions!$B$2</f>
        <v>1.2437953854746722</v>
      </c>
      <c r="BT20" s="66">
        <f>M20/1000*Conversions!$B$2</f>
        <v>1.2755325702802229</v>
      </c>
      <c r="BU20" s="66">
        <f>N20/1000*Conversions!$B$2</f>
        <v>1.3072697550857733</v>
      </c>
      <c r="BV20" s="66">
        <f>O20/1000*Conversions!$B$2</f>
        <v>1.3390069398913238</v>
      </c>
      <c r="BW20" s="66">
        <f>P20/1000*Conversions!$B$2</f>
        <v>1.3707441246968743</v>
      </c>
      <c r="BX20" s="66">
        <f>Q20/1000*Conversions!$B$2</f>
        <v>1.4024813095024249</v>
      </c>
      <c r="BY20" s="66">
        <f>R20/1000*Conversions!$B$2</f>
        <v>1.4342184943079757</v>
      </c>
      <c r="BZ20" s="66">
        <f>S20/1000*Conversions!$B$2</f>
        <v>1.4659556791135262</v>
      </c>
      <c r="CA20" s="66">
        <f>T20/1000*Conversions!$B$2</f>
        <v>1.4976928639190765</v>
      </c>
      <c r="CB20" s="66">
        <f>U20/1000*Conversions!$B$2</f>
        <v>1.5294300487246273</v>
      </c>
      <c r="CC20" s="66">
        <f>V20/1000*Conversions!$B$2</f>
        <v>1.5611672335301781</v>
      </c>
      <c r="CD20" s="66">
        <f>W20/1000*Conversions!$B$2</f>
        <v>1.5929044183357286</v>
      </c>
      <c r="CE20" s="66">
        <f>X20/1000*Conversions!$B$2</f>
        <v>1.6246416031412794</v>
      </c>
      <c r="CF20" s="66">
        <f>Y20/1000*Conversions!$B$2</f>
        <v>1.6563787879468299</v>
      </c>
      <c r="CG20" s="66">
        <f>Z20/1000*Conversions!$B$2</f>
        <v>1.6881159727523811</v>
      </c>
      <c r="CH20" s="66">
        <f>AA20/1000*Conversions!$B$2</f>
        <v>1.7198531575579312</v>
      </c>
      <c r="CI20" s="66">
        <f>AB20/1000*Conversions!$B$2</f>
        <v>1.7515903423634818</v>
      </c>
      <c r="CJ20" s="73">
        <f>TREND(BT20:CI20,$BT$5:$CI$5,$CJ$5)</f>
        <v>2.2276481144467368</v>
      </c>
      <c r="CK20" s="52">
        <v>5</v>
      </c>
      <c r="CM20" s="52" t="str">
        <f t="shared" si="0"/>
        <v>ABIOGAS11</v>
      </c>
      <c r="CN20" s="52" t="str">
        <f t="shared" si="1"/>
        <v>Crops Anaerobic - Lo</v>
      </c>
      <c r="CO20" s="15" t="s">
        <v>106</v>
      </c>
      <c r="CP20" s="15" t="s">
        <v>105</v>
      </c>
      <c r="CQ20" s="52" t="str">
        <f t="shared" si="2"/>
        <v>BIOGAS</v>
      </c>
      <c r="CR20" s="52" t="s">
        <v>103</v>
      </c>
      <c r="CS20" s="66">
        <f>IF(AF20&lt;0,0.01,AF20/Conversions!$B$3)</f>
        <v>4.6880473492782269</v>
      </c>
      <c r="CT20" s="66">
        <f>IF(AG20&lt;0,0.01,AG20/Conversions!$B$3)</f>
        <v>4.6880473492782269</v>
      </c>
      <c r="CU20" s="66">
        <f>IF(AH20&lt;0,0.01,AH20/Conversions!$B$3)</f>
        <v>4.6880473492782269</v>
      </c>
      <c r="CV20" s="66">
        <f>IF(AI20&lt;0,0.01,AI20/Conversions!$B$3)</f>
        <v>4.6880473492782269</v>
      </c>
      <c r="CW20" s="66">
        <f>IF(AJ20&lt;0,0.01,AJ20/Conversions!$B$3)</f>
        <v>4.6880473492782269</v>
      </c>
      <c r="CX20" s="66">
        <f>IF(AK20&lt;0,0.01,AK20/Conversions!$B$3)</f>
        <v>4.6880473492782269</v>
      </c>
      <c r="CY20" s="66">
        <f>IF(AL20&lt;0,0.01,AL20/Conversions!$B$3)</f>
        <v>4.6880473492782269</v>
      </c>
      <c r="CZ20" s="66">
        <f>IF(AM20&lt;0,0.01,AM20/Conversions!$B$3)</f>
        <v>4.6880473492782269</v>
      </c>
      <c r="DA20" s="66">
        <f>IF(AN20&lt;0,0.01,AN20/Conversions!$B$3)</f>
        <v>4.6880473492782269</v>
      </c>
      <c r="DB20" s="66">
        <f>IF(AO20&lt;0,0.01,AO20/Conversions!$B$3)</f>
        <v>4.6880473492782269</v>
      </c>
      <c r="DC20" s="66">
        <f>IF(AP20&lt;0,0.01,AP20/Conversions!$B$3)</f>
        <v>4.6880473492782269</v>
      </c>
      <c r="DD20" s="66">
        <f>IF(AQ20&lt;0,0.01,AQ20/Conversions!$B$3)</f>
        <v>4.6880473492782269</v>
      </c>
      <c r="DE20" s="66">
        <f>IF(AR20&lt;0,0.01,AR20/Conversions!$B$3)</f>
        <v>4.6880473492782269</v>
      </c>
      <c r="DF20" s="66">
        <f>IF(AS20&lt;0,0.01,AS20/Conversions!$B$3)</f>
        <v>4.6880473492782269</v>
      </c>
      <c r="DG20" s="66">
        <f>IF(AT20&lt;0,0.01,AT20/Conversions!$B$3)</f>
        <v>4.6880473492782269</v>
      </c>
      <c r="DH20" s="66">
        <f>IF(AU20&lt;0,0.01,AU20/Conversions!$B$3)</f>
        <v>4.6880473492782269</v>
      </c>
      <c r="DI20" s="66">
        <f>IF(AV20&lt;0,0.01,AV20/Conversions!$B$3)</f>
        <v>4.6880473492782269</v>
      </c>
      <c r="DJ20" s="66">
        <f>IF(AW20&lt;0,0.01,AW20/Conversions!$B$3)</f>
        <v>4.6880473492782269</v>
      </c>
      <c r="DK20" s="66">
        <f>IF(AX20&lt;0,0.01,AX20/Conversions!$B$3)</f>
        <v>4.6880473492782269</v>
      </c>
      <c r="DL20" s="66">
        <f>IF(AY20&lt;0,0.01,AY20/Conversions!$B$3)</f>
        <v>4.6880473492782269</v>
      </c>
      <c r="DM20" s="66">
        <f>IF(AZ20&lt;0,0.01,AZ20/Conversions!$B$3)</f>
        <v>4.6880473492782269</v>
      </c>
      <c r="DN20" s="66">
        <f>IF(BA20&lt;0,0.01,BA20/Conversions!$B$3)</f>
        <v>4.6880473492782269</v>
      </c>
      <c r="DO20" s="66">
        <f>IF(BB20&lt;0,0.01,BB20/Conversions!$B$3)</f>
        <v>4.6880473492782269</v>
      </c>
      <c r="DP20" s="66">
        <f>IF(BC20&lt;0,0.01,BC20/Conversions!$B$3)</f>
        <v>4.6880473492782269</v>
      </c>
      <c r="DQ20" s="52">
        <v>5</v>
      </c>
    </row>
    <row r="21" spans="1:121" x14ac:dyDescent="0.25">
      <c r="A21" s="26" t="s">
        <v>51</v>
      </c>
      <c r="B21" s="26" t="s">
        <v>52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v>13635.151598669767</v>
      </c>
      <c r="I21" s="24">
        <v>13683.83748965901</v>
      </c>
      <c r="J21" s="24">
        <v>13692.374479220773</v>
      </c>
      <c r="K21" s="24">
        <v>13729.491887647138</v>
      </c>
      <c r="L21" s="24">
        <v>13775.358653215762</v>
      </c>
      <c r="M21" s="24">
        <v>13824.400662797834</v>
      </c>
      <c r="N21" s="24">
        <v>13868.582739542901</v>
      </c>
      <c r="O21" s="24">
        <v>13908.489458819318</v>
      </c>
      <c r="P21" s="24">
        <v>13943.453424637371</v>
      </c>
      <c r="Q21" s="24">
        <v>13972.353692939454</v>
      </c>
      <c r="R21" s="24">
        <v>13996.312510136557</v>
      </c>
      <c r="S21" s="24">
        <v>14014.003722872709</v>
      </c>
      <c r="T21" s="24">
        <v>14026.092984260438</v>
      </c>
      <c r="U21" s="24">
        <v>14033.499894013748</v>
      </c>
      <c r="V21" s="24">
        <v>14037.147501076877</v>
      </c>
      <c r="W21" s="24">
        <v>14037.754965614196</v>
      </c>
      <c r="X21" s="24">
        <v>14035.925793440092</v>
      </c>
      <c r="Y21" s="24">
        <v>14031.633379059047</v>
      </c>
      <c r="Z21" s="24">
        <v>14025.37724680919</v>
      </c>
      <c r="AA21" s="24">
        <v>14018.009725961383</v>
      </c>
      <c r="AB21" s="24">
        <v>14009.209744814674</v>
      </c>
      <c r="AD21" s="24">
        <v>0</v>
      </c>
      <c r="AE21" s="24">
        <v>0</v>
      </c>
      <c r="AF21" s="24">
        <v>0</v>
      </c>
      <c r="AG21" s="24">
        <v>0</v>
      </c>
      <c r="AH21" s="24">
        <v>0</v>
      </c>
      <c r="AI21" s="24">
        <v>0</v>
      </c>
      <c r="AJ21" s="24">
        <v>0</v>
      </c>
      <c r="AK21" s="24">
        <v>0</v>
      </c>
      <c r="AL21" s="24">
        <v>0</v>
      </c>
      <c r="AM21" s="24">
        <v>0</v>
      </c>
      <c r="AN21" s="24">
        <v>0</v>
      </c>
      <c r="AO21" s="24">
        <v>0</v>
      </c>
      <c r="AP21" s="24">
        <v>0</v>
      </c>
      <c r="AQ21" s="24">
        <v>0</v>
      </c>
      <c r="AR21" s="24">
        <v>0</v>
      </c>
      <c r="AS21" s="24">
        <v>0</v>
      </c>
      <c r="AT21" s="24">
        <v>0</v>
      </c>
      <c r="AU21" s="24">
        <v>0</v>
      </c>
      <c r="AV21" s="24">
        <v>0</v>
      </c>
      <c r="AW21" s="24">
        <v>0</v>
      </c>
      <c r="AX21" s="24">
        <v>0</v>
      </c>
      <c r="AY21" s="24">
        <v>0</v>
      </c>
      <c r="AZ21" s="24">
        <v>0</v>
      </c>
      <c r="BA21" s="24">
        <v>0</v>
      </c>
      <c r="BB21" s="24">
        <v>0</v>
      </c>
      <c r="BC21" s="24">
        <v>0</v>
      </c>
      <c r="BD21" s="32"/>
      <c r="BE21" s="52" t="s">
        <v>107</v>
      </c>
      <c r="BG21" s="52" t="str">
        <f>"MINBIOINDF"&amp;BE21</f>
        <v>MINBIOINDF_S1</v>
      </c>
      <c r="BH21" s="52" t="str">
        <f t="shared" si="3"/>
        <v>Industrial Food - Lo</v>
      </c>
      <c r="BI21" s="55" t="s">
        <v>5</v>
      </c>
      <c r="BJ21" s="52" t="s">
        <v>11</v>
      </c>
      <c r="BK21" s="55" t="s">
        <v>1</v>
      </c>
      <c r="BL21" s="66">
        <f>E21/1000*Conversions!$B$2</f>
        <v>0</v>
      </c>
      <c r="BM21" s="66">
        <f>F21/1000*Conversions!$B$2</f>
        <v>0</v>
      </c>
      <c r="BN21" s="66">
        <f>G21/1000*Conversions!$B$2</f>
        <v>0</v>
      </c>
      <c r="BO21" s="66">
        <f>H21/1000*Conversions!$B$2</f>
        <v>0.57087652713310577</v>
      </c>
      <c r="BP21" s="66">
        <f>I21/1000*Conversions!$B$2</f>
        <v>0.57291490801704348</v>
      </c>
      <c r="BQ21" s="66">
        <f>J21/1000*Conversions!$B$2</f>
        <v>0.57327233469601535</v>
      </c>
      <c r="BR21" s="66">
        <f>K21/1000*Conversions!$B$2</f>
        <v>0.57482636635201045</v>
      </c>
      <c r="BS21" s="66">
        <f>L21/1000*Conversions!$B$2</f>
        <v>0.57674671609283756</v>
      </c>
      <c r="BT21" s="66">
        <f>M21/1000*Conversions!$B$2</f>
        <v>0.57880000695001976</v>
      </c>
      <c r="BU21" s="66">
        <f>N21/1000*Conversions!$B$2</f>
        <v>0.58064982213918215</v>
      </c>
      <c r="BV21" s="66">
        <f>O21/1000*Conversions!$B$2</f>
        <v>0.58232063666184719</v>
      </c>
      <c r="BW21" s="66">
        <f>P21/1000*Conversions!$B$2</f>
        <v>0.58378450798271753</v>
      </c>
      <c r="BX21" s="66">
        <f>Q21/1000*Conversions!$B$2</f>
        <v>0.5849945044159891</v>
      </c>
      <c r="BY21" s="66">
        <f>R21/1000*Conversions!$B$2</f>
        <v>0.58599761217439739</v>
      </c>
      <c r="BZ21" s="66">
        <f>S21/1000*Conversions!$B$2</f>
        <v>0.58673830786923453</v>
      </c>
      <c r="CA21" s="66">
        <f>T21/1000*Conversions!$B$2</f>
        <v>0.58724446106501604</v>
      </c>
      <c r="CB21" s="66">
        <f>U21/1000*Conversions!$B$2</f>
        <v>0.58755457356256768</v>
      </c>
      <c r="CC21" s="66">
        <f>V21/1000*Conversions!$B$2</f>
        <v>0.58770729157508672</v>
      </c>
      <c r="CD21" s="66">
        <f>W21/1000*Conversions!$B$2</f>
        <v>0.58773272490033523</v>
      </c>
      <c r="CE21" s="66">
        <f>X21/1000*Conversions!$B$2</f>
        <v>0.58765614111974984</v>
      </c>
      <c r="CF21" s="66">
        <f>Y21/1000*Conversions!$B$2</f>
        <v>0.58747642631444419</v>
      </c>
      <c r="CG21" s="66">
        <f>Z21/1000*Conversions!$B$2</f>
        <v>0.58721449456940722</v>
      </c>
      <c r="CH21" s="66">
        <f>AA21/1000*Conversions!$B$2</f>
        <v>0.58690603120655116</v>
      </c>
      <c r="CI21" s="66">
        <f>AB21/1000*Conversions!$B$2</f>
        <v>0.58653759359590085</v>
      </c>
      <c r="CJ21" s="73">
        <f>CI21</f>
        <v>0.58653759359590085</v>
      </c>
      <c r="CK21" s="52">
        <v>5</v>
      </c>
      <c r="CM21" s="52" t="str">
        <f t="shared" si="0"/>
        <v>MINBIOINDF_S1</v>
      </c>
      <c r="CN21" s="52" t="str">
        <f t="shared" si="1"/>
        <v>Industrial Food - Lo</v>
      </c>
      <c r="CO21" s="15" t="s">
        <v>6</v>
      </c>
      <c r="CP21" s="15" t="s">
        <v>105</v>
      </c>
      <c r="CQ21" s="52" t="str">
        <f t="shared" si="2"/>
        <v>BIOSLU</v>
      </c>
      <c r="CR21" s="52" t="s">
        <v>103</v>
      </c>
      <c r="CS21" s="66">
        <f>IF(AF21&lt;0,0.01,AF21/Conversions!$B$3)</f>
        <v>0</v>
      </c>
      <c r="CT21" s="66">
        <f>IF(AG21&lt;0,0.01,AG21/Conversions!$B$3)</f>
        <v>0</v>
      </c>
      <c r="CU21" s="66">
        <f>IF(AH21&lt;0,0.01,AH21/Conversions!$B$3)</f>
        <v>0</v>
      </c>
      <c r="CV21" s="66">
        <f>IF(AI21&lt;0,0.01,AI21/Conversions!$B$3)</f>
        <v>0</v>
      </c>
      <c r="CW21" s="66">
        <f>IF(AJ21&lt;0,0.01,AJ21/Conversions!$B$3)</f>
        <v>0</v>
      </c>
      <c r="CX21" s="66">
        <f>IF(AK21&lt;0,0.01,AK21/Conversions!$B$3)</f>
        <v>0</v>
      </c>
      <c r="CY21" s="66">
        <f>IF(AL21&lt;0,0.01,AL21/Conversions!$B$3)</f>
        <v>0</v>
      </c>
      <c r="CZ21" s="66">
        <f>IF(AM21&lt;0,0.01,AM21/Conversions!$B$3)</f>
        <v>0</v>
      </c>
      <c r="DA21" s="66">
        <f>IF(AN21&lt;0,0.01,AN21/Conversions!$B$3)</f>
        <v>0</v>
      </c>
      <c r="DB21" s="66">
        <f>IF(AO21&lt;0,0.01,AO21/Conversions!$B$3)</f>
        <v>0</v>
      </c>
      <c r="DC21" s="66">
        <f>IF(AP21&lt;0,0.01,AP21/Conversions!$B$3)</f>
        <v>0</v>
      </c>
      <c r="DD21" s="66">
        <f>IF(AQ21&lt;0,0.01,AQ21/Conversions!$B$3)</f>
        <v>0</v>
      </c>
      <c r="DE21" s="66">
        <f>IF(AR21&lt;0,0.01,AR21/Conversions!$B$3)</f>
        <v>0</v>
      </c>
      <c r="DF21" s="66">
        <f>IF(AS21&lt;0,0.01,AS21/Conversions!$B$3)</f>
        <v>0</v>
      </c>
      <c r="DG21" s="66">
        <f>IF(AT21&lt;0,0.01,AT21/Conversions!$B$3)</f>
        <v>0</v>
      </c>
      <c r="DH21" s="66">
        <f>IF(AU21&lt;0,0.01,AU21/Conversions!$B$3)</f>
        <v>0</v>
      </c>
      <c r="DI21" s="66">
        <f>IF(AV21&lt;0,0.01,AV21/Conversions!$B$3)</f>
        <v>0</v>
      </c>
      <c r="DJ21" s="66">
        <f>IF(AW21&lt;0,0.01,AW21/Conversions!$B$3)</f>
        <v>0</v>
      </c>
      <c r="DK21" s="66">
        <f>IF(AX21&lt;0,0.01,AX21/Conversions!$B$3)</f>
        <v>0</v>
      </c>
      <c r="DL21" s="66">
        <f>IF(AY21&lt;0,0.01,AY21/Conversions!$B$3)</f>
        <v>0</v>
      </c>
      <c r="DM21" s="66">
        <f>IF(AZ21&lt;0,0.01,AZ21/Conversions!$B$3)</f>
        <v>0</v>
      </c>
      <c r="DN21" s="66">
        <f>IF(BA21&lt;0,0.01,BA21/Conversions!$B$3)</f>
        <v>0</v>
      </c>
      <c r="DO21" s="66">
        <f>IF(BB21&lt;0,0.01,BB21/Conversions!$B$3)</f>
        <v>0</v>
      </c>
      <c r="DP21" s="66">
        <f>IF(BC21&lt;0,0.01,BC21/Conversions!$B$3)</f>
        <v>0</v>
      </c>
      <c r="DQ21" s="52">
        <v>5</v>
      </c>
    </row>
    <row r="22" spans="1:121" x14ac:dyDescent="0.25">
      <c r="A22" s="30"/>
      <c r="B22" s="30"/>
      <c r="C22" s="30"/>
      <c r="D22" s="30"/>
      <c r="E22" s="30"/>
      <c r="F22" s="30"/>
      <c r="G22" s="30"/>
      <c r="H22" s="30"/>
      <c r="BD22" s="32"/>
    </row>
    <row r="23" spans="1:121" ht="15.75" thickBot="1" x14ac:dyDescent="0.3">
      <c r="A23" s="23" t="s">
        <v>53</v>
      </c>
      <c r="AD23" s="56" t="s">
        <v>54</v>
      </c>
      <c r="BD23" s="32"/>
    </row>
    <row r="24" spans="1:121" x14ac:dyDescent="0.25">
      <c r="A24" s="50" t="s">
        <v>14</v>
      </c>
      <c r="B24" s="50" t="s">
        <v>55</v>
      </c>
      <c r="C24" s="74" t="s">
        <v>25</v>
      </c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6"/>
      <c r="AD24" s="77" t="s">
        <v>26</v>
      </c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8"/>
      <c r="AP24" s="78"/>
      <c r="AQ24" s="78"/>
      <c r="AR24" s="78"/>
      <c r="AS24" s="78"/>
      <c r="AT24" s="78"/>
      <c r="AU24" s="78"/>
      <c r="AV24" s="78"/>
      <c r="AW24" s="78"/>
      <c r="AX24" s="78"/>
      <c r="AY24" s="78"/>
      <c r="AZ24" s="78"/>
      <c r="BA24" s="78"/>
      <c r="BB24" s="78"/>
      <c r="BC24" s="79"/>
      <c r="BD24" s="32"/>
      <c r="BG24" s="51"/>
    </row>
    <row r="25" spans="1:121" ht="15.75" x14ac:dyDescent="0.25">
      <c r="A25" s="41"/>
      <c r="B25" s="41"/>
      <c r="C25" s="40">
        <v>2010</v>
      </c>
      <c r="D25" s="39">
        <v>2011</v>
      </c>
      <c r="E25" s="39">
        <v>2012</v>
      </c>
      <c r="F25" s="39">
        <v>2013</v>
      </c>
      <c r="G25" s="39">
        <v>2014</v>
      </c>
      <c r="H25" s="39">
        <v>2015</v>
      </c>
      <c r="I25" s="39">
        <v>2016</v>
      </c>
      <c r="J25" s="39">
        <v>2017</v>
      </c>
      <c r="K25" s="39">
        <v>2018</v>
      </c>
      <c r="L25" s="39">
        <v>2019</v>
      </c>
      <c r="M25" s="39">
        <v>2020</v>
      </c>
      <c r="N25" s="39">
        <v>2021</v>
      </c>
      <c r="O25" s="39">
        <v>2022</v>
      </c>
      <c r="P25" s="39">
        <v>2023</v>
      </c>
      <c r="Q25" s="39">
        <v>2024</v>
      </c>
      <c r="R25" s="39">
        <v>2025</v>
      </c>
      <c r="S25" s="39">
        <v>2026</v>
      </c>
      <c r="T25" s="39">
        <v>2027</v>
      </c>
      <c r="U25" s="39">
        <v>2028</v>
      </c>
      <c r="V25" s="39">
        <v>2029</v>
      </c>
      <c r="W25" s="39">
        <v>2030</v>
      </c>
      <c r="X25" s="39">
        <v>2031</v>
      </c>
      <c r="Y25" s="39">
        <v>2032</v>
      </c>
      <c r="Z25" s="39">
        <v>2033</v>
      </c>
      <c r="AA25" s="39">
        <v>2034</v>
      </c>
      <c r="AB25" s="38">
        <v>2035</v>
      </c>
      <c r="AD25" s="40">
        <v>2010</v>
      </c>
      <c r="AE25" s="39">
        <v>2011</v>
      </c>
      <c r="AF25" s="39">
        <v>2012</v>
      </c>
      <c r="AG25" s="39">
        <v>2013</v>
      </c>
      <c r="AH25" s="39">
        <v>2014</v>
      </c>
      <c r="AI25" s="39">
        <v>2015</v>
      </c>
      <c r="AJ25" s="39">
        <v>2016</v>
      </c>
      <c r="AK25" s="39">
        <v>2017</v>
      </c>
      <c r="AL25" s="39">
        <v>2018</v>
      </c>
      <c r="AM25" s="39">
        <v>2019</v>
      </c>
      <c r="AN25" s="39">
        <v>2020</v>
      </c>
      <c r="AO25" s="39">
        <v>2021</v>
      </c>
      <c r="AP25" s="39">
        <v>2022</v>
      </c>
      <c r="AQ25" s="39">
        <v>2023</v>
      </c>
      <c r="AR25" s="39">
        <v>2024</v>
      </c>
      <c r="AS25" s="39">
        <v>2025</v>
      </c>
      <c r="AT25" s="39">
        <v>2026</v>
      </c>
      <c r="AU25" s="39">
        <v>2027</v>
      </c>
      <c r="AV25" s="39">
        <v>2028</v>
      </c>
      <c r="AW25" s="39">
        <v>2029</v>
      </c>
      <c r="AX25" s="39">
        <v>2030</v>
      </c>
      <c r="AY25" s="39">
        <v>2031</v>
      </c>
      <c r="AZ25" s="39">
        <v>2032</v>
      </c>
      <c r="BA25" s="39">
        <v>2033</v>
      </c>
      <c r="BB25" s="39">
        <v>2034</v>
      </c>
      <c r="BC25" s="38">
        <v>2035</v>
      </c>
      <c r="BD25" s="32"/>
      <c r="BG25" s="18" t="s">
        <v>94</v>
      </c>
      <c r="BH25" s="19"/>
      <c r="CM25" s="71"/>
      <c r="CN25" s="72"/>
    </row>
    <row r="26" spans="1:121" ht="15.75" thickBot="1" x14ac:dyDescent="0.3">
      <c r="A26" s="49"/>
      <c r="B26" s="49"/>
      <c r="C26" s="48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6"/>
      <c r="AD26" s="48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6"/>
      <c r="BD26" s="32"/>
      <c r="BG26" s="31" t="s">
        <v>90</v>
      </c>
      <c r="CM26" s="31" t="s">
        <v>90</v>
      </c>
    </row>
    <row r="27" spans="1:121" ht="15.75" thickBot="1" x14ac:dyDescent="0.3">
      <c r="A27" s="30"/>
      <c r="B27" s="17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32"/>
      <c r="BG27" s="29" t="s">
        <v>4</v>
      </c>
      <c r="BH27" s="28" t="s">
        <v>91</v>
      </c>
      <c r="BI27" s="28" t="s">
        <v>3</v>
      </c>
      <c r="BJ27" s="28" t="s">
        <v>97</v>
      </c>
      <c r="BK27" s="28" t="s">
        <v>92</v>
      </c>
      <c r="BL27" s="27">
        <v>2012</v>
      </c>
      <c r="BM27" s="27">
        <v>2013</v>
      </c>
      <c r="BN27" s="27">
        <v>2014</v>
      </c>
      <c r="BO27" s="27">
        <v>2015</v>
      </c>
      <c r="BP27" s="27">
        <v>2016</v>
      </c>
      <c r="BQ27" s="27">
        <v>2017</v>
      </c>
      <c r="BR27" s="27">
        <v>2018</v>
      </c>
      <c r="BS27" s="27">
        <v>2019</v>
      </c>
      <c r="BT27" s="27">
        <v>2020</v>
      </c>
      <c r="BU27" s="27">
        <v>2021</v>
      </c>
      <c r="BV27" s="27">
        <v>2022</v>
      </c>
      <c r="BW27" s="27">
        <v>2023</v>
      </c>
      <c r="BX27" s="27">
        <v>2024</v>
      </c>
      <c r="BY27" s="27">
        <v>2025</v>
      </c>
      <c r="BZ27" s="27">
        <v>2026</v>
      </c>
      <c r="CA27" s="27">
        <v>2027</v>
      </c>
      <c r="CB27" s="27">
        <v>2028</v>
      </c>
      <c r="CC27" s="27">
        <v>2029</v>
      </c>
      <c r="CD27" s="27">
        <v>2030</v>
      </c>
      <c r="CE27" s="27">
        <v>2031</v>
      </c>
      <c r="CF27" s="27">
        <v>2032</v>
      </c>
      <c r="CG27" s="27">
        <v>2033</v>
      </c>
      <c r="CH27" s="27">
        <v>2034</v>
      </c>
      <c r="CI27" s="27">
        <v>2035</v>
      </c>
      <c r="CJ27" s="27">
        <v>2050</v>
      </c>
      <c r="CK27" s="27">
        <v>0</v>
      </c>
      <c r="CM27" s="29" t="s">
        <v>4</v>
      </c>
      <c r="CN27" s="28" t="s">
        <v>91</v>
      </c>
      <c r="CO27" s="28" t="s">
        <v>3</v>
      </c>
      <c r="CP27" s="28" t="s">
        <v>104</v>
      </c>
      <c r="CQ27" s="28" t="s">
        <v>97</v>
      </c>
      <c r="CR27" s="28" t="s">
        <v>92</v>
      </c>
      <c r="CS27" s="27">
        <v>2012</v>
      </c>
      <c r="CT27" s="27">
        <v>2013</v>
      </c>
      <c r="CU27" s="27">
        <v>2014</v>
      </c>
      <c r="CV27" s="27">
        <v>2015</v>
      </c>
      <c r="CW27" s="27">
        <v>2016</v>
      </c>
      <c r="CX27" s="27">
        <v>2017</v>
      </c>
      <c r="CY27" s="27">
        <v>2018</v>
      </c>
      <c r="CZ27" s="27">
        <v>2019</v>
      </c>
      <c r="DA27" s="27">
        <v>2020</v>
      </c>
      <c r="DB27" s="27">
        <v>2021</v>
      </c>
      <c r="DC27" s="27">
        <v>2022</v>
      </c>
      <c r="DD27" s="27">
        <v>2023</v>
      </c>
      <c r="DE27" s="27">
        <v>2024</v>
      </c>
      <c r="DF27" s="27">
        <v>2025</v>
      </c>
      <c r="DG27" s="27">
        <v>2026</v>
      </c>
      <c r="DH27" s="27">
        <v>2027</v>
      </c>
      <c r="DI27" s="27">
        <v>2028</v>
      </c>
      <c r="DJ27" s="27">
        <v>2029</v>
      </c>
      <c r="DK27" s="27">
        <v>2030</v>
      </c>
      <c r="DL27" s="27">
        <v>2031</v>
      </c>
      <c r="DM27" s="27">
        <v>2032</v>
      </c>
      <c r="DN27" s="27">
        <v>2033</v>
      </c>
      <c r="DO27" s="27">
        <v>2034</v>
      </c>
      <c r="DP27" s="27">
        <v>2035</v>
      </c>
      <c r="DQ27" s="27">
        <v>0</v>
      </c>
    </row>
    <row r="28" spans="1:121" x14ac:dyDescent="0.25">
      <c r="A28" s="26" t="s">
        <v>56</v>
      </c>
      <c r="B28" s="26" t="s">
        <v>28</v>
      </c>
      <c r="C28" s="25">
        <v>0</v>
      </c>
      <c r="D28" s="25">
        <v>0</v>
      </c>
      <c r="E28" s="25">
        <v>0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0</v>
      </c>
      <c r="N28" s="25">
        <v>148.32330180567496</v>
      </c>
      <c r="O28" s="25">
        <v>296.64660361134992</v>
      </c>
      <c r="P28" s="25">
        <v>482.05073086844374</v>
      </c>
      <c r="Q28" s="25">
        <v>609.77357408999717</v>
      </c>
      <c r="R28" s="25">
        <v>762.21696761249643</v>
      </c>
      <c r="S28" s="25">
        <v>889.93981083404981</v>
      </c>
      <c r="T28" s="25">
        <v>1038.2631126397248</v>
      </c>
      <c r="U28" s="25">
        <v>1120.664946976211</v>
      </c>
      <c r="V28" s="25">
        <v>1223.6672398968185</v>
      </c>
      <c r="W28" s="25">
        <v>1359.6302665520207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D28" s="24">
        <v>209.34</v>
      </c>
      <c r="AE28" s="24">
        <v>209.34</v>
      </c>
      <c r="AF28" s="24">
        <v>209.34</v>
      </c>
      <c r="AG28" s="24">
        <v>209.34</v>
      </c>
      <c r="AH28" s="24">
        <v>209.34</v>
      </c>
      <c r="AI28" s="24">
        <v>209.34</v>
      </c>
      <c r="AJ28" s="24">
        <v>209.34</v>
      </c>
      <c r="AK28" s="24">
        <v>209.34</v>
      </c>
      <c r="AL28" s="24">
        <v>209.34</v>
      </c>
      <c r="AM28" s="24">
        <v>209.34</v>
      </c>
      <c r="AN28" s="24">
        <v>209.34</v>
      </c>
      <c r="AO28" s="24">
        <v>209.34</v>
      </c>
      <c r="AP28" s="24">
        <v>209.34</v>
      </c>
      <c r="AQ28" s="24">
        <v>209.34</v>
      </c>
      <c r="AR28" s="24">
        <v>209.34</v>
      </c>
      <c r="AS28" s="24">
        <v>209.34</v>
      </c>
      <c r="AT28" s="24">
        <v>209.34</v>
      </c>
      <c r="AU28" s="24">
        <v>209.34</v>
      </c>
      <c r="AV28" s="24">
        <v>209.34</v>
      </c>
      <c r="AW28" s="24">
        <v>209.34</v>
      </c>
      <c r="AX28" s="24">
        <v>209.34</v>
      </c>
      <c r="AY28" s="24">
        <v>209.34</v>
      </c>
      <c r="AZ28" s="24">
        <v>209.34</v>
      </c>
      <c r="BA28" s="24">
        <v>209.34</v>
      </c>
      <c r="BB28" s="24">
        <v>209.34</v>
      </c>
      <c r="BC28" s="24">
        <v>209.34</v>
      </c>
      <c r="BD28" s="32"/>
      <c r="BE28" s="52">
        <v>2</v>
      </c>
      <c r="BG28" s="52" t="str">
        <f>"ABIOFRSR"&amp;BE28</f>
        <v>ABIOFRSR2</v>
      </c>
      <c r="BH28" s="52" t="str">
        <f>A28</f>
        <v>Forest thinnings - Me</v>
      </c>
      <c r="BI28" s="55" t="s">
        <v>5</v>
      </c>
      <c r="BJ28" s="52" t="s">
        <v>7</v>
      </c>
      <c r="BK28" s="55" t="s">
        <v>1</v>
      </c>
      <c r="BL28" s="66">
        <v>0</v>
      </c>
      <c r="BM28" s="66">
        <v>0</v>
      </c>
      <c r="BN28" s="66">
        <v>0</v>
      </c>
      <c r="BO28" s="66">
        <v>0</v>
      </c>
      <c r="BP28" s="66">
        <v>0</v>
      </c>
      <c r="BQ28" s="66">
        <v>0</v>
      </c>
      <c r="BR28" s="66">
        <v>0</v>
      </c>
      <c r="BS28" s="66">
        <v>0</v>
      </c>
      <c r="BT28" s="66">
        <v>0</v>
      </c>
      <c r="BU28" s="66">
        <v>0</v>
      </c>
      <c r="BV28" s="66">
        <v>0</v>
      </c>
      <c r="BW28" s="66">
        <v>0</v>
      </c>
      <c r="BX28" s="66">
        <v>0</v>
      </c>
      <c r="BY28" s="66">
        <v>0</v>
      </c>
      <c r="BZ28" s="66">
        <v>0</v>
      </c>
      <c r="CA28" s="66">
        <v>0</v>
      </c>
      <c r="CB28" s="66">
        <v>0</v>
      </c>
      <c r="CC28" s="66">
        <v>0</v>
      </c>
      <c r="CD28" s="66">
        <v>0</v>
      </c>
      <c r="CE28" s="66">
        <v>0</v>
      </c>
      <c r="CF28" s="66">
        <v>0</v>
      </c>
      <c r="CG28" s="66">
        <v>0</v>
      </c>
      <c r="CH28" s="66">
        <v>0</v>
      </c>
      <c r="CI28" s="66">
        <v>0</v>
      </c>
      <c r="CJ28" s="66">
        <v>0</v>
      </c>
      <c r="CK28" s="66">
        <v>0</v>
      </c>
      <c r="CM28" s="52" t="str">
        <f t="shared" ref="CM28:CM43" si="4">BG28</f>
        <v>ABIOFRSR2</v>
      </c>
      <c r="CN28" s="52" t="str">
        <f t="shared" ref="CN28:CN43" si="5">BH28</f>
        <v>Forest thinnings - Me</v>
      </c>
      <c r="CO28" s="15" t="s">
        <v>106</v>
      </c>
      <c r="CP28" s="15" t="s">
        <v>105</v>
      </c>
      <c r="CQ28" s="52" t="str">
        <f t="shared" ref="CQ28:CQ43" si="6">BJ28</f>
        <v>BIOWOO</v>
      </c>
      <c r="CR28" s="52" t="s">
        <v>103</v>
      </c>
      <c r="CS28" s="66">
        <f>IF(AF28&lt;0,0.01,AF28/Conversions!$B$3)</f>
        <v>5</v>
      </c>
      <c r="CT28" s="66">
        <f>IF(AG28&lt;0,0.01,AG28/Conversions!$B$3)</f>
        <v>5</v>
      </c>
      <c r="CU28" s="66">
        <f>IF(AH28&lt;0,0.01,AH28/Conversions!$B$3)</f>
        <v>5</v>
      </c>
      <c r="CV28" s="66">
        <f>IF(AI28&lt;0,0.01,AI28/Conversions!$B$3)</f>
        <v>5</v>
      </c>
      <c r="CW28" s="66">
        <f>IF(AJ28&lt;0,0.01,AJ28/Conversions!$B$3)</f>
        <v>5</v>
      </c>
      <c r="CX28" s="66">
        <f>IF(AK28&lt;0,0.01,AK28/Conversions!$B$3)</f>
        <v>5</v>
      </c>
      <c r="CY28" s="66">
        <f>IF(AL28&lt;0,0.01,AL28/Conversions!$B$3)</f>
        <v>5</v>
      </c>
      <c r="CZ28" s="66">
        <f>IF(AM28&lt;0,0.01,AM28/Conversions!$B$3)</f>
        <v>5</v>
      </c>
      <c r="DA28" s="66">
        <f>IF(AN28&lt;0,0.01,AN28/Conversions!$B$3)</f>
        <v>5</v>
      </c>
      <c r="DB28" s="66">
        <f>IF(AO28&lt;0,0.01,AO28/Conversions!$B$3)</f>
        <v>5</v>
      </c>
      <c r="DC28" s="66">
        <f>IF(AP28&lt;0,0.01,AP28/Conversions!$B$3)</f>
        <v>5</v>
      </c>
      <c r="DD28" s="66">
        <f>IF(AQ28&lt;0,0.01,AQ28/Conversions!$B$3)</f>
        <v>5</v>
      </c>
      <c r="DE28" s="66">
        <f>IF(AR28&lt;0,0.01,AR28/Conversions!$B$3)</f>
        <v>5</v>
      </c>
      <c r="DF28" s="66">
        <f>IF(AS28&lt;0,0.01,AS28/Conversions!$B$3)</f>
        <v>5</v>
      </c>
      <c r="DG28" s="66">
        <f>IF(AT28&lt;0,0.01,AT28/Conversions!$B$3)</f>
        <v>5</v>
      </c>
      <c r="DH28" s="66">
        <f>IF(AU28&lt;0,0.01,AU28/Conversions!$B$3)</f>
        <v>5</v>
      </c>
      <c r="DI28" s="66">
        <f>IF(AV28&lt;0,0.01,AV28/Conversions!$B$3)</f>
        <v>5</v>
      </c>
      <c r="DJ28" s="66">
        <f>IF(AW28&lt;0,0.01,AW28/Conversions!$B$3)</f>
        <v>5</v>
      </c>
      <c r="DK28" s="66">
        <f>IF(AX28&lt;0,0.01,AX28/Conversions!$B$3)</f>
        <v>5</v>
      </c>
      <c r="DL28" s="66">
        <f>IF(AY28&lt;0,0.01,AY28/Conversions!$B$3)</f>
        <v>5</v>
      </c>
      <c r="DM28" s="66">
        <f>IF(AZ28&lt;0,0.01,AZ28/Conversions!$B$3)</f>
        <v>5</v>
      </c>
      <c r="DN28" s="66">
        <f>IF(BA28&lt;0,0.01,BA28/Conversions!$B$3)</f>
        <v>5</v>
      </c>
      <c r="DO28" s="66">
        <f>IF(BB28&lt;0,0.01,BB28/Conversions!$B$3)</f>
        <v>5</v>
      </c>
      <c r="DP28" s="66">
        <f>IF(BC28&lt;0,0.01,BC28/Conversions!$B$3)</f>
        <v>5</v>
      </c>
      <c r="DQ28" s="52">
        <v>5</v>
      </c>
    </row>
    <row r="29" spans="1:121" x14ac:dyDescent="0.25">
      <c r="A29" s="26" t="s">
        <v>57</v>
      </c>
      <c r="B29" s="26" t="s">
        <v>30</v>
      </c>
      <c r="C29" s="25">
        <v>0</v>
      </c>
      <c r="D29" s="25">
        <v>0</v>
      </c>
      <c r="E29" s="25">
        <v>0</v>
      </c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25">
        <v>0</v>
      </c>
      <c r="M29" s="25">
        <v>0</v>
      </c>
      <c r="N29" s="25">
        <v>0</v>
      </c>
      <c r="O29" s="25">
        <v>0</v>
      </c>
      <c r="P29" s="25">
        <v>0</v>
      </c>
      <c r="Q29" s="25">
        <v>0</v>
      </c>
      <c r="R29" s="25">
        <v>0</v>
      </c>
      <c r="S29" s="25">
        <v>0</v>
      </c>
      <c r="T29" s="25">
        <v>0</v>
      </c>
      <c r="U29" s="25">
        <v>0</v>
      </c>
      <c r="V29" s="25">
        <v>0</v>
      </c>
      <c r="W29" s="25">
        <v>0</v>
      </c>
      <c r="X29" s="25">
        <v>0</v>
      </c>
      <c r="Y29" s="25">
        <v>0</v>
      </c>
      <c r="Z29" s="25">
        <v>0</v>
      </c>
      <c r="AA29" s="25">
        <v>0</v>
      </c>
      <c r="AB29" s="25">
        <v>0</v>
      </c>
      <c r="AD29" s="24">
        <v>293.07600000000002</v>
      </c>
      <c r="AE29" s="24">
        <v>293.07600000000002</v>
      </c>
      <c r="AF29" s="24">
        <v>293.07600000000002</v>
      </c>
      <c r="AG29" s="24">
        <v>293.07600000000002</v>
      </c>
      <c r="AH29" s="24">
        <v>293.07600000000002</v>
      </c>
      <c r="AI29" s="24">
        <v>293.07600000000002</v>
      </c>
      <c r="AJ29" s="24">
        <v>293.07600000000002</v>
      </c>
      <c r="AK29" s="24">
        <v>293.07600000000002</v>
      </c>
      <c r="AL29" s="24">
        <v>293.07600000000002</v>
      </c>
      <c r="AM29" s="24">
        <v>293.07600000000002</v>
      </c>
      <c r="AN29" s="24">
        <v>293.07600000000002</v>
      </c>
      <c r="AO29" s="24">
        <v>293.07600000000002</v>
      </c>
      <c r="AP29" s="24">
        <v>293.07600000000002</v>
      </c>
      <c r="AQ29" s="24">
        <v>293.07600000000002</v>
      </c>
      <c r="AR29" s="24">
        <v>293.07600000000002</v>
      </c>
      <c r="AS29" s="24">
        <v>293.07600000000002</v>
      </c>
      <c r="AT29" s="24">
        <v>293.07600000000002</v>
      </c>
      <c r="AU29" s="24">
        <v>293.07600000000002</v>
      </c>
      <c r="AV29" s="24">
        <v>293.07600000000002</v>
      </c>
      <c r="AW29" s="24">
        <v>293.07600000000002</v>
      </c>
      <c r="AX29" s="24">
        <v>293.07600000000002</v>
      </c>
      <c r="AY29" s="24">
        <v>293.07600000000002</v>
      </c>
      <c r="AZ29" s="24">
        <v>293.07600000000002</v>
      </c>
      <c r="BA29" s="24">
        <v>293.07600000000002</v>
      </c>
      <c r="BB29" s="24">
        <v>293.07600000000002</v>
      </c>
      <c r="BC29" s="24">
        <v>293.07600000000002</v>
      </c>
      <c r="BD29" s="32"/>
      <c r="BE29" s="52" t="s">
        <v>108</v>
      </c>
      <c r="BG29" s="52" t="str">
        <f>"MINBIOWOO1"&amp;BE29</f>
        <v>MINBIOWOO1_S2</v>
      </c>
      <c r="BH29" s="52" t="str">
        <f t="shared" ref="BH29:BH43" si="7">A29</f>
        <v>Sawmill residues - Me</v>
      </c>
      <c r="BI29" s="55" t="s">
        <v>5</v>
      </c>
      <c r="BJ29" s="52" t="s">
        <v>7</v>
      </c>
      <c r="BK29" s="55" t="s">
        <v>1</v>
      </c>
      <c r="BL29" s="66">
        <v>0</v>
      </c>
      <c r="BM29" s="66">
        <v>0</v>
      </c>
      <c r="BN29" s="66">
        <v>0</v>
      </c>
      <c r="BO29" s="66">
        <v>0</v>
      </c>
      <c r="BP29" s="66">
        <v>0</v>
      </c>
      <c r="BQ29" s="66">
        <v>0</v>
      </c>
      <c r="BR29" s="66">
        <v>0</v>
      </c>
      <c r="BS29" s="66">
        <v>0</v>
      </c>
      <c r="BT29" s="66">
        <v>0</v>
      </c>
      <c r="BU29" s="66">
        <v>0</v>
      </c>
      <c r="BV29" s="66">
        <v>0</v>
      </c>
      <c r="BW29" s="66">
        <v>0</v>
      </c>
      <c r="BX29" s="66">
        <v>0</v>
      </c>
      <c r="BY29" s="66">
        <v>0</v>
      </c>
      <c r="BZ29" s="66">
        <v>0</v>
      </c>
      <c r="CA29" s="66">
        <v>0</v>
      </c>
      <c r="CB29" s="66">
        <v>0</v>
      </c>
      <c r="CC29" s="66">
        <v>0</v>
      </c>
      <c r="CD29" s="66">
        <v>0</v>
      </c>
      <c r="CE29" s="66">
        <v>0</v>
      </c>
      <c r="CF29" s="66">
        <v>0</v>
      </c>
      <c r="CG29" s="66">
        <v>0</v>
      </c>
      <c r="CH29" s="66">
        <v>0</v>
      </c>
      <c r="CI29" s="66">
        <v>0</v>
      </c>
      <c r="CJ29" s="66">
        <v>0</v>
      </c>
      <c r="CK29" s="66">
        <v>0</v>
      </c>
      <c r="CM29" s="52" t="str">
        <f t="shared" si="4"/>
        <v>MINBIOWOO1_S2</v>
      </c>
      <c r="CN29" s="52" t="str">
        <f t="shared" si="5"/>
        <v>Sawmill residues - Me</v>
      </c>
      <c r="CO29" s="15" t="s">
        <v>6</v>
      </c>
      <c r="CP29" s="15" t="s">
        <v>105</v>
      </c>
      <c r="CQ29" s="52" t="str">
        <f t="shared" si="6"/>
        <v>BIOWOO</v>
      </c>
      <c r="CR29" s="52" t="s">
        <v>103</v>
      </c>
      <c r="CS29" s="66">
        <f>IF(AF29&lt;0,0.01,AF29/Conversions!$B$3)</f>
        <v>7</v>
      </c>
      <c r="CT29" s="66">
        <f>IF(AG29&lt;0,0.01,AG29/Conversions!$B$3)</f>
        <v>7</v>
      </c>
      <c r="CU29" s="66">
        <f>IF(AH29&lt;0,0.01,AH29/Conversions!$B$3)</f>
        <v>7</v>
      </c>
      <c r="CV29" s="66">
        <f>IF(AI29&lt;0,0.01,AI29/Conversions!$B$3)</f>
        <v>7</v>
      </c>
      <c r="CW29" s="66">
        <f>IF(AJ29&lt;0,0.01,AJ29/Conversions!$B$3)</f>
        <v>7</v>
      </c>
      <c r="CX29" s="66">
        <f>IF(AK29&lt;0,0.01,AK29/Conversions!$B$3)</f>
        <v>7</v>
      </c>
      <c r="CY29" s="66">
        <f>IF(AL29&lt;0,0.01,AL29/Conversions!$B$3)</f>
        <v>7</v>
      </c>
      <c r="CZ29" s="66">
        <f>IF(AM29&lt;0,0.01,AM29/Conversions!$B$3)</f>
        <v>7</v>
      </c>
      <c r="DA29" s="66">
        <f>IF(AN29&lt;0,0.01,AN29/Conversions!$B$3)</f>
        <v>7</v>
      </c>
      <c r="DB29" s="66">
        <f>IF(AO29&lt;0,0.01,AO29/Conversions!$B$3)</f>
        <v>7</v>
      </c>
      <c r="DC29" s="66">
        <f>IF(AP29&lt;0,0.01,AP29/Conversions!$B$3)</f>
        <v>7</v>
      </c>
      <c r="DD29" s="66">
        <f>IF(AQ29&lt;0,0.01,AQ29/Conversions!$B$3)</f>
        <v>7</v>
      </c>
      <c r="DE29" s="66">
        <f>IF(AR29&lt;0,0.01,AR29/Conversions!$B$3)</f>
        <v>7</v>
      </c>
      <c r="DF29" s="66">
        <f>IF(AS29&lt;0,0.01,AS29/Conversions!$B$3)</f>
        <v>7</v>
      </c>
      <c r="DG29" s="66">
        <f>IF(AT29&lt;0,0.01,AT29/Conversions!$B$3)</f>
        <v>7</v>
      </c>
      <c r="DH29" s="66">
        <f>IF(AU29&lt;0,0.01,AU29/Conversions!$B$3)</f>
        <v>7</v>
      </c>
      <c r="DI29" s="66">
        <f>IF(AV29&lt;0,0.01,AV29/Conversions!$B$3)</f>
        <v>7</v>
      </c>
      <c r="DJ29" s="66">
        <f>IF(AW29&lt;0,0.01,AW29/Conversions!$B$3)</f>
        <v>7</v>
      </c>
      <c r="DK29" s="66">
        <f>IF(AX29&lt;0,0.01,AX29/Conversions!$B$3)</f>
        <v>7</v>
      </c>
      <c r="DL29" s="66">
        <f>IF(AY29&lt;0,0.01,AY29/Conversions!$B$3)</f>
        <v>7</v>
      </c>
      <c r="DM29" s="66">
        <f>IF(AZ29&lt;0,0.01,AZ29/Conversions!$B$3)</f>
        <v>7</v>
      </c>
      <c r="DN29" s="66">
        <f>IF(BA29&lt;0,0.01,BA29/Conversions!$B$3)</f>
        <v>7</v>
      </c>
      <c r="DO29" s="66">
        <f>IF(BB29&lt;0,0.01,BB29/Conversions!$B$3)</f>
        <v>7</v>
      </c>
      <c r="DP29" s="66">
        <f>IF(BC29&lt;0,0.01,BC29/Conversions!$B$3)</f>
        <v>7</v>
      </c>
      <c r="DQ29" s="52">
        <v>5</v>
      </c>
    </row>
    <row r="30" spans="1:121" x14ac:dyDescent="0.25">
      <c r="A30" s="26" t="s">
        <v>58</v>
      </c>
      <c r="B30" s="26" t="s">
        <v>32</v>
      </c>
      <c r="C30" s="25">
        <v>0</v>
      </c>
      <c r="D30" s="25">
        <v>6.1168950234650037E-13</v>
      </c>
      <c r="E30" s="25">
        <v>0</v>
      </c>
      <c r="F30" s="25">
        <v>1.2375305726580193E-12</v>
      </c>
      <c r="G30" s="25">
        <v>1.2465430128379198E-12</v>
      </c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25">
        <v>670.62824165265022</v>
      </c>
      <c r="O30" s="25">
        <v>1360.9670605112649</v>
      </c>
      <c r="P30" s="25">
        <v>2071.6075893503862</v>
      </c>
      <c r="Q30" s="25">
        <v>2798.4814826716083</v>
      </c>
      <c r="R30" s="25">
        <v>3551.433301940705</v>
      </c>
      <c r="S30" s="25">
        <v>4327.9910356156843</v>
      </c>
      <c r="T30" s="25">
        <v>5127.841418864461</v>
      </c>
      <c r="U30" s="25">
        <v>5951.5210864774435</v>
      </c>
      <c r="V30" s="25">
        <v>6799.5777304747971</v>
      </c>
      <c r="W30" s="25">
        <v>11508.855471342584</v>
      </c>
      <c r="X30" s="25">
        <v>11687.821759867138</v>
      </c>
      <c r="Y30" s="25">
        <v>11869.571029940824</v>
      </c>
      <c r="Z30" s="25">
        <v>12054.146557793831</v>
      </c>
      <c r="AA30" s="25">
        <v>12241.592292615263</v>
      </c>
      <c r="AB30" s="25">
        <v>12431.952867017764</v>
      </c>
      <c r="AD30" s="24">
        <v>114.78097959183674</v>
      </c>
      <c r="AE30" s="24">
        <v>114.78097959183674</v>
      </c>
      <c r="AF30" s="24">
        <v>114.78097959183674</v>
      </c>
      <c r="AG30" s="24">
        <v>114.78097959183674</v>
      </c>
      <c r="AH30" s="24">
        <v>114.78097959183674</v>
      </c>
      <c r="AI30" s="24">
        <v>114.78097959183674</v>
      </c>
      <c r="AJ30" s="24">
        <v>114.78097959183674</v>
      </c>
      <c r="AK30" s="24">
        <v>114.78097959183674</v>
      </c>
      <c r="AL30" s="24">
        <v>114.78097959183674</v>
      </c>
      <c r="AM30" s="24">
        <v>114.78097959183674</v>
      </c>
      <c r="AN30" s="24">
        <v>114.78097959183674</v>
      </c>
      <c r="AO30" s="24">
        <v>114.78097959183674</v>
      </c>
      <c r="AP30" s="24">
        <v>114.78097959183674</v>
      </c>
      <c r="AQ30" s="24">
        <v>114.78097959183674</v>
      </c>
      <c r="AR30" s="24">
        <v>114.78097959183674</v>
      </c>
      <c r="AS30" s="24">
        <v>114.78097959183674</v>
      </c>
      <c r="AT30" s="24">
        <v>114.78097959183674</v>
      </c>
      <c r="AU30" s="24">
        <v>114.78097959183674</v>
      </c>
      <c r="AV30" s="24">
        <v>114.78097959183674</v>
      </c>
      <c r="AW30" s="24">
        <v>114.78097959183674</v>
      </c>
      <c r="AX30" s="24">
        <v>114.78097959183674</v>
      </c>
      <c r="AY30" s="24">
        <v>114.78097959183674</v>
      </c>
      <c r="AZ30" s="24">
        <v>114.78097959183674</v>
      </c>
      <c r="BA30" s="24">
        <v>114.78097959183674</v>
      </c>
      <c r="BB30" s="24">
        <v>114.78097959183674</v>
      </c>
      <c r="BC30" s="24">
        <v>114.78097959183674</v>
      </c>
      <c r="BD30" s="32"/>
      <c r="BE30" s="52" t="s">
        <v>108</v>
      </c>
      <c r="BG30" s="52" t="str">
        <f>"MINBIOWOO2"&amp;BE30</f>
        <v>MINBIOWOO2_S2</v>
      </c>
      <c r="BH30" s="52" t="str">
        <f t="shared" si="7"/>
        <v>PCRW - Me</v>
      </c>
      <c r="BI30" s="55" t="s">
        <v>5</v>
      </c>
      <c r="BJ30" s="52" t="s">
        <v>7</v>
      </c>
      <c r="BK30" s="55" t="s">
        <v>1</v>
      </c>
      <c r="BL30" s="66">
        <v>0</v>
      </c>
      <c r="BM30" s="66">
        <v>0</v>
      </c>
      <c r="BN30" s="66">
        <v>0</v>
      </c>
      <c r="BO30" s="66">
        <v>0</v>
      </c>
      <c r="BP30" s="66">
        <v>0</v>
      </c>
      <c r="BQ30" s="66">
        <v>0</v>
      </c>
      <c r="BR30" s="66">
        <v>0</v>
      </c>
      <c r="BS30" s="66">
        <v>0</v>
      </c>
      <c r="BT30" s="66">
        <v>0</v>
      </c>
      <c r="BU30" s="66">
        <v>0</v>
      </c>
      <c r="BV30" s="66">
        <v>0</v>
      </c>
      <c r="BW30" s="66">
        <v>0</v>
      </c>
      <c r="BX30" s="66">
        <v>0</v>
      </c>
      <c r="BY30" s="66">
        <v>0</v>
      </c>
      <c r="BZ30" s="66">
        <v>0</v>
      </c>
      <c r="CA30" s="66">
        <v>0</v>
      </c>
      <c r="CB30" s="66">
        <v>0</v>
      </c>
      <c r="CC30" s="66">
        <v>0</v>
      </c>
      <c r="CD30" s="66">
        <v>0</v>
      </c>
      <c r="CE30" s="66">
        <v>0</v>
      </c>
      <c r="CF30" s="66">
        <v>0</v>
      </c>
      <c r="CG30" s="66">
        <v>0</v>
      </c>
      <c r="CH30" s="66">
        <v>0</v>
      </c>
      <c r="CI30" s="66">
        <v>0</v>
      </c>
      <c r="CJ30" s="66">
        <v>0</v>
      </c>
      <c r="CK30" s="66">
        <v>0</v>
      </c>
      <c r="CM30" s="52" t="str">
        <f t="shared" si="4"/>
        <v>MINBIOWOO2_S2</v>
      </c>
      <c r="CN30" s="52" t="str">
        <f t="shared" si="5"/>
        <v>PCRW - Me</v>
      </c>
      <c r="CO30" s="15" t="s">
        <v>6</v>
      </c>
      <c r="CP30" s="15" t="s">
        <v>105</v>
      </c>
      <c r="CQ30" s="52" t="str">
        <f t="shared" si="6"/>
        <v>BIOWOO</v>
      </c>
      <c r="CR30" s="52" t="s">
        <v>103</v>
      </c>
      <c r="CS30" s="66">
        <f>IF(AF30&lt;0,0.01,AF30/Conversions!$B$3)</f>
        <v>2.7414965986394559</v>
      </c>
      <c r="CT30" s="66">
        <f>IF(AG30&lt;0,0.01,AG30/Conversions!$B$3)</f>
        <v>2.7414965986394559</v>
      </c>
      <c r="CU30" s="66">
        <f>IF(AH30&lt;0,0.01,AH30/Conversions!$B$3)</f>
        <v>2.7414965986394559</v>
      </c>
      <c r="CV30" s="66">
        <f>IF(AI30&lt;0,0.01,AI30/Conversions!$B$3)</f>
        <v>2.7414965986394559</v>
      </c>
      <c r="CW30" s="66">
        <f>IF(AJ30&lt;0,0.01,AJ30/Conversions!$B$3)</f>
        <v>2.7414965986394559</v>
      </c>
      <c r="CX30" s="66">
        <f>IF(AK30&lt;0,0.01,AK30/Conversions!$B$3)</f>
        <v>2.7414965986394559</v>
      </c>
      <c r="CY30" s="66">
        <f>IF(AL30&lt;0,0.01,AL30/Conversions!$B$3)</f>
        <v>2.7414965986394559</v>
      </c>
      <c r="CZ30" s="66">
        <f>IF(AM30&lt;0,0.01,AM30/Conversions!$B$3)</f>
        <v>2.7414965986394559</v>
      </c>
      <c r="DA30" s="66">
        <f>IF(AN30&lt;0,0.01,AN30/Conversions!$B$3)</f>
        <v>2.7414965986394559</v>
      </c>
      <c r="DB30" s="66">
        <f>IF(AO30&lt;0,0.01,AO30/Conversions!$B$3)</f>
        <v>2.7414965986394559</v>
      </c>
      <c r="DC30" s="66">
        <f>IF(AP30&lt;0,0.01,AP30/Conversions!$B$3)</f>
        <v>2.7414965986394559</v>
      </c>
      <c r="DD30" s="66">
        <f>IF(AQ30&lt;0,0.01,AQ30/Conversions!$B$3)</f>
        <v>2.7414965986394559</v>
      </c>
      <c r="DE30" s="66">
        <f>IF(AR30&lt;0,0.01,AR30/Conversions!$B$3)</f>
        <v>2.7414965986394559</v>
      </c>
      <c r="DF30" s="66">
        <f>IF(AS30&lt;0,0.01,AS30/Conversions!$B$3)</f>
        <v>2.7414965986394559</v>
      </c>
      <c r="DG30" s="66">
        <f>IF(AT30&lt;0,0.01,AT30/Conversions!$B$3)</f>
        <v>2.7414965986394559</v>
      </c>
      <c r="DH30" s="66">
        <f>IF(AU30&lt;0,0.01,AU30/Conversions!$B$3)</f>
        <v>2.7414965986394559</v>
      </c>
      <c r="DI30" s="66">
        <f>IF(AV30&lt;0,0.01,AV30/Conversions!$B$3)</f>
        <v>2.7414965986394559</v>
      </c>
      <c r="DJ30" s="66">
        <f>IF(AW30&lt;0,0.01,AW30/Conversions!$B$3)</f>
        <v>2.7414965986394559</v>
      </c>
      <c r="DK30" s="66">
        <f>IF(AX30&lt;0,0.01,AX30/Conversions!$B$3)</f>
        <v>2.7414965986394559</v>
      </c>
      <c r="DL30" s="66">
        <f>IF(AY30&lt;0,0.01,AY30/Conversions!$B$3)</f>
        <v>2.7414965986394559</v>
      </c>
      <c r="DM30" s="66">
        <f>IF(AZ30&lt;0,0.01,AZ30/Conversions!$B$3)</f>
        <v>2.7414965986394559</v>
      </c>
      <c r="DN30" s="66">
        <f>IF(BA30&lt;0,0.01,BA30/Conversions!$B$3)</f>
        <v>2.7414965986394559</v>
      </c>
      <c r="DO30" s="66">
        <f>IF(BB30&lt;0,0.01,BB30/Conversions!$B$3)</f>
        <v>2.7414965986394559</v>
      </c>
      <c r="DP30" s="66">
        <f>IF(BC30&lt;0,0.01,BC30/Conversions!$B$3)</f>
        <v>2.7414965986394559</v>
      </c>
      <c r="DQ30" s="52">
        <v>5</v>
      </c>
    </row>
    <row r="31" spans="1:121" x14ac:dyDescent="0.25">
      <c r="A31" s="26" t="s">
        <v>59</v>
      </c>
      <c r="B31" s="26" t="s">
        <v>34</v>
      </c>
      <c r="C31" s="25">
        <v>0</v>
      </c>
      <c r="D31" s="25">
        <v>0</v>
      </c>
      <c r="E31" s="25">
        <v>48000.202021489793</v>
      </c>
      <c r="F31" s="25">
        <v>86247.485865028444</v>
      </c>
      <c r="G31" s="25">
        <v>78917.874934318301</v>
      </c>
      <c r="H31" s="25">
        <v>0</v>
      </c>
      <c r="I31" s="25">
        <v>0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  <c r="O31" s="25"/>
      <c r="P31" s="25">
        <v>0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25">
        <v>0</v>
      </c>
      <c r="W31" s="25">
        <v>0</v>
      </c>
      <c r="X31" s="25">
        <v>0</v>
      </c>
      <c r="Y31" s="25">
        <v>0</v>
      </c>
      <c r="Z31" s="25">
        <v>0</v>
      </c>
      <c r="AA31" s="25">
        <v>0</v>
      </c>
      <c r="AB31" s="25">
        <v>0</v>
      </c>
      <c r="AD31" s="24">
        <v>-510</v>
      </c>
      <c r="AE31" s="24">
        <v>-510</v>
      </c>
      <c r="AF31" s="24">
        <v>-510</v>
      </c>
      <c r="AG31" s="24">
        <v>-510</v>
      </c>
      <c r="AH31" s="24">
        <v>-510</v>
      </c>
      <c r="AI31" s="24">
        <v>-510</v>
      </c>
      <c r="AJ31" s="24">
        <v>-510</v>
      </c>
      <c r="AK31" s="24">
        <v>-510</v>
      </c>
      <c r="AL31" s="24">
        <v>-510</v>
      </c>
      <c r="AM31" s="24">
        <v>-510</v>
      </c>
      <c r="AN31" s="24">
        <v>-510</v>
      </c>
      <c r="AO31" s="24">
        <v>-510</v>
      </c>
      <c r="AP31" s="24">
        <v>-510</v>
      </c>
      <c r="AQ31" s="24">
        <v>-510</v>
      </c>
      <c r="AR31" s="24">
        <v>-510</v>
      </c>
      <c r="AS31" s="24">
        <v>-510</v>
      </c>
      <c r="AT31" s="24">
        <v>-510</v>
      </c>
      <c r="AU31" s="24">
        <v>-510</v>
      </c>
      <c r="AV31" s="24">
        <v>-510</v>
      </c>
      <c r="AW31" s="24">
        <v>-510</v>
      </c>
      <c r="AX31" s="24">
        <v>-510</v>
      </c>
      <c r="AY31" s="24">
        <v>-510</v>
      </c>
      <c r="AZ31" s="24">
        <v>-510</v>
      </c>
      <c r="BA31" s="24">
        <v>-510</v>
      </c>
      <c r="BB31" s="24">
        <v>-510</v>
      </c>
      <c r="BC31" s="24">
        <v>-510</v>
      </c>
      <c r="BD31" s="32"/>
      <c r="BE31" s="52" t="s">
        <v>108</v>
      </c>
      <c r="BG31" s="52" t="str">
        <f>"MINBIOMSW1"&amp;BE31</f>
        <v>MINBIOMSW1_S2</v>
      </c>
      <c r="BH31" s="52" t="str">
        <f t="shared" si="7"/>
        <v>Solid BMSW - Me</v>
      </c>
      <c r="BI31" s="55" t="s">
        <v>5</v>
      </c>
      <c r="BJ31" s="52" t="s">
        <v>10</v>
      </c>
      <c r="BK31" s="55" t="s">
        <v>1</v>
      </c>
      <c r="BL31" s="66">
        <v>0</v>
      </c>
      <c r="BM31" s="66">
        <v>0</v>
      </c>
      <c r="BN31" s="66">
        <v>0</v>
      </c>
      <c r="BO31" s="66">
        <v>0</v>
      </c>
      <c r="BP31" s="66">
        <v>0</v>
      </c>
      <c r="BQ31" s="66">
        <v>0</v>
      </c>
      <c r="BR31" s="66">
        <v>0</v>
      </c>
      <c r="BS31" s="66">
        <v>0</v>
      </c>
      <c r="BT31" s="66">
        <v>0</v>
      </c>
      <c r="BU31" s="66">
        <v>0</v>
      </c>
      <c r="BV31" s="66">
        <v>0</v>
      </c>
      <c r="BW31" s="66">
        <v>0</v>
      </c>
      <c r="BX31" s="66">
        <v>0</v>
      </c>
      <c r="BY31" s="66">
        <v>0</v>
      </c>
      <c r="BZ31" s="66">
        <v>0</v>
      </c>
      <c r="CA31" s="66">
        <v>0</v>
      </c>
      <c r="CB31" s="66">
        <v>0</v>
      </c>
      <c r="CC31" s="66">
        <v>0</v>
      </c>
      <c r="CD31" s="66">
        <v>0</v>
      </c>
      <c r="CE31" s="66">
        <v>0</v>
      </c>
      <c r="CF31" s="66">
        <v>0</v>
      </c>
      <c r="CG31" s="66">
        <v>0</v>
      </c>
      <c r="CH31" s="66">
        <v>0</v>
      </c>
      <c r="CI31" s="66">
        <v>0</v>
      </c>
      <c r="CJ31" s="66">
        <v>0</v>
      </c>
      <c r="CK31" s="66">
        <v>0</v>
      </c>
      <c r="CM31" s="52" t="str">
        <f t="shared" si="4"/>
        <v>MINBIOMSW1_S2</v>
      </c>
      <c r="CN31" s="52" t="str">
        <f t="shared" si="5"/>
        <v>Solid BMSW - Me</v>
      </c>
      <c r="CO31" s="15" t="s">
        <v>6</v>
      </c>
      <c r="CP31" s="15" t="s">
        <v>105</v>
      </c>
      <c r="CQ31" s="52" t="str">
        <f t="shared" si="6"/>
        <v>BIOMUN</v>
      </c>
      <c r="CR31" s="52" t="s">
        <v>103</v>
      </c>
      <c r="CS31" s="66">
        <f>IF(AF31&lt;0,0.01,AF31/Conversions!$B$3)</f>
        <v>0.01</v>
      </c>
      <c r="CT31" s="66">
        <f>IF(AG31&lt;0,0.01,AG31/Conversions!$B$3)</f>
        <v>0.01</v>
      </c>
      <c r="CU31" s="66">
        <f>IF(AH31&lt;0,0.01,AH31/Conversions!$B$3)</f>
        <v>0.01</v>
      </c>
      <c r="CV31" s="66">
        <f>IF(AI31&lt;0,0.01,AI31/Conversions!$B$3)</f>
        <v>0.01</v>
      </c>
      <c r="CW31" s="66">
        <f>IF(AJ31&lt;0,0.01,AJ31/Conversions!$B$3)</f>
        <v>0.01</v>
      </c>
      <c r="CX31" s="66">
        <f>IF(AK31&lt;0,0.01,AK31/Conversions!$B$3)</f>
        <v>0.01</v>
      </c>
      <c r="CY31" s="66">
        <f>IF(AL31&lt;0,0.01,AL31/Conversions!$B$3)</f>
        <v>0.01</v>
      </c>
      <c r="CZ31" s="66">
        <f>IF(AM31&lt;0,0.01,AM31/Conversions!$B$3)</f>
        <v>0.01</v>
      </c>
      <c r="DA31" s="66">
        <f>IF(AN31&lt;0,0.01,AN31/Conversions!$B$3)</f>
        <v>0.01</v>
      </c>
      <c r="DB31" s="66">
        <f>IF(AO31&lt;0,0.01,AO31/Conversions!$B$3)</f>
        <v>0.01</v>
      </c>
      <c r="DC31" s="66">
        <f>IF(AP31&lt;0,0.01,AP31/Conversions!$B$3)</f>
        <v>0.01</v>
      </c>
      <c r="DD31" s="66">
        <f>IF(AQ31&lt;0,0.01,AQ31/Conversions!$B$3)</f>
        <v>0.01</v>
      </c>
      <c r="DE31" s="66">
        <f>IF(AR31&lt;0,0.01,AR31/Conversions!$B$3)</f>
        <v>0.01</v>
      </c>
      <c r="DF31" s="66">
        <f>IF(AS31&lt;0,0.01,AS31/Conversions!$B$3)</f>
        <v>0.01</v>
      </c>
      <c r="DG31" s="66">
        <f>IF(AT31&lt;0,0.01,AT31/Conversions!$B$3)</f>
        <v>0.01</v>
      </c>
      <c r="DH31" s="66">
        <f>IF(AU31&lt;0,0.01,AU31/Conversions!$B$3)</f>
        <v>0.01</v>
      </c>
      <c r="DI31" s="66">
        <f>IF(AV31&lt;0,0.01,AV31/Conversions!$B$3)</f>
        <v>0.01</v>
      </c>
      <c r="DJ31" s="66">
        <f>IF(AW31&lt;0,0.01,AW31/Conversions!$B$3)</f>
        <v>0.01</v>
      </c>
      <c r="DK31" s="66">
        <f>IF(AX31&lt;0,0.01,AX31/Conversions!$B$3)</f>
        <v>0.01</v>
      </c>
      <c r="DL31" s="66">
        <f>IF(AY31&lt;0,0.01,AY31/Conversions!$B$3)</f>
        <v>0.01</v>
      </c>
      <c r="DM31" s="66">
        <f>IF(AZ31&lt;0,0.01,AZ31/Conversions!$B$3)</f>
        <v>0.01</v>
      </c>
      <c r="DN31" s="66">
        <f>IF(BA31&lt;0,0.01,BA31/Conversions!$B$3)</f>
        <v>0.01</v>
      </c>
      <c r="DO31" s="66">
        <f>IF(BB31&lt;0,0.01,BB31/Conversions!$B$3)</f>
        <v>0.01</v>
      </c>
      <c r="DP31" s="66">
        <f>IF(BC31&lt;0,0.01,BC31/Conversions!$B$3)</f>
        <v>0.01</v>
      </c>
      <c r="DQ31" s="52">
        <v>5</v>
      </c>
    </row>
    <row r="32" spans="1:121" x14ac:dyDescent="0.25">
      <c r="A32" s="26" t="s">
        <v>60</v>
      </c>
      <c r="B32" s="26" t="s">
        <v>36</v>
      </c>
      <c r="C32" s="25">
        <v>14090.287346424771</v>
      </c>
      <c r="D32" s="25">
        <v>13987.531248549963</v>
      </c>
      <c r="E32" s="25">
        <v>14529.937880199088</v>
      </c>
      <c r="F32" s="25">
        <v>14448.933380722456</v>
      </c>
      <c r="G32" s="25">
        <v>14367.92888124582</v>
      </c>
      <c r="H32" s="25">
        <v>14286.924381769188</v>
      </c>
      <c r="I32" s="25">
        <v>14279.122199580697</v>
      </c>
      <c r="J32" s="25">
        <v>14178.510497163808</v>
      </c>
      <c r="K32" s="25">
        <v>14258.907330232469</v>
      </c>
      <c r="L32" s="25">
        <v>14323.564307244473</v>
      </c>
      <c r="M32" s="25">
        <v>14377.129117005928</v>
      </c>
      <c r="N32" s="25">
        <v>14421.106063980384</v>
      </c>
      <c r="O32" s="25">
        <v>14468.043714264462</v>
      </c>
      <c r="P32" s="25">
        <v>14503.530998605209</v>
      </c>
      <c r="Q32" s="25">
        <v>14516.46618329937</v>
      </c>
      <c r="R32" s="25">
        <v>14511.162647093242</v>
      </c>
      <c r="S32" s="25">
        <v>14477.023010254552</v>
      </c>
      <c r="T32" s="25">
        <v>14421.996366719515</v>
      </c>
      <c r="U32" s="25">
        <v>14351.187368433613</v>
      </c>
      <c r="V32" s="25">
        <v>14268.420076520351</v>
      </c>
      <c r="W32" s="25">
        <v>14177.061030327872</v>
      </c>
      <c r="X32" s="25">
        <v>14080.719040872107</v>
      </c>
      <c r="Y32" s="25">
        <v>13981.102786785448</v>
      </c>
      <c r="Z32" s="25">
        <v>13879.505981896049</v>
      </c>
      <c r="AA32" s="25">
        <v>13777.749966480151</v>
      </c>
      <c r="AB32" s="25">
        <v>13672.95446589003</v>
      </c>
      <c r="AD32" s="24">
        <v>425.98255813953489</v>
      </c>
      <c r="AE32" s="24">
        <v>425.98255813953489</v>
      </c>
      <c r="AF32" s="24">
        <v>425.98255813953489</v>
      </c>
      <c r="AG32" s="24">
        <v>425.98255813953489</v>
      </c>
      <c r="AH32" s="24">
        <v>425.98255813953489</v>
      </c>
      <c r="AI32" s="24">
        <v>425.98255813953489</v>
      </c>
      <c r="AJ32" s="24">
        <v>425.98255813953489</v>
      </c>
      <c r="AK32" s="24">
        <v>425.98255813953489</v>
      </c>
      <c r="AL32" s="24">
        <v>425.98255813953489</v>
      </c>
      <c r="AM32" s="24">
        <v>425.98255813953489</v>
      </c>
      <c r="AN32" s="24">
        <v>425.98255813953489</v>
      </c>
      <c r="AO32" s="24">
        <v>425.98255813953489</v>
      </c>
      <c r="AP32" s="24">
        <v>425.98255813953489</v>
      </c>
      <c r="AQ32" s="24">
        <v>425.98255813953489</v>
      </c>
      <c r="AR32" s="24">
        <v>425.98255813953489</v>
      </c>
      <c r="AS32" s="24">
        <v>425.98255813953489</v>
      </c>
      <c r="AT32" s="24">
        <v>425.98255813953489</v>
      </c>
      <c r="AU32" s="24">
        <v>425.98255813953489</v>
      </c>
      <c r="AV32" s="24">
        <v>425.98255813953489</v>
      </c>
      <c r="AW32" s="24">
        <v>425.98255813953489</v>
      </c>
      <c r="AX32" s="24">
        <v>425.98255813953489</v>
      </c>
      <c r="AY32" s="24">
        <v>425.98255813953489</v>
      </c>
      <c r="AZ32" s="24">
        <v>425.98255813953489</v>
      </c>
      <c r="BA32" s="24">
        <v>425.98255813953489</v>
      </c>
      <c r="BB32" s="24">
        <v>425.98255813953489</v>
      </c>
      <c r="BC32" s="24">
        <v>425.98255813953489</v>
      </c>
      <c r="BD32" s="32"/>
      <c r="BE32" s="52" t="s">
        <v>108</v>
      </c>
      <c r="BG32" s="52" t="str">
        <f>"MINBIOTLW"&amp;BE32</f>
        <v>MINBIOTLW_S2</v>
      </c>
      <c r="BH32" s="52" t="str">
        <f t="shared" si="7"/>
        <v>Tallow - Me</v>
      </c>
      <c r="BI32" s="55" t="s">
        <v>5</v>
      </c>
      <c r="BJ32" s="52" t="s">
        <v>7</v>
      </c>
      <c r="BK32" s="55" t="s">
        <v>1</v>
      </c>
      <c r="BL32" s="66">
        <v>0</v>
      </c>
      <c r="BM32" s="66">
        <v>0</v>
      </c>
      <c r="BN32" s="66">
        <v>0</v>
      </c>
      <c r="BO32" s="66">
        <v>0</v>
      </c>
      <c r="BP32" s="66">
        <v>0</v>
      </c>
      <c r="BQ32" s="66">
        <v>0</v>
      </c>
      <c r="BR32" s="66">
        <v>0</v>
      </c>
      <c r="BS32" s="66">
        <v>0</v>
      </c>
      <c r="BT32" s="66">
        <v>0</v>
      </c>
      <c r="BU32" s="66">
        <v>0</v>
      </c>
      <c r="BV32" s="66">
        <v>0</v>
      </c>
      <c r="BW32" s="66">
        <v>0</v>
      </c>
      <c r="BX32" s="66">
        <v>0</v>
      </c>
      <c r="BY32" s="66">
        <v>0</v>
      </c>
      <c r="BZ32" s="66">
        <v>0</v>
      </c>
      <c r="CA32" s="66">
        <v>0</v>
      </c>
      <c r="CB32" s="66">
        <v>0</v>
      </c>
      <c r="CC32" s="66">
        <v>0</v>
      </c>
      <c r="CD32" s="66">
        <v>0</v>
      </c>
      <c r="CE32" s="66">
        <v>0</v>
      </c>
      <c r="CF32" s="66">
        <v>0</v>
      </c>
      <c r="CG32" s="66">
        <v>0</v>
      </c>
      <c r="CH32" s="66">
        <v>0</v>
      </c>
      <c r="CI32" s="66">
        <v>0</v>
      </c>
      <c r="CJ32" s="66">
        <v>0</v>
      </c>
      <c r="CK32" s="66">
        <v>0</v>
      </c>
      <c r="CM32" s="52" t="str">
        <f t="shared" si="4"/>
        <v>MINBIOTLW_S2</v>
      </c>
      <c r="CN32" s="52" t="str">
        <f t="shared" si="5"/>
        <v>Tallow - Me</v>
      </c>
      <c r="CO32" s="15" t="s">
        <v>6</v>
      </c>
      <c r="CP32" s="15" t="s">
        <v>105</v>
      </c>
      <c r="CQ32" s="52" t="str">
        <f t="shared" si="6"/>
        <v>BIOWOO</v>
      </c>
      <c r="CR32" s="52" t="s">
        <v>103</v>
      </c>
      <c r="CS32" s="66">
        <f>IF(AF32&lt;0,0.01,AF32/Conversions!$B$3)</f>
        <v>10.174418604651162</v>
      </c>
      <c r="CT32" s="66">
        <f>IF(AG32&lt;0,0.01,AG32/Conversions!$B$3)</f>
        <v>10.174418604651162</v>
      </c>
      <c r="CU32" s="66">
        <f>IF(AH32&lt;0,0.01,AH32/Conversions!$B$3)</f>
        <v>10.174418604651162</v>
      </c>
      <c r="CV32" s="66">
        <f>IF(AI32&lt;0,0.01,AI32/Conversions!$B$3)</f>
        <v>10.174418604651162</v>
      </c>
      <c r="CW32" s="66">
        <f>IF(AJ32&lt;0,0.01,AJ32/Conversions!$B$3)</f>
        <v>10.174418604651162</v>
      </c>
      <c r="CX32" s="66">
        <f>IF(AK32&lt;0,0.01,AK32/Conversions!$B$3)</f>
        <v>10.174418604651162</v>
      </c>
      <c r="CY32" s="66">
        <f>IF(AL32&lt;0,0.01,AL32/Conversions!$B$3)</f>
        <v>10.174418604651162</v>
      </c>
      <c r="CZ32" s="66">
        <f>IF(AM32&lt;0,0.01,AM32/Conversions!$B$3)</f>
        <v>10.174418604651162</v>
      </c>
      <c r="DA32" s="66">
        <f>IF(AN32&lt;0,0.01,AN32/Conversions!$B$3)</f>
        <v>10.174418604651162</v>
      </c>
      <c r="DB32" s="66">
        <f>IF(AO32&lt;0,0.01,AO32/Conversions!$B$3)</f>
        <v>10.174418604651162</v>
      </c>
      <c r="DC32" s="66">
        <f>IF(AP32&lt;0,0.01,AP32/Conversions!$B$3)</f>
        <v>10.174418604651162</v>
      </c>
      <c r="DD32" s="66">
        <f>IF(AQ32&lt;0,0.01,AQ32/Conversions!$B$3)</f>
        <v>10.174418604651162</v>
      </c>
      <c r="DE32" s="66">
        <f>IF(AR32&lt;0,0.01,AR32/Conversions!$B$3)</f>
        <v>10.174418604651162</v>
      </c>
      <c r="DF32" s="66">
        <f>IF(AS32&lt;0,0.01,AS32/Conversions!$B$3)</f>
        <v>10.174418604651162</v>
      </c>
      <c r="DG32" s="66">
        <f>IF(AT32&lt;0,0.01,AT32/Conversions!$B$3)</f>
        <v>10.174418604651162</v>
      </c>
      <c r="DH32" s="66">
        <f>IF(AU32&lt;0,0.01,AU32/Conversions!$B$3)</f>
        <v>10.174418604651162</v>
      </c>
      <c r="DI32" s="66">
        <f>IF(AV32&lt;0,0.01,AV32/Conversions!$B$3)</f>
        <v>10.174418604651162</v>
      </c>
      <c r="DJ32" s="66">
        <f>IF(AW32&lt;0,0.01,AW32/Conversions!$B$3)</f>
        <v>10.174418604651162</v>
      </c>
      <c r="DK32" s="66">
        <f>IF(AX32&lt;0,0.01,AX32/Conversions!$B$3)</f>
        <v>10.174418604651162</v>
      </c>
      <c r="DL32" s="66">
        <f>IF(AY32&lt;0,0.01,AY32/Conversions!$B$3)</f>
        <v>10.174418604651162</v>
      </c>
      <c r="DM32" s="66">
        <f>IF(AZ32&lt;0,0.01,AZ32/Conversions!$B$3)</f>
        <v>10.174418604651162</v>
      </c>
      <c r="DN32" s="66">
        <f>IF(BA32&lt;0,0.01,BA32/Conversions!$B$3)</f>
        <v>10.174418604651162</v>
      </c>
      <c r="DO32" s="66">
        <f>IF(BB32&lt;0,0.01,BB32/Conversions!$B$3)</f>
        <v>10.174418604651162</v>
      </c>
      <c r="DP32" s="66">
        <f>IF(BC32&lt;0,0.01,BC32/Conversions!$B$3)</f>
        <v>10.174418604651162</v>
      </c>
      <c r="DQ32" s="52">
        <v>5</v>
      </c>
    </row>
    <row r="33" spans="1:121" x14ac:dyDescent="0.25">
      <c r="A33" s="26" t="s">
        <v>61</v>
      </c>
      <c r="B33" s="26" t="s">
        <v>21</v>
      </c>
      <c r="C33" s="25">
        <v>3807.4402407566636</v>
      </c>
      <c r="D33" s="25">
        <v>3933.6956147893375</v>
      </c>
      <c r="E33" s="25">
        <v>3944.2269991401549</v>
      </c>
      <c r="F33" s="25">
        <v>3958.650902837489</v>
      </c>
      <c r="G33" s="25">
        <v>3978.0077386070511</v>
      </c>
      <c r="H33" s="25">
        <v>4001.8521066208082</v>
      </c>
      <c r="I33" s="25">
        <v>4029.6509028374894</v>
      </c>
      <c r="J33" s="25">
        <v>4059.5288048151333</v>
      </c>
      <c r="K33" s="25">
        <v>4092.516766981943</v>
      </c>
      <c r="L33" s="25">
        <v>4125.5090283748923</v>
      </c>
      <c r="M33" s="25">
        <v>4158.5700773860699</v>
      </c>
      <c r="N33" s="25">
        <v>4191.8503869303522</v>
      </c>
      <c r="O33" s="25">
        <v>4223.4058469475494</v>
      </c>
      <c r="P33" s="25">
        <v>4253.4058469475494</v>
      </c>
      <c r="Q33" s="25">
        <v>4281.9613069647467</v>
      </c>
      <c r="R33" s="25">
        <v>4309.2476354256232</v>
      </c>
      <c r="S33" s="25">
        <v>4335.4221840068794</v>
      </c>
      <c r="T33" s="25">
        <v>4360.5803955288047</v>
      </c>
      <c r="U33" s="25">
        <v>4385.4393809114363</v>
      </c>
      <c r="V33" s="25">
        <v>4410.2674118658651</v>
      </c>
      <c r="W33" s="25">
        <v>4435.2570937231303</v>
      </c>
      <c r="X33" s="25">
        <v>4460.3938091143591</v>
      </c>
      <c r="Y33" s="25">
        <v>4485.6380051590713</v>
      </c>
      <c r="Z33" s="25">
        <v>4511.0765262252798</v>
      </c>
      <c r="AA33" s="25">
        <v>4536.8598452278593</v>
      </c>
      <c r="AB33" s="25">
        <v>4563.0000000000009</v>
      </c>
      <c r="AD33" s="24">
        <v>937.37800000000004</v>
      </c>
      <c r="AE33" s="24">
        <v>937.37800000000004</v>
      </c>
      <c r="AF33" s="24">
        <v>937.37800000000004</v>
      </c>
      <c r="AG33" s="24">
        <v>937.37800000000004</v>
      </c>
      <c r="AH33" s="24">
        <v>937.37800000000004</v>
      </c>
      <c r="AI33" s="24">
        <v>937.37800000000004</v>
      </c>
      <c r="AJ33" s="24">
        <v>937.37800000000004</v>
      </c>
      <c r="AK33" s="24">
        <v>937.37800000000004</v>
      </c>
      <c r="AL33" s="24">
        <v>937.37800000000004</v>
      </c>
      <c r="AM33" s="24">
        <v>937.37800000000004</v>
      </c>
      <c r="AN33" s="24">
        <v>937.37800000000004</v>
      </c>
      <c r="AO33" s="24">
        <v>937.37800000000004</v>
      </c>
      <c r="AP33" s="24">
        <v>937.37800000000004</v>
      </c>
      <c r="AQ33" s="24">
        <v>937.37800000000004</v>
      </c>
      <c r="AR33" s="24">
        <v>937.37800000000004</v>
      </c>
      <c r="AS33" s="24">
        <v>937.37800000000004</v>
      </c>
      <c r="AT33" s="24">
        <v>937.37800000000004</v>
      </c>
      <c r="AU33" s="24">
        <v>937.37800000000004</v>
      </c>
      <c r="AV33" s="24">
        <v>937.37800000000004</v>
      </c>
      <c r="AW33" s="24">
        <v>937.37800000000004</v>
      </c>
      <c r="AX33" s="24">
        <v>937.37800000000004</v>
      </c>
      <c r="AY33" s="24">
        <v>937.37800000000004</v>
      </c>
      <c r="AZ33" s="24">
        <v>937.37800000000004</v>
      </c>
      <c r="BA33" s="24">
        <v>937.37800000000004</v>
      </c>
      <c r="BB33" s="24">
        <v>937.37800000000004</v>
      </c>
      <c r="BC33" s="24">
        <v>937.37800000000004</v>
      </c>
      <c r="BD33" s="32"/>
      <c r="BE33" s="52" t="s">
        <v>108</v>
      </c>
      <c r="BG33" s="52" t="str">
        <f>"MINBIORVO"&amp;BE33</f>
        <v>MINBIORVO_S2</v>
      </c>
      <c r="BH33" s="52" t="str">
        <f t="shared" si="7"/>
        <v>RVO - Me</v>
      </c>
      <c r="BI33" s="55" t="s">
        <v>5</v>
      </c>
      <c r="BJ33" s="52" t="s">
        <v>8</v>
      </c>
      <c r="BK33" s="55" t="s">
        <v>1</v>
      </c>
      <c r="BL33" s="66">
        <v>0</v>
      </c>
      <c r="BM33" s="66">
        <v>0</v>
      </c>
      <c r="BN33" s="66">
        <v>0</v>
      </c>
      <c r="BO33" s="66">
        <v>0</v>
      </c>
      <c r="BP33" s="66">
        <v>0</v>
      </c>
      <c r="BQ33" s="66">
        <v>0</v>
      </c>
      <c r="BR33" s="66">
        <v>0</v>
      </c>
      <c r="BS33" s="66">
        <v>0</v>
      </c>
      <c r="BT33" s="66">
        <v>0</v>
      </c>
      <c r="BU33" s="66">
        <v>0</v>
      </c>
      <c r="BV33" s="66">
        <v>0</v>
      </c>
      <c r="BW33" s="66">
        <v>0</v>
      </c>
      <c r="BX33" s="66">
        <v>0</v>
      </c>
      <c r="BY33" s="66">
        <v>0</v>
      </c>
      <c r="BZ33" s="66">
        <v>0</v>
      </c>
      <c r="CA33" s="66">
        <v>0</v>
      </c>
      <c r="CB33" s="66">
        <v>0</v>
      </c>
      <c r="CC33" s="66">
        <v>0</v>
      </c>
      <c r="CD33" s="66">
        <v>0</v>
      </c>
      <c r="CE33" s="66">
        <v>0</v>
      </c>
      <c r="CF33" s="66">
        <v>0</v>
      </c>
      <c r="CG33" s="66">
        <v>0</v>
      </c>
      <c r="CH33" s="66">
        <v>0</v>
      </c>
      <c r="CI33" s="66">
        <v>0</v>
      </c>
      <c r="CJ33" s="66">
        <v>0</v>
      </c>
      <c r="CK33" s="66">
        <v>0</v>
      </c>
      <c r="CM33" s="52" t="str">
        <f t="shared" si="4"/>
        <v>MINBIORVO_S2</v>
      </c>
      <c r="CN33" s="52" t="str">
        <f t="shared" si="5"/>
        <v>RVO - Me</v>
      </c>
      <c r="CO33" s="15" t="s">
        <v>6</v>
      </c>
      <c r="CP33" s="15" t="s">
        <v>105</v>
      </c>
      <c r="CQ33" s="52" t="str">
        <f t="shared" si="6"/>
        <v>BIORPS</v>
      </c>
      <c r="CR33" s="52" t="s">
        <v>103</v>
      </c>
      <c r="CS33" s="66">
        <f>IF(AF33&lt;0,0.01,AF33/Conversions!$B$3)</f>
        <v>22.388888888888889</v>
      </c>
      <c r="CT33" s="66">
        <f>IF(AG33&lt;0,0.01,AG33/Conversions!$B$3)</f>
        <v>22.388888888888889</v>
      </c>
      <c r="CU33" s="66">
        <f>IF(AH33&lt;0,0.01,AH33/Conversions!$B$3)</f>
        <v>22.388888888888889</v>
      </c>
      <c r="CV33" s="66">
        <f>IF(AI33&lt;0,0.01,AI33/Conversions!$B$3)</f>
        <v>22.388888888888889</v>
      </c>
      <c r="CW33" s="66">
        <f>IF(AJ33&lt;0,0.01,AJ33/Conversions!$B$3)</f>
        <v>22.388888888888889</v>
      </c>
      <c r="CX33" s="66">
        <f>IF(AK33&lt;0,0.01,AK33/Conversions!$B$3)</f>
        <v>22.388888888888889</v>
      </c>
      <c r="CY33" s="66">
        <f>IF(AL33&lt;0,0.01,AL33/Conversions!$B$3)</f>
        <v>22.388888888888889</v>
      </c>
      <c r="CZ33" s="66">
        <f>IF(AM33&lt;0,0.01,AM33/Conversions!$B$3)</f>
        <v>22.388888888888889</v>
      </c>
      <c r="DA33" s="66">
        <f>IF(AN33&lt;0,0.01,AN33/Conversions!$B$3)</f>
        <v>22.388888888888889</v>
      </c>
      <c r="DB33" s="66">
        <f>IF(AO33&lt;0,0.01,AO33/Conversions!$B$3)</f>
        <v>22.388888888888889</v>
      </c>
      <c r="DC33" s="66">
        <f>IF(AP33&lt;0,0.01,AP33/Conversions!$B$3)</f>
        <v>22.388888888888889</v>
      </c>
      <c r="DD33" s="66">
        <f>IF(AQ33&lt;0,0.01,AQ33/Conversions!$B$3)</f>
        <v>22.388888888888889</v>
      </c>
      <c r="DE33" s="66">
        <f>IF(AR33&lt;0,0.01,AR33/Conversions!$B$3)</f>
        <v>22.388888888888889</v>
      </c>
      <c r="DF33" s="66">
        <f>IF(AS33&lt;0,0.01,AS33/Conversions!$B$3)</f>
        <v>22.388888888888889</v>
      </c>
      <c r="DG33" s="66">
        <f>IF(AT33&lt;0,0.01,AT33/Conversions!$B$3)</f>
        <v>22.388888888888889</v>
      </c>
      <c r="DH33" s="66">
        <f>IF(AU33&lt;0,0.01,AU33/Conversions!$B$3)</f>
        <v>22.388888888888889</v>
      </c>
      <c r="DI33" s="66">
        <f>IF(AV33&lt;0,0.01,AV33/Conversions!$B$3)</f>
        <v>22.388888888888889</v>
      </c>
      <c r="DJ33" s="66">
        <f>IF(AW33&lt;0,0.01,AW33/Conversions!$B$3)</f>
        <v>22.388888888888889</v>
      </c>
      <c r="DK33" s="66">
        <f>IF(AX33&lt;0,0.01,AX33/Conversions!$B$3)</f>
        <v>22.388888888888889</v>
      </c>
      <c r="DL33" s="66">
        <f>IF(AY33&lt;0,0.01,AY33/Conversions!$B$3)</f>
        <v>22.388888888888889</v>
      </c>
      <c r="DM33" s="66">
        <f>IF(AZ33&lt;0,0.01,AZ33/Conversions!$B$3)</f>
        <v>22.388888888888889</v>
      </c>
      <c r="DN33" s="66">
        <f>IF(BA33&lt;0,0.01,BA33/Conversions!$B$3)</f>
        <v>22.388888888888889</v>
      </c>
      <c r="DO33" s="66">
        <f>IF(BB33&lt;0,0.01,BB33/Conversions!$B$3)</f>
        <v>22.388888888888889</v>
      </c>
      <c r="DP33" s="66">
        <f>IF(BC33&lt;0,0.01,BC33/Conversions!$B$3)</f>
        <v>22.388888888888889</v>
      </c>
      <c r="DQ33" s="52">
        <v>5</v>
      </c>
    </row>
    <row r="34" spans="1:121" x14ac:dyDescent="0.25">
      <c r="A34" s="26" t="s">
        <v>62</v>
      </c>
      <c r="B34" s="26" t="s">
        <v>39</v>
      </c>
      <c r="C34" s="25">
        <v>19877.584401730022</v>
      </c>
      <c r="D34" s="25">
        <v>33297.20361937087</v>
      </c>
      <c r="E34" s="25">
        <v>42294.059645239271</v>
      </c>
      <c r="F34" s="25">
        <v>26696.007488193129</v>
      </c>
      <c r="G34" s="25">
        <v>31695.821123024885</v>
      </c>
      <c r="H34" s="25">
        <v>30429.330355989376</v>
      </c>
      <c r="I34" s="25">
        <v>32820.417374988399</v>
      </c>
      <c r="J34" s="25">
        <v>40315.013851697309</v>
      </c>
      <c r="K34" s="25">
        <v>43824.728582587202</v>
      </c>
      <c r="L34" s="25">
        <v>47379.790964329164</v>
      </c>
      <c r="M34" s="25">
        <v>50770.404721138133</v>
      </c>
      <c r="N34" s="25">
        <v>53711.995117549639</v>
      </c>
      <c r="O34" s="25">
        <v>56160.050577085509</v>
      </c>
      <c r="P34" s="25">
        <v>58363.991645083879</v>
      </c>
      <c r="Q34" s="25">
        <v>60692.773688935791</v>
      </c>
      <c r="R34" s="25">
        <v>61828.864994887706</v>
      </c>
      <c r="S34" s="25">
        <v>60650.339062160638</v>
      </c>
      <c r="T34" s="25">
        <v>62181.707279342976</v>
      </c>
      <c r="U34" s="25">
        <v>63899.316050953326</v>
      </c>
      <c r="V34" s="25">
        <v>65761.300961056389</v>
      </c>
      <c r="W34" s="25">
        <v>67731.080492862195</v>
      </c>
      <c r="X34" s="25">
        <v>69770.363329893866</v>
      </c>
      <c r="Y34" s="25">
        <v>71851.708075163304</v>
      </c>
      <c r="Z34" s="25">
        <v>73938.39954663525</v>
      </c>
      <c r="AA34" s="25">
        <v>76009.557152348687</v>
      </c>
      <c r="AB34" s="25">
        <v>78125.135334529754</v>
      </c>
      <c r="AD34" s="24">
        <v>177.39401048184666</v>
      </c>
      <c r="AE34" s="24">
        <v>177.39401048184666</v>
      </c>
      <c r="AF34" s="24">
        <v>177.39401048184664</v>
      </c>
      <c r="AG34" s="24">
        <v>177.39401048184664</v>
      </c>
      <c r="AH34" s="24">
        <v>177.39401048184666</v>
      </c>
      <c r="AI34" s="24">
        <v>177.39401048184666</v>
      </c>
      <c r="AJ34" s="24">
        <v>177.39401048184664</v>
      </c>
      <c r="AK34" s="24">
        <v>177.39401048184664</v>
      </c>
      <c r="AL34" s="24">
        <v>177.39401048184664</v>
      </c>
      <c r="AM34" s="24">
        <v>177.39401048184666</v>
      </c>
      <c r="AN34" s="24">
        <v>177.39401048184666</v>
      </c>
      <c r="AO34" s="24">
        <v>177.39401048184664</v>
      </c>
      <c r="AP34" s="24">
        <v>177.39401048184664</v>
      </c>
      <c r="AQ34" s="24">
        <v>177.39401048184666</v>
      </c>
      <c r="AR34" s="24">
        <v>177.39401048184664</v>
      </c>
      <c r="AS34" s="24">
        <v>177.39401048184666</v>
      </c>
      <c r="AT34" s="24">
        <v>177.39401048184664</v>
      </c>
      <c r="AU34" s="24">
        <v>177.39401048184664</v>
      </c>
      <c r="AV34" s="24">
        <v>177.39401048184664</v>
      </c>
      <c r="AW34" s="24">
        <v>177.39401048184664</v>
      </c>
      <c r="AX34" s="24">
        <v>177.39401048184664</v>
      </c>
      <c r="AY34" s="24">
        <v>177.39401048184664</v>
      </c>
      <c r="AZ34" s="24">
        <v>177.39401048184664</v>
      </c>
      <c r="BA34" s="24">
        <v>177.39401048184664</v>
      </c>
      <c r="BB34" s="24">
        <v>177.39401048184664</v>
      </c>
      <c r="BC34" s="24">
        <v>177.39401048184664</v>
      </c>
      <c r="BD34" s="32"/>
      <c r="BE34" s="52" t="s">
        <v>108</v>
      </c>
      <c r="BG34" s="52" t="str">
        <f>"MINBIOWOO3"&amp;BE34</f>
        <v>MINBIOWOO3_S2</v>
      </c>
      <c r="BH34" s="52" t="str">
        <f t="shared" si="7"/>
        <v>Straw - Me</v>
      </c>
      <c r="BI34" s="55" t="s">
        <v>5</v>
      </c>
      <c r="BJ34" s="52" t="s">
        <v>7</v>
      </c>
      <c r="BK34" s="55" t="s">
        <v>1</v>
      </c>
      <c r="BL34" s="66">
        <v>0</v>
      </c>
      <c r="BM34" s="66">
        <v>0</v>
      </c>
      <c r="BN34" s="66">
        <v>0</v>
      </c>
      <c r="BO34" s="66">
        <v>0</v>
      </c>
      <c r="BP34" s="66">
        <v>0</v>
      </c>
      <c r="BQ34" s="66">
        <v>0</v>
      </c>
      <c r="BR34" s="66">
        <v>0</v>
      </c>
      <c r="BS34" s="66">
        <v>0</v>
      </c>
      <c r="BT34" s="66">
        <v>0</v>
      </c>
      <c r="BU34" s="66">
        <v>0</v>
      </c>
      <c r="BV34" s="66">
        <v>0</v>
      </c>
      <c r="BW34" s="66">
        <v>0</v>
      </c>
      <c r="BX34" s="66">
        <v>0</v>
      </c>
      <c r="BY34" s="66">
        <v>0</v>
      </c>
      <c r="BZ34" s="66">
        <v>0</v>
      </c>
      <c r="CA34" s="66">
        <v>0</v>
      </c>
      <c r="CB34" s="66">
        <v>0</v>
      </c>
      <c r="CC34" s="66">
        <v>0</v>
      </c>
      <c r="CD34" s="66">
        <v>0</v>
      </c>
      <c r="CE34" s="66">
        <v>0</v>
      </c>
      <c r="CF34" s="66">
        <v>0</v>
      </c>
      <c r="CG34" s="66">
        <v>0</v>
      </c>
      <c r="CH34" s="66">
        <v>0</v>
      </c>
      <c r="CI34" s="66">
        <v>0</v>
      </c>
      <c r="CJ34" s="66">
        <v>0</v>
      </c>
      <c r="CK34" s="66">
        <v>0</v>
      </c>
      <c r="CM34" s="52" t="str">
        <f t="shared" si="4"/>
        <v>MINBIOWOO3_S2</v>
      </c>
      <c r="CN34" s="52" t="str">
        <f t="shared" si="5"/>
        <v>Straw - Me</v>
      </c>
      <c r="CO34" s="15" t="s">
        <v>6</v>
      </c>
      <c r="CP34" s="15" t="s">
        <v>105</v>
      </c>
      <c r="CQ34" s="52" t="str">
        <f t="shared" si="6"/>
        <v>BIOWOO</v>
      </c>
      <c r="CR34" s="52" t="s">
        <v>103</v>
      </c>
      <c r="CS34" s="66">
        <f>IF(AF34&lt;0,0.01,AF34/Conversions!$B$3)</f>
        <v>4.2369831489884069</v>
      </c>
      <c r="CT34" s="66">
        <f>IF(AG34&lt;0,0.01,AG34/Conversions!$B$3)</f>
        <v>4.2369831489884069</v>
      </c>
      <c r="CU34" s="66">
        <f>IF(AH34&lt;0,0.01,AH34/Conversions!$B$3)</f>
        <v>4.2369831489884078</v>
      </c>
      <c r="CV34" s="66">
        <f>IF(AI34&lt;0,0.01,AI34/Conversions!$B$3)</f>
        <v>4.2369831489884078</v>
      </c>
      <c r="CW34" s="66">
        <f>IF(AJ34&lt;0,0.01,AJ34/Conversions!$B$3)</f>
        <v>4.2369831489884069</v>
      </c>
      <c r="CX34" s="66">
        <f>IF(AK34&lt;0,0.01,AK34/Conversions!$B$3)</f>
        <v>4.2369831489884069</v>
      </c>
      <c r="CY34" s="66">
        <f>IF(AL34&lt;0,0.01,AL34/Conversions!$B$3)</f>
        <v>4.2369831489884069</v>
      </c>
      <c r="CZ34" s="66">
        <f>IF(AM34&lt;0,0.01,AM34/Conversions!$B$3)</f>
        <v>4.2369831489884078</v>
      </c>
      <c r="DA34" s="66">
        <f>IF(AN34&lt;0,0.01,AN34/Conversions!$B$3)</f>
        <v>4.2369831489884078</v>
      </c>
      <c r="DB34" s="66">
        <f>IF(AO34&lt;0,0.01,AO34/Conversions!$B$3)</f>
        <v>4.2369831489884069</v>
      </c>
      <c r="DC34" s="66">
        <f>IF(AP34&lt;0,0.01,AP34/Conversions!$B$3)</f>
        <v>4.2369831489884069</v>
      </c>
      <c r="DD34" s="66">
        <f>IF(AQ34&lt;0,0.01,AQ34/Conversions!$B$3)</f>
        <v>4.2369831489884078</v>
      </c>
      <c r="DE34" s="66">
        <f>IF(AR34&lt;0,0.01,AR34/Conversions!$B$3)</f>
        <v>4.2369831489884069</v>
      </c>
      <c r="DF34" s="66">
        <f>IF(AS34&lt;0,0.01,AS34/Conversions!$B$3)</f>
        <v>4.2369831489884078</v>
      </c>
      <c r="DG34" s="66">
        <f>IF(AT34&lt;0,0.01,AT34/Conversions!$B$3)</f>
        <v>4.2369831489884069</v>
      </c>
      <c r="DH34" s="66">
        <f>IF(AU34&lt;0,0.01,AU34/Conversions!$B$3)</f>
        <v>4.2369831489884069</v>
      </c>
      <c r="DI34" s="66">
        <f>IF(AV34&lt;0,0.01,AV34/Conversions!$B$3)</f>
        <v>4.2369831489884069</v>
      </c>
      <c r="DJ34" s="66">
        <f>IF(AW34&lt;0,0.01,AW34/Conversions!$B$3)</f>
        <v>4.2369831489884069</v>
      </c>
      <c r="DK34" s="66">
        <f>IF(AX34&lt;0,0.01,AX34/Conversions!$B$3)</f>
        <v>4.2369831489884069</v>
      </c>
      <c r="DL34" s="66">
        <f>IF(AY34&lt;0,0.01,AY34/Conversions!$B$3)</f>
        <v>4.2369831489884069</v>
      </c>
      <c r="DM34" s="66">
        <f>IF(AZ34&lt;0,0.01,AZ34/Conversions!$B$3)</f>
        <v>4.2369831489884069</v>
      </c>
      <c r="DN34" s="66">
        <f>IF(BA34&lt;0,0.01,BA34/Conversions!$B$3)</f>
        <v>4.2369831489884069</v>
      </c>
      <c r="DO34" s="66">
        <f>IF(BB34&lt;0,0.01,BB34/Conversions!$B$3)</f>
        <v>4.2369831489884069</v>
      </c>
      <c r="DP34" s="66">
        <f>IF(BC34&lt;0,0.01,BC34/Conversions!$B$3)</f>
        <v>4.2369831489884069</v>
      </c>
      <c r="DQ34" s="52">
        <v>5</v>
      </c>
    </row>
    <row r="35" spans="1:121" x14ac:dyDescent="0.25">
      <c r="A35" s="26" t="s">
        <v>63</v>
      </c>
      <c r="B35" s="26" t="s">
        <v>41</v>
      </c>
      <c r="C35" s="25">
        <v>0</v>
      </c>
      <c r="D35" s="25">
        <v>0</v>
      </c>
      <c r="E35" s="25">
        <v>0</v>
      </c>
      <c r="F35" s="25">
        <v>0</v>
      </c>
      <c r="G35" s="25">
        <v>0</v>
      </c>
      <c r="H35" s="25">
        <v>0</v>
      </c>
      <c r="I35" s="25">
        <v>0</v>
      </c>
      <c r="J35" s="25">
        <v>0</v>
      </c>
      <c r="K35" s="25">
        <v>0</v>
      </c>
      <c r="L35" s="25">
        <v>0</v>
      </c>
      <c r="M35" s="25">
        <v>0</v>
      </c>
      <c r="N35" s="25">
        <v>0</v>
      </c>
      <c r="O35" s="25">
        <v>0</v>
      </c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25">
        <v>0</v>
      </c>
      <c r="V35" s="25">
        <v>0</v>
      </c>
      <c r="W35" s="25">
        <v>0</v>
      </c>
      <c r="X35" s="25">
        <v>0</v>
      </c>
      <c r="Y35" s="25">
        <v>0</v>
      </c>
      <c r="Z35" s="25">
        <v>0</v>
      </c>
      <c r="AA35" s="25">
        <v>0</v>
      </c>
      <c r="AB35" s="25">
        <v>0</v>
      </c>
      <c r="AD35" s="24">
        <v>182.68771444799927</v>
      </c>
      <c r="AE35" s="24">
        <v>182.68771444799924</v>
      </c>
      <c r="AF35" s="24">
        <v>182.6877144479993</v>
      </c>
      <c r="AG35" s="24">
        <v>182.68771444799933</v>
      </c>
      <c r="AH35" s="24">
        <v>182.6877144479993</v>
      </c>
      <c r="AI35" s="24">
        <v>182.68771444799924</v>
      </c>
      <c r="AJ35" s="24">
        <v>182.68771444799927</v>
      </c>
      <c r="AK35" s="24">
        <v>182.68771444799927</v>
      </c>
      <c r="AL35" s="24">
        <v>182.68771444799924</v>
      </c>
      <c r="AM35" s="24">
        <v>182.68771444799924</v>
      </c>
      <c r="AN35" s="24">
        <v>182.68771444799924</v>
      </c>
      <c r="AO35" s="24">
        <v>182.68771444799927</v>
      </c>
      <c r="AP35" s="24">
        <v>182.68771444799927</v>
      </c>
      <c r="AQ35" s="24">
        <v>207.38579537504759</v>
      </c>
      <c r="AR35" s="24">
        <v>182.68771444799927</v>
      </c>
      <c r="AS35" s="24">
        <v>182.68771444799924</v>
      </c>
      <c r="AT35" s="24">
        <v>182.68771444799924</v>
      </c>
      <c r="AU35" s="24">
        <v>182.6877144479993</v>
      </c>
      <c r="AV35" s="24">
        <v>182.68771444799927</v>
      </c>
      <c r="AW35" s="24">
        <v>182.68771444799924</v>
      </c>
      <c r="AX35" s="24">
        <v>182.68771444799924</v>
      </c>
      <c r="AY35" s="24">
        <v>182.68771444799927</v>
      </c>
      <c r="AZ35" s="24">
        <v>182.68771444799924</v>
      </c>
      <c r="BA35" s="24">
        <v>182.68771444799924</v>
      </c>
      <c r="BB35" s="24">
        <v>182.68771444799927</v>
      </c>
      <c r="BC35" s="24">
        <v>182.68771444799921</v>
      </c>
      <c r="BD35" s="32"/>
      <c r="BE35" s="52" t="s">
        <v>108</v>
      </c>
      <c r="BG35" s="52" t="str">
        <f>"MINBIOCATW"&amp;BE35</f>
        <v>MINBIOCATW_S2</v>
      </c>
      <c r="BH35" s="52" t="str">
        <f t="shared" si="7"/>
        <v>Cattle waste - Me</v>
      </c>
      <c r="BI35" s="55" t="s">
        <v>5</v>
      </c>
      <c r="BJ35" s="52" t="s">
        <v>11</v>
      </c>
      <c r="BK35" s="55" t="s">
        <v>1</v>
      </c>
      <c r="BL35" s="66">
        <v>0</v>
      </c>
      <c r="BM35" s="66">
        <v>0</v>
      </c>
      <c r="BN35" s="66">
        <v>0</v>
      </c>
      <c r="BO35" s="66">
        <v>0</v>
      </c>
      <c r="BP35" s="66">
        <v>0</v>
      </c>
      <c r="BQ35" s="66">
        <v>0</v>
      </c>
      <c r="BR35" s="66">
        <v>0</v>
      </c>
      <c r="BS35" s="66">
        <v>0</v>
      </c>
      <c r="BT35" s="66">
        <v>0</v>
      </c>
      <c r="BU35" s="66">
        <v>0</v>
      </c>
      <c r="BV35" s="66">
        <v>0</v>
      </c>
      <c r="BW35" s="66">
        <v>0</v>
      </c>
      <c r="BX35" s="66">
        <v>0</v>
      </c>
      <c r="BY35" s="66">
        <v>0</v>
      </c>
      <c r="BZ35" s="66">
        <v>0</v>
      </c>
      <c r="CA35" s="66">
        <v>0</v>
      </c>
      <c r="CB35" s="66">
        <v>0</v>
      </c>
      <c r="CC35" s="66">
        <v>0</v>
      </c>
      <c r="CD35" s="66">
        <v>0</v>
      </c>
      <c r="CE35" s="66">
        <v>0</v>
      </c>
      <c r="CF35" s="66">
        <v>0</v>
      </c>
      <c r="CG35" s="66">
        <v>0</v>
      </c>
      <c r="CH35" s="66">
        <v>0</v>
      </c>
      <c r="CI35" s="66">
        <v>0</v>
      </c>
      <c r="CJ35" s="66">
        <v>0</v>
      </c>
      <c r="CK35" s="66">
        <v>0</v>
      </c>
      <c r="CM35" s="52" t="str">
        <f t="shared" si="4"/>
        <v>MINBIOCATW_S2</v>
      </c>
      <c r="CN35" s="52" t="str">
        <f t="shared" si="5"/>
        <v>Cattle waste - Me</v>
      </c>
      <c r="CO35" s="15" t="s">
        <v>6</v>
      </c>
      <c r="CP35" s="15" t="s">
        <v>105</v>
      </c>
      <c r="CQ35" s="52" t="str">
        <f t="shared" si="6"/>
        <v>BIOSLU</v>
      </c>
      <c r="CR35" s="52" t="s">
        <v>103</v>
      </c>
      <c r="CS35" s="66">
        <f>IF(AF35&lt;0,0.01,AF35/Conversions!$B$3)</f>
        <v>4.3634210960160331</v>
      </c>
      <c r="CT35" s="66">
        <f>IF(AG35&lt;0,0.01,AG35/Conversions!$B$3)</f>
        <v>4.363421096016034</v>
      </c>
      <c r="CU35" s="66">
        <f>IF(AH35&lt;0,0.01,AH35/Conversions!$B$3)</f>
        <v>4.3634210960160331</v>
      </c>
      <c r="CV35" s="66">
        <f>IF(AI35&lt;0,0.01,AI35/Conversions!$B$3)</f>
        <v>4.3634210960160322</v>
      </c>
      <c r="CW35" s="66">
        <f>IF(AJ35&lt;0,0.01,AJ35/Conversions!$B$3)</f>
        <v>4.3634210960160331</v>
      </c>
      <c r="CX35" s="66">
        <f>IF(AK35&lt;0,0.01,AK35/Conversions!$B$3)</f>
        <v>4.3634210960160331</v>
      </c>
      <c r="CY35" s="66">
        <f>IF(AL35&lt;0,0.01,AL35/Conversions!$B$3)</f>
        <v>4.3634210960160322</v>
      </c>
      <c r="CZ35" s="66">
        <f>IF(AM35&lt;0,0.01,AM35/Conversions!$B$3)</f>
        <v>4.3634210960160322</v>
      </c>
      <c r="DA35" s="66">
        <f>IF(AN35&lt;0,0.01,AN35/Conversions!$B$3)</f>
        <v>4.3634210960160322</v>
      </c>
      <c r="DB35" s="66">
        <f>IF(AO35&lt;0,0.01,AO35/Conversions!$B$3)</f>
        <v>4.3634210960160331</v>
      </c>
      <c r="DC35" s="66">
        <f>IF(AP35&lt;0,0.01,AP35/Conversions!$B$3)</f>
        <v>4.3634210960160331</v>
      </c>
      <c r="DD35" s="66">
        <f>IF(AQ35&lt;0,0.01,AQ35/Conversions!$B$3)</f>
        <v>4.9533246244159637</v>
      </c>
      <c r="DE35" s="66">
        <f>IF(AR35&lt;0,0.01,AR35/Conversions!$B$3)</f>
        <v>4.3634210960160331</v>
      </c>
      <c r="DF35" s="66">
        <f>IF(AS35&lt;0,0.01,AS35/Conversions!$B$3)</f>
        <v>4.3634210960160322</v>
      </c>
      <c r="DG35" s="66">
        <f>IF(AT35&lt;0,0.01,AT35/Conversions!$B$3)</f>
        <v>4.3634210960160322</v>
      </c>
      <c r="DH35" s="66">
        <f>IF(AU35&lt;0,0.01,AU35/Conversions!$B$3)</f>
        <v>4.3634210960160331</v>
      </c>
      <c r="DI35" s="66">
        <f>IF(AV35&lt;0,0.01,AV35/Conversions!$B$3)</f>
        <v>4.3634210960160331</v>
      </c>
      <c r="DJ35" s="66">
        <f>IF(AW35&lt;0,0.01,AW35/Conversions!$B$3)</f>
        <v>4.3634210960160322</v>
      </c>
      <c r="DK35" s="66">
        <f>IF(AX35&lt;0,0.01,AX35/Conversions!$B$3)</f>
        <v>4.3634210960160322</v>
      </c>
      <c r="DL35" s="66">
        <f>IF(AY35&lt;0,0.01,AY35/Conversions!$B$3)</f>
        <v>4.3634210960160331</v>
      </c>
      <c r="DM35" s="66">
        <f>IF(AZ35&lt;0,0.01,AZ35/Conversions!$B$3)</f>
        <v>4.3634210960160322</v>
      </c>
      <c r="DN35" s="66">
        <f>IF(BA35&lt;0,0.01,BA35/Conversions!$B$3)</f>
        <v>4.3634210960160322</v>
      </c>
      <c r="DO35" s="66">
        <f>IF(BB35&lt;0,0.01,BB35/Conversions!$B$3)</f>
        <v>4.3634210960160331</v>
      </c>
      <c r="DP35" s="66">
        <f>IF(BC35&lt;0,0.01,BC35/Conversions!$B$3)</f>
        <v>4.3634210960160313</v>
      </c>
      <c r="DQ35" s="52">
        <v>5</v>
      </c>
    </row>
    <row r="36" spans="1:121" x14ac:dyDescent="0.25">
      <c r="A36" s="26" t="s">
        <v>64</v>
      </c>
      <c r="B36" s="26" t="s">
        <v>43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25">
        <v>0</v>
      </c>
      <c r="M36" s="25">
        <v>0</v>
      </c>
      <c r="N36" s="25">
        <v>0</v>
      </c>
      <c r="O36" s="25">
        <v>0</v>
      </c>
      <c r="P36" s="25">
        <v>0</v>
      </c>
      <c r="Q36" s="25">
        <v>0</v>
      </c>
      <c r="R36" s="25">
        <v>0</v>
      </c>
      <c r="S36" s="25">
        <v>0</v>
      </c>
      <c r="T36" s="25">
        <v>0</v>
      </c>
      <c r="U36" s="25">
        <v>0</v>
      </c>
      <c r="V36" s="25">
        <v>0</v>
      </c>
      <c r="W36" s="25">
        <v>0</v>
      </c>
      <c r="X36" s="25">
        <v>0</v>
      </c>
      <c r="Y36" s="25">
        <v>0</v>
      </c>
      <c r="Z36" s="25">
        <v>0</v>
      </c>
      <c r="AA36" s="25">
        <v>0</v>
      </c>
      <c r="AB36" s="25">
        <v>0</v>
      </c>
      <c r="AD36" s="24">
        <v>173.21501814328818</v>
      </c>
      <c r="AE36" s="24">
        <v>173.21501814328815</v>
      </c>
      <c r="AF36" s="24">
        <v>173.21501814328823</v>
      </c>
      <c r="AG36" s="24">
        <v>173.21501814328818</v>
      </c>
      <c r="AH36" s="24">
        <v>173.21501814328821</v>
      </c>
      <c r="AI36" s="24">
        <v>173.21501814328815</v>
      </c>
      <c r="AJ36" s="24">
        <v>173.21501814328821</v>
      </c>
      <c r="AK36" s="24">
        <v>173.21501814328818</v>
      </c>
      <c r="AL36" s="24">
        <v>173.21501814328815</v>
      </c>
      <c r="AM36" s="24">
        <v>173.21501814328818</v>
      </c>
      <c r="AN36" s="24">
        <v>173.21501814328821</v>
      </c>
      <c r="AO36" s="24">
        <v>173.21501814328818</v>
      </c>
      <c r="AP36" s="24">
        <v>173.21501814328821</v>
      </c>
      <c r="AQ36" s="24">
        <v>173.21501814328821</v>
      </c>
      <c r="AR36" s="24">
        <v>173.21501814328815</v>
      </c>
      <c r="AS36" s="24">
        <v>173.21501814328818</v>
      </c>
      <c r="AT36" s="24">
        <v>173.21501814328821</v>
      </c>
      <c r="AU36" s="24">
        <v>173.21501814328815</v>
      </c>
      <c r="AV36" s="24">
        <v>173.21501814328815</v>
      </c>
      <c r="AW36" s="24">
        <v>173.21501814328823</v>
      </c>
      <c r="AX36" s="24">
        <v>173.21501814328818</v>
      </c>
      <c r="AY36" s="24">
        <v>173.21501814328818</v>
      </c>
      <c r="AZ36" s="24">
        <v>173.21501814328818</v>
      </c>
      <c r="BA36" s="24">
        <v>173.21501814328821</v>
      </c>
      <c r="BB36" s="24">
        <v>173.21501814328818</v>
      </c>
      <c r="BC36" s="24">
        <v>173.21501814328818</v>
      </c>
      <c r="BD36" s="32"/>
      <c r="BE36" s="52" t="s">
        <v>108</v>
      </c>
      <c r="BG36" s="52" t="str">
        <f>"MINBIOPIGW"&amp;BE36</f>
        <v>MINBIOPIGW_S2</v>
      </c>
      <c r="BH36" s="52" t="str">
        <f t="shared" si="7"/>
        <v>Pig waste - Me</v>
      </c>
      <c r="BI36" s="55" t="s">
        <v>5</v>
      </c>
      <c r="BJ36" s="52" t="s">
        <v>11</v>
      </c>
      <c r="BK36" s="55" t="s">
        <v>1</v>
      </c>
      <c r="BL36" s="66">
        <v>0</v>
      </c>
      <c r="BM36" s="66">
        <v>0</v>
      </c>
      <c r="BN36" s="66">
        <v>0</v>
      </c>
      <c r="BO36" s="66">
        <v>0</v>
      </c>
      <c r="BP36" s="66">
        <v>0</v>
      </c>
      <c r="BQ36" s="66">
        <v>0</v>
      </c>
      <c r="BR36" s="66">
        <v>0</v>
      </c>
      <c r="BS36" s="66">
        <v>0</v>
      </c>
      <c r="BT36" s="66">
        <v>0</v>
      </c>
      <c r="BU36" s="66">
        <v>0</v>
      </c>
      <c r="BV36" s="66">
        <v>0</v>
      </c>
      <c r="BW36" s="66">
        <v>0</v>
      </c>
      <c r="BX36" s="66">
        <v>0</v>
      </c>
      <c r="BY36" s="66">
        <v>0</v>
      </c>
      <c r="BZ36" s="66">
        <v>0</v>
      </c>
      <c r="CA36" s="66">
        <v>0</v>
      </c>
      <c r="CB36" s="66">
        <v>0</v>
      </c>
      <c r="CC36" s="66">
        <v>0</v>
      </c>
      <c r="CD36" s="66">
        <v>0</v>
      </c>
      <c r="CE36" s="66">
        <v>0</v>
      </c>
      <c r="CF36" s="66">
        <v>0</v>
      </c>
      <c r="CG36" s="66">
        <v>0</v>
      </c>
      <c r="CH36" s="66">
        <v>0</v>
      </c>
      <c r="CI36" s="66">
        <v>0</v>
      </c>
      <c r="CJ36" s="66">
        <v>0</v>
      </c>
      <c r="CK36" s="66">
        <v>0</v>
      </c>
      <c r="CM36" s="52" t="str">
        <f t="shared" si="4"/>
        <v>MINBIOPIGW_S2</v>
      </c>
      <c r="CN36" s="52" t="str">
        <f t="shared" si="5"/>
        <v>Pig waste - Me</v>
      </c>
      <c r="CO36" s="15" t="s">
        <v>6</v>
      </c>
      <c r="CP36" s="15" t="s">
        <v>105</v>
      </c>
      <c r="CQ36" s="52" t="str">
        <f t="shared" si="6"/>
        <v>BIOSLU</v>
      </c>
      <c r="CR36" s="52" t="s">
        <v>103</v>
      </c>
      <c r="CS36" s="66">
        <f>IF(AF36&lt;0,0.01,AF36/Conversions!$B$3)</f>
        <v>4.137169631778165</v>
      </c>
      <c r="CT36" s="66">
        <f>IF(AG36&lt;0,0.01,AG36/Conversions!$B$3)</f>
        <v>4.1371696317781641</v>
      </c>
      <c r="CU36" s="66">
        <f>IF(AH36&lt;0,0.01,AH36/Conversions!$B$3)</f>
        <v>4.137169631778165</v>
      </c>
      <c r="CV36" s="66">
        <f>IF(AI36&lt;0,0.01,AI36/Conversions!$B$3)</f>
        <v>4.1371696317781632</v>
      </c>
      <c r="CW36" s="66">
        <f>IF(AJ36&lt;0,0.01,AJ36/Conversions!$B$3)</f>
        <v>4.137169631778165</v>
      </c>
      <c r="CX36" s="66">
        <f>IF(AK36&lt;0,0.01,AK36/Conversions!$B$3)</f>
        <v>4.1371696317781641</v>
      </c>
      <c r="CY36" s="66">
        <f>IF(AL36&lt;0,0.01,AL36/Conversions!$B$3)</f>
        <v>4.1371696317781632</v>
      </c>
      <c r="CZ36" s="66">
        <f>IF(AM36&lt;0,0.01,AM36/Conversions!$B$3)</f>
        <v>4.1371696317781641</v>
      </c>
      <c r="DA36" s="66">
        <f>IF(AN36&lt;0,0.01,AN36/Conversions!$B$3)</f>
        <v>4.137169631778165</v>
      </c>
      <c r="DB36" s="66">
        <f>IF(AO36&lt;0,0.01,AO36/Conversions!$B$3)</f>
        <v>4.1371696317781641</v>
      </c>
      <c r="DC36" s="66">
        <f>IF(AP36&lt;0,0.01,AP36/Conversions!$B$3)</f>
        <v>4.137169631778165</v>
      </c>
      <c r="DD36" s="66">
        <f>IF(AQ36&lt;0,0.01,AQ36/Conversions!$B$3)</f>
        <v>4.137169631778165</v>
      </c>
      <c r="DE36" s="66">
        <f>IF(AR36&lt;0,0.01,AR36/Conversions!$B$3)</f>
        <v>4.1371696317781632</v>
      </c>
      <c r="DF36" s="66">
        <f>IF(AS36&lt;0,0.01,AS36/Conversions!$B$3)</f>
        <v>4.1371696317781641</v>
      </c>
      <c r="DG36" s="66">
        <f>IF(AT36&lt;0,0.01,AT36/Conversions!$B$3)</f>
        <v>4.137169631778165</v>
      </c>
      <c r="DH36" s="66">
        <f>IF(AU36&lt;0,0.01,AU36/Conversions!$B$3)</f>
        <v>4.1371696317781632</v>
      </c>
      <c r="DI36" s="66">
        <f>IF(AV36&lt;0,0.01,AV36/Conversions!$B$3)</f>
        <v>4.1371696317781632</v>
      </c>
      <c r="DJ36" s="66">
        <f>IF(AW36&lt;0,0.01,AW36/Conversions!$B$3)</f>
        <v>4.137169631778165</v>
      </c>
      <c r="DK36" s="66">
        <f>IF(AX36&lt;0,0.01,AX36/Conversions!$B$3)</f>
        <v>4.1371696317781641</v>
      </c>
      <c r="DL36" s="66">
        <f>IF(AY36&lt;0,0.01,AY36/Conversions!$B$3)</f>
        <v>4.1371696317781641</v>
      </c>
      <c r="DM36" s="66">
        <f>IF(AZ36&lt;0,0.01,AZ36/Conversions!$B$3)</f>
        <v>4.1371696317781641</v>
      </c>
      <c r="DN36" s="66">
        <f>IF(BA36&lt;0,0.01,BA36/Conversions!$B$3)</f>
        <v>4.137169631778165</v>
      </c>
      <c r="DO36" s="66">
        <f>IF(BB36&lt;0,0.01,BB36/Conversions!$B$3)</f>
        <v>4.1371696317781641</v>
      </c>
      <c r="DP36" s="66">
        <f>IF(BC36&lt;0,0.01,BC36/Conversions!$B$3)</f>
        <v>4.1371696317781641</v>
      </c>
      <c r="DQ36" s="52">
        <v>5</v>
      </c>
    </row>
    <row r="37" spans="1:121" x14ac:dyDescent="0.25">
      <c r="A37" s="26" t="s">
        <v>65</v>
      </c>
      <c r="B37" s="26" t="s">
        <v>2</v>
      </c>
      <c r="C37" s="25">
        <v>1548.6248176604354</v>
      </c>
      <c r="D37" s="25">
        <v>2161.6570835659522</v>
      </c>
      <c r="E37" s="25">
        <v>2437.8993931970713</v>
      </c>
      <c r="F37" s="25">
        <v>3048.3155480897344</v>
      </c>
      <c r="G37" s="25">
        <v>3131.5352678436407</v>
      </c>
      <c r="H37" s="25">
        <v>3273.7321592440012</v>
      </c>
      <c r="I37" s="25">
        <v>3528.3872246464616</v>
      </c>
      <c r="J37" s="25">
        <v>3655.7678757407061</v>
      </c>
      <c r="K37" s="25">
        <v>3762.5024190143431</v>
      </c>
      <c r="L37" s="25">
        <v>3868.8349879381944</v>
      </c>
      <c r="M37" s="25">
        <v>3974.5839405708539</v>
      </c>
      <c r="N37" s="25">
        <v>4057.2622192549111</v>
      </c>
      <c r="O37" s="25">
        <v>4120.5290504244094</v>
      </c>
      <c r="P37" s="25">
        <v>4185.0805856943371</v>
      </c>
      <c r="Q37" s="25">
        <v>4243.8530754039757</v>
      </c>
      <c r="R37" s="25">
        <v>4312.3095228252323</v>
      </c>
      <c r="S37" s="25">
        <v>4383.1647181113249</v>
      </c>
      <c r="T37" s="25">
        <v>4455.1639496526177</v>
      </c>
      <c r="U37" s="25">
        <v>4528.325188066352</v>
      </c>
      <c r="V37" s="25">
        <v>4602.6666803649123</v>
      </c>
      <c r="W37" s="25">
        <v>4678.2069542387953</v>
      </c>
      <c r="X37" s="25">
        <v>4754.983596792943</v>
      </c>
      <c r="Y37" s="25">
        <v>4833.0167933046914</v>
      </c>
      <c r="Z37" s="25">
        <v>4912.3270578570591</v>
      </c>
      <c r="AA37" s="25">
        <v>4992.9352386837709</v>
      </c>
      <c r="AB37" s="25">
        <v>5074.8625236009866</v>
      </c>
      <c r="AD37" s="24">
        <v>-728.13913043478271</v>
      </c>
      <c r="AE37" s="24">
        <v>-728.13913043478271</v>
      </c>
      <c r="AF37" s="24">
        <v>-728.13913043478271</v>
      </c>
      <c r="AG37" s="24">
        <v>-728.13913043478271</v>
      </c>
      <c r="AH37" s="24">
        <v>-728.13913043478271</v>
      </c>
      <c r="AI37" s="24">
        <v>-728.13913043478271</v>
      </c>
      <c r="AJ37" s="24">
        <v>-728.13913043478271</v>
      </c>
      <c r="AK37" s="24">
        <v>-728.13913043478271</v>
      </c>
      <c r="AL37" s="24">
        <v>-728.13913043478271</v>
      </c>
      <c r="AM37" s="24">
        <v>-728.13913043478271</v>
      </c>
      <c r="AN37" s="24">
        <v>-728.13913043478271</v>
      </c>
      <c r="AO37" s="24">
        <v>-728.13913043478271</v>
      </c>
      <c r="AP37" s="24">
        <v>-728.13913043478271</v>
      </c>
      <c r="AQ37" s="24">
        <v>-728.13913043478271</v>
      </c>
      <c r="AR37" s="24">
        <v>-728.13913043478271</v>
      </c>
      <c r="AS37" s="24">
        <v>-728.13913043478271</v>
      </c>
      <c r="AT37" s="24">
        <v>-728.13913043478271</v>
      </c>
      <c r="AU37" s="24">
        <v>-728.13913043478271</v>
      </c>
      <c r="AV37" s="24">
        <v>-728.13913043478271</v>
      </c>
      <c r="AW37" s="24">
        <v>-728.13913043478271</v>
      </c>
      <c r="AX37" s="24">
        <v>-728.13913043478271</v>
      </c>
      <c r="AY37" s="24">
        <v>-728.13913043478271</v>
      </c>
      <c r="AZ37" s="24">
        <v>-728.13913043478271</v>
      </c>
      <c r="BA37" s="24">
        <v>-728.13913043478271</v>
      </c>
      <c r="BB37" s="24">
        <v>-728.13913043478271</v>
      </c>
      <c r="BC37" s="24">
        <v>-728.13913043478271</v>
      </c>
      <c r="BD37" s="32"/>
      <c r="BE37" s="52" t="s">
        <v>108</v>
      </c>
      <c r="BG37" s="52" t="str">
        <f>"MINBIOMSW2"&amp;BE37</f>
        <v>MINBIOMSW2_S2</v>
      </c>
      <c r="BH37" s="52" t="str">
        <f>A37</f>
        <v>BMSW - Me</v>
      </c>
      <c r="BI37" s="55" t="s">
        <v>5</v>
      </c>
      <c r="BJ37" s="52" t="s">
        <v>10</v>
      </c>
      <c r="BK37" s="55" t="s">
        <v>1</v>
      </c>
      <c r="BL37" s="66">
        <f>E37/1000*Conversions!$B$2</f>
        <v>0.10206997179437498</v>
      </c>
      <c r="BM37" s="66">
        <f>F37/1000*Conversions!$B$2</f>
        <v>0.12762687536742101</v>
      </c>
      <c r="BN37" s="66">
        <f>G37/1000*Conversions!$B$2</f>
        <v>0.13111111859407756</v>
      </c>
      <c r="BO37" s="66">
        <f>H37/1000*Conversions!$B$2</f>
        <v>0.13706461804322786</v>
      </c>
      <c r="BP37" s="66">
        <f>I37/1000*Conversions!$B$2</f>
        <v>0.14772651632149808</v>
      </c>
      <c r="BQ37" s="66">
        <f>J37/1000*Conversions!$B$2</f>
        <v>0.15305968942151191</v>
      </c>
      <c r="BR37" s="66">
        <f>K37/1000*Conversions!$B$2</f>
        <v>0.15752845127929252</v>
      </c>
      <c r="BS37" s="66">
        <f>L37/1000*Conversions!$B$2</f>
        <v>0.16198038327499634</v>
      </c>
      <c r="BT37" s="66">
        <f>M37/1000*Conversions!$B$2</f>
        <v>0.16640788042382051</v>
      </c>
      <c r="BU37" s="66">
        <f>N37/1000*Conversions!$B$2</f>
        <v>0.16986945459576461</v>
      </c>
      <c r="BV37" s="66">
        <f>O37/1000*Conversions!$B$2</f>
        <v>0.17251831028316919</v>
      </c>
      <c r="BW37" s="66">
        <f>P37/1000*Conversions!$B$2</f>
        <v>0.1752209539618505</v>
      </c>
      <c r="BX37" s="66">
        <f>Q37/1000*Conversions!$B$2</f>
        <v>0.17768164056101368</v>
      </c>
      <c r="BY37" s="66">
        <f>R37/1000*Conversions!$B$2</f>
        <v>0.18054777510164682</v>
      </c>
      <c r="BZ37" s="66">
        <f>S37/1000*Conversions!$B$2</f>
        <v>0.18351434041788497</v>
      </c>
      <c r="CA37" s="66">
        <f>T37/1000*Conversions!$B$2</f>
        <v>0.1865288042440558</v>
      </c>
      <c r="CB37" s="66">
        <f>U37/1000*Conversions!$B$2</f>
        <v>0.18959191897396205</v>
      </c>
      <c r="CC37" s="66">
        <f>V37/1000*Conversions!$B$2</f>
        <v>0.19270444857351815</v>
      </c>
      <c r="CD37" s="66">
        <f>W37/1000*Conversions!$B$2</f>
        <v>0.19586716876006988</v>
      </c>
      <c r="CE37" s="66">
        <f>X37/1000*Conversions!$B$2</f>
        <v>0.19908165323052696</v>
      </c>
      <c r="CF37" s="66">
        <f>Y37/1000*Conversions!$B$2</f>
        <v>0.20234874710208081</v>
      </c>
      <c r="CG37" s="66">
        <f>Z37/1000*Conversions!$B$2</f>
        <v>0.20566930925835936</v>
      </c>
      <c r="CH37" s="66">
        <f>AA37/1000*Conversions!$B$2</f>
        <v>0.20904421257321212</v>
      </c>
      <c r="CI37" s="66">
        <f>AB37/1000*Conversions!$B$2</f>
        <v>0.21247434413812613</v>
      </c>
      <c r="CJ37" s="73">
        <f>TREND(BT37:CI37,$BT$5:$CI$5,$CJ$5)</f>
        <v>0.25705588327448137</v>
      </c>
      <c r="CK37" s="66">
        <v>0</v>
      </c>
      <c r="CM37" s="52" t="str">
        <f t="shared" si="4"/>
        <v>MINBIOMSW2_S2</v>
      </c>
      <c r="CN37" s="52" t="str">
        <f t="shared" si="5"/>
        <v>BMSW - Me</v>
      </c>
      <c r="CO37" s="15" t="s">
        <v>6</v>
      </c>
      <c r="CP37" s="15" t="s">
        <v>105</v>
      </c>
      <c r="CQ37" s="52" t="str">
        <f t="shared" si="6"/>
        <v>BIOMUN</v>
      </c>
      <c r="CR37" s="52" t="s">
        <v>103</v>
      </c>
      <c r="CS37" s="66">
        <f>IF(AF37&lt;0,0.01,AF37/Conversions!$B$3)</f>
        <v>0.01</v>
      </c>
      <c r="CT37" s="66">
        <f>IF(AG37&lt;0,0.01,AG37/Conversions!$B$3)</f>
        <v>0.01</v>
      </c>
      <c r="CU37" s="66">
        <f>IF(AH37&lt;0,0.01,AH37/Conversions!$B$3)</f>
        <v>0.01</v>
      </c>
      <c r="CV37" s="66">
        <f>IF(AI37&lt;0,0.01,AI37/Conversions!$B$3)</f>
        <v>0.01</v>
      </c>
      <c r="CW37" s="66">
        <f>IF(AJ37&lt;0,0.01,AJ37/Conversions!$B$3)</f>
        <v>0.01</v>
      </c>
      <c r="CX37" s="66">
        <f>IF(AK37&lt;0,0.01,AK37/Conversions!$B$3)</f>
        <v>0.01</v>
      </c>
      <c r="CY37" s="66">
        <f>IF(AL37&lt;0,0.01,AL37/Conversions!$B$3)</f>
        <v>0.01</v>
      </c>
      <c r="CZ37" s="66">
        <f>IF(AM37&lt;0,0.01,AM37/Conversions!$B$3)</f>
        <v>0.01</v>
      </c>
      <c r="DA37" s="66">
        <f>IF(AN37&lt;0,0.01,AN37/Conversions!$B$3)</f>
        <v>0.01</v>
      </c>
      <c r="DB37" s="66">
        <f>IF(AO37&lt;0,0.01,AO37/Conversions!$B$3)</f>
        <v>0.01</v>
      </c>
      <c r="DC37" s="66">
        <f>IF(AP37&lt;0,0.01,AP37/Conversions!$B$3)</f>
        <v>0.01</v>
      </c>
      <c r="DD37" s="66">
        <f>IF(AQ37&lt;0,0.01,AQ37/Conversions!$B$3)</f>
        <v>0.01</v>
      </c>
      <c r="DE37" s="66">
        <f>IF(AR37&lt;0,0.01,AR37/Conversions!$B$3)</f>
        <v>0.01</v>
      </c>
      <c r="DF37" s="66">
        <f>IF(AS37&lt;0,0.01,AS37/Conversions!$B$3)</f>
        <v>0.01</v>
      </c>
      <c r="DG37" s="66">
        <f>IF(AT37&lt;0,0.01,AT37/Conversions!$B$3)</f>
        <v>0.01</v>
      </c>
      <c r="DH37" s="66">
        <f>IF(AU37&lt;0,0.01,AU37/Conversions!$B$3)</f>
        <v>0.01</v>
      </c>
      <c r="DI37" s="66">
        <f>IF(AV37&lt;0,0.01,AV37/Conversions!$B$3)</f>
        <v>0.01</v>
      </c>
      <c r="DJ37" s="66">
        <f>IF(AW37&lt;0,0.01,AW37/Conversions!$B$3)</f>
        <v>0.01</v>
      </c>
      <c r="DK37" s="66">
        <f>IF(AX37&lt;0,0.01,AX37/Conversions!$B$3)</f>
        <v>0.01</v>
      </c>
      <c r="DL37" s="66">
        <f>IF(AY37&lt;0,0.01,AY37/Conversions!$B$3)</f>
        <v>0.01</v>
      </c>
      <c r="DM37" s="66">
        <f>IF(AZ37&lt;0,0.01,AZ37/Conversions!$B$3)</f>
        <v>0.01</v>
      </c>
      <c r="DN37" s="66">
        <f>IF(BA37&lt;0,0.01,BA37/Conversions!$B$3)</f>
        <v>0.01</v>
      </c>
      <c r="DO37" s="66">
        <f>IF(BB37&lt;0,0.01,BB37/Conversions!$B$3)</f>
        <v>0.01</v>
      </c>
      <c r="DP37" s="66">
        <f>IF(BC37&lt;0,0.01,BC37/Conversions!$B$3)</f>
        <v>0.01</v>
      </c>
      <c r="DQ37" s="52">
        <v>5</v>
      </c>
    </row>
    <row r="38" spans="1:121" x14ac:dyDescent="0.25">
      <c r="A38" s="26" t="s">
        <v>66</v>
      </c>
      <c r="B38" s="26" t="s">
        <v>13</v>
      </c>
      <c r="C38" s="25">
        <v>0</v>
      </c>
      <c r="D38" s="25">
        <v>0</v>
      </c>
      <c r="E38" s="25">
        <v>0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1936.2440686602333</v>
      </c>
      <c r="N38" s="25">
        <v>3920.8942390369725</v>
      </c>
      <c r="O38" s="25">
        <v>6177.2236552976001</v>
      </c>
      <c r="P38" s="25">
        <v>8737.2559791089407</v>
      </c>
      <c r="Q38" s="25">
        <v>11636.642304385206</v>
      </c>
      <c r="R38" s="25">
        <v>14915.062587576824</v>
      </c>
      <c r="S38" s="25">
        <v>18616.670859009257</v>
      </c>
      <c r="T38" s="25">
        <v>22790.588943659226</v>
      </c>
      <c r="U38" s="25">
        <v>27491.453926847451</v>
      </c>
      <c r="V38" s="25">
        <v>32780.025161509679</v>
      </c>
      <c r="W38" s="25">
        <v>38723.857234725489</v>
      </c>
      <c r="X38" s="25">
        <v>45398.045998390975</v>
      </c>
      <c r="Y38" s="25">
        <v>52886.055529340461</v>
      </c>
      <c r="Z38" s="25">
        <v>61280.634725622614</v>
      </c>
      <c r="AA38" s="25">
        <v>70684.833176605665</v>
      </c>
      <c r="AB38" s="25">
        <v>71436.799486995122</v>
      </c>
      <c r="AD38" s="24">
        <v>251.20800000000003</v>
      </c>
      <c r="AE38" s="24">
        <v>251.20800000000003</v>
      </c>
      <c r="AF38" s="24">
        <v>251.20800000000003</v>
      </c>
      <c r="AG38" s="24">
        <v>251.20800000000003</v>
      </c>
      <c r="AH38" s="24">
        <v>251.20800000000003</v>
      </c>
      <c r="AI38" s="24">
        <v>251.20800000000003</v>
      </c>
      <c r="AJ38" s="24">
        <v>251.20800000000003</v>
      </c>
      <c r="AK38" s="24">
        <v>251.20800000000003</v>
      </c>
      <c r="AL38" s="24">
        <v>251.20800000000003</v>
      </c>
      <c r="AM38" s="24">
        <v>251.20800000000003</v>
      </c>
      <c r="AN38" s="24">
        <v>251.20800000000003</v>
      </c>
      <c r="AO38" s="24">
        <v>251.20800000000003</v>
      </c>
      <c r="AP38" s="24">
        <v>251.20800000000003</v>
      </c>
      <c r="AQ38" s="24">
        <v>251.20800000000003</v>
      </c>
      <c r="AR38" s="24">
        <v>251.20800000000003</v>
      </c>
      <c r="AS38" s="24">
        <v>251.20800000000003</v>
      </c>
      <c r="AT38" s="24">
        <v>251.20800000000003</v>
      </c>
      <c r="AU38" s="24">
        <v>251.20800000000003</v>
      </c>
      <c r="AV38" s="24">
        <v>251.20800000000003</v>
      </c>
      <c r="AW38" s="24">
        <v>251.20800000000003</v>
      </c>
      <c r="AX38" s="24">
        <v>251.20800000000003</v>
      </c>
      <c r="AY38" s="24">
        <v>251.20800000000003</v>
      </c>
      <c r="AZ38" s="24">
        <v>251.20800000000003</v>
      </c>
      <c r="BA38" s="24">
        <v>251.20800000000003</v>
      </c>
      <c r="BB38" s="24">
        <v>251.20800000000003</v>
      </c>
      <c r="BC38" s="24">
        <v>251.20800000000003</v>
      </c>
      <c r="BD38" s="32"/>
      <c r="BE38" s="52">
        <v>2</v>
      </c>
      <c r="BG38" s="52" t="str">
        <f>"ABIOCRP4"&amp;BE38</f>
        <v>ABIOCRP42</v>
      </c>
      <c r="BH38" s="52" t="str">
        <f t="shared" si="7"/>
        <v>Willow - Me</v>
      </c>
      <c r="BI38" s="55" t="s">
        <v>5</v>
      </c>
      <c r="BJ38" s="52" t="s">
        <v>7</v>
      </c>
      <c r="BK38" s="55" t="s">
        <v>1</v>
      </c>
      <c r="BL38" s="66">
        <v>0</v>
      </c>
      <c r="BM38" s="66">
        <v>0</v>
      </c>
      <c r="BN38" s="66">
        <v>0</v>
      </c>
      <c r="BO38" s="66">
        <v>0</v>
      </c>
      <c r="BP38" s="66">
        <v>0</v>
      </c>
      <c r="BQ38" s="66">
        <v>0</v>
      </c>
      <c r="BR38" s="66">
        <v>0</v>
      </c>
      <c r="BS38" s="66">
        <v>0</v>
      </c>
      <c r="BT38" s="66">
        <v>0</v>
      </c>
      <c r="BU38" s="66">
        <v>0</v>
      </c>
      <c r="BV38" s="66">
        <v>0</v>
      </c>
      <c r="BW38" s="66">
        <v>0</v>
      </c>
      <c r="BX38" s="66">
        <v>0</v>
      </c>
      <c r="BY38" s="66">
        <v>0</v>
      </c>
      <c r="BZ38" s="66">
        <v>0</v>
      </c>
      <c r="CA38" s="66">
        <v>0</v>
      </c>
      <c r="CB38" s="66">
        <v>0</v>
      </c>
      <c r="CC38" s="66">
        <v>0</v>
      </c>
      <c r="CD38" s="66">
        <v>0</v>
      </c>
      <c r="CE38" s="66">
        <v>0</v>
      </c>
      <c r="CF38" s="66">
        <v>0</v>
      </c>
      <c r="CG38" s="66">
        <v>0</v>
      </c>
      <c r="CH38" s="66">
        <v>0</v>
      </c>
      <c r="CI38" s="66">
        <v>0</v>
      </c>
      <c r="CJ38" s="66">
        <v>0</v>
      </c>
      <c r="CK38" s="66">
        <v>0</v>
      </c>
      <c r="CM38" s="52" t="str">
        <f t="shared" si="4"/>
        <v>ABIOCRP42</v>
      </c>
      <c r="CN38" s="52" t="str">
        <f t="shared" si="5"/>
        <v>Willow - Me</v>
      </c>
      <c r="CO38" s="15" t="s">
        <v>106</v>
      </c>
      <c r="CP38" s="15" t="s">
        <v>105</v>
      </c>
      <c r="CQ38" s="52" t="str">
        <f t="shared" si="6"/>
        <v>BIOWOO</v>
      </c>
      <c r="CR38" s="52" t="s">
        <v>103</v>
      </c>
      <c r="CS38" s="66">
        <f>IF(AF38&lt;0,0.01,AF38/Conversions!$B$3)</f>
        <v>6</v>
      </c>
      <c r="CT38" s="66">
        <f>IF(AG38&lt;0,0.01,AG38/Conversions!$B$3)</f>
        <v>6</v>
      </c>
      <c r="CU38" s="66">
        <f>IF(AH38&lt;0,0.01,AH38/Conversions!$B$3)</f>
        <v>6</v>
      </c>
      <c r="CV38" s="66">
        <f>IF(AI38&lt;0,0.01,AI38/Conversions!$B$3)</f>
        <v>6</v>
      </c>
      <c r="CW38" s="66">
        <f>IF(AJ38&lt;0,0.01,AJ38/Conversions!$B$3)</f>
        <v>6</v>
      </c>
      <c r="CX38" s="66">
        <f>IF(AK38&lt;0,0.01,AK38/Conversions!$B$3)</f>
        <v>6</v>
      </c>
      <c r="CY38" s="66">
        <f>IF(AL38&lt;0,0.01,AL38/Conversions!$B$3)</f>
        <v>6</v>
      </c>
      <c r="CZ38" s="66">
        <f>IF(AM38&lt;0,0.01,AM38/Conversions!$B$3)</f>
        <v>6</v>
      </c>
      <c r="DA38" s="66">
        <f>IF(AN38&lt;0,0.01,AN38/Conversions!$B$3)</f>
        <v>6</v>
      </c>
      <c r="DB38" s="66">
        <f>IF(AO38&lt;0,0.01,AO38/Conversions!$B$3)</f>
        <v>6</v>
      </c>
      <c r="DC38" s="66">
        <f>IF(AP38&lt;0,0.01,AP38/Conversions!$B$3)</f>
        <v>6</v>
      </c>
      <c r="DD38" s="66">
        <f>IF(AQ38&lt;0,0.01,AQ38/Conversions!$B$3)</f>
        <v>6</v>
      </c>
      <c r="DE38" s="66">
        <f>IF(AR38&lt;0,0.01,AR38/Conversions!$B$3)</f>
        <v>6</v>
      </c>
      <c r="DF38" s="66">
        <f>IF(AS38&lt;0,0.01,AS38/Conversions!$B$3)</f>
        <v>6</v>
      </c>
      <c r="DG38" s="66">
        <f>IF(AT38&lt;0,0.01,AT38/Conversions!$B$3)</f>
        <v>6</v>
      </c>
      <c r="DH38" s="66">
        <f>IF(AU38&lt;0,0.01,AU38/Conversions!$B$3)</f>
        <v>6</v>
      </c>
      <c r="DI38" s="66">
        <f>IF(AV38&lt;0,0.01,AV38/Conversions!$B$3)</f>
        <v>6</v>
      </c>
      <c r="DJ38" s="66">
        <f>IF(AW38&lt;0,0.01,AW38/Conversions!$B$3)</f>
        <v>6</v>
      </c>
      <c r="DK38" s="66">
        <f>IF(AX38&lt;0,0.01,AX38/Conversions!$B$3)</f>
        <v>6</v>
      </c>
      <c r="DL38" s="66">
        <f>IF(AY38&lt;0,0.01,AY38/Conversions!$B$3)</f>
        <v>6</v>
      </c>
      <c r="DM38" s="66">
        <f>IF(AZ38&lt;0,0.01,AZ38/Conversions!$B$3)</f>
        <v>6</v>
      </c>
      <c r="DN38" s="66">
        <f>IF(BA38&lt;0,0.01,BA38/Conversions!$B$3)</f>
        <v>6</v>
      </c>
      <c r="DO38" s="66">
        <f>IF(BB38&lt;0,0.01,BB38/Conversions!$B$3)</f>
        <v>6</v>
      </c>
      <c r="DP38" s="66">
        <f>IF(BC38&lt;0,0.01,BC38/Conversions!$B$3)</f>
        <v>6</v>
      </c>
      <c r="DQ38" s="52">
        <v>5</v>
      </c>
    </row>
    <row r="39" spans="1:121" x14ac:dyDescent="0.25">
      <c r="A39" s="26" t="s">
        <v>67</v>
      </c>
      <c r="B39" s="26" t="s">
        <v>12</v>
      </c>
      <c r="C39" s="25">
        <v>0</v>
      </c>
      <c r="D39" s="25">
        <v>0</v>
      </c>
      <c r="E39" s="25">
        <v>0</v>
      </c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5">
        <v>0</v>
      </c>
      <c r="L39" s="25">
        <v>0</v>
      </c>
      <c r="M39" s="25">
        <v>242.03050858252917</v>
      </c>
      <c r="N39" s="25">
        <v>735.16766981943226</v>
      </c>
      <c r="O39" s="25">
        <v>1314.8307378745897</v>
      </c>
      <c r="P39" s="25">
        <v>1992.5312888124574</v>
      </c>
      <c r="Q39" s="25">
        <v>2781.1574472150555</v>
      </c>
      <c r="R39" s="25">
        <v>3695.1302605808723</v>
      </c>
      <c r="S39" s="25">
        <v>4750.5773524330425</v>
      </c>
      <c r="T39" s="25">
        <v>5965.525732615004</v>
      </c>
      <c r="U39" s="25">
        <v>7360.1158453850994</v>
      </c>
      <c r="V39" s="25">
        <v>8956.8391596530673</v>
      </c>
      <c r="W39" s="25">
        <v>10780.801853326811</v>
      </c>
      <c r="X39" s="25">
        <v>12860.017417796162</v>
      </c>
      <c r="Y39" s="25">
        <v>15225.731311879434</v>
      </c>
      <c r="Z39" s="25">
        <v>17912.781130202588</v>
      </c>
      <c r="AA39" s="25">
        <v>20959.996122403303</v>
      </c>
      <c r="AB39" s="25">
        <v>21182.974804556539</v>
      </c>
      <c r="AD39" s="24">
        <v>251.20800000000003</v>
      </c>
      <c r="AE39" s="24">
        <v>251.20800000000003</v>
      </c>
      <c r="AF39" s="24">
        <v>251.20800000000003</v>
      </c>
      <c r="AG39" s="24">
        <v>251.20800000000003</v>
      </c>
      <c r="AH39" s="24">
        <v>251.20800000000003</v>
      </c>
      <c r="AI39" s="24">
        <v>251.20800000000003</v>
      </c>
      <c r="AJ39" s="24">
        <v>251.20800000000003</v>
      </c>
      <c r="AK39" s="24">
        <v>251.20800000000003</v>
      </c>
      <c r="AL39" s="24">
        <v>251.20800000000003</v>
      </c>
      <c r="AM39" s="24">
        <v>251.20800000000003</v>
      </c>
      <c r="AN39" s="24">
        <v>251.20800000000003</v>
      </c>
      <c r="AO39" s="24">
        <v>251.20800000000003</v>
      </c>
      <c r="AP39" s="24">
        <v>251.20800000000003</v>
      </c>
      <c r="AQ39" s="24">
        <v>251.20800000000003</v>
      </c>
      <c r="AR39" s="24">
        <v>251.20800000000003</v>
      </c>
      <c r="AS39" s="24">
        <v>251.20800000000003</v>
      </c>
      <c r="AT39" s="24">
        <v>251.20800000000003</v>
      </c>
      <c r="AU39" s="24">
        <v>251.20800000000003</v>
      </c>
      <c r="AV39" s="24">
        <v>251.20800000000003</v>
      </c>
      <c r="AW39" s="24">
        <v>251.20800000000003</v>
      </c>
      <c r="AX39" s="24">
        <v>251.20800000000003</v>
      </c>
      <c r="AY39" s="24">
        <v>251.20800000000003</v>
      </c>
      <c r="AZ39" s="24">
        <v>251.20800000000003</v>
      </c>
      <c r="BA39" s="24">
        <v>251.20800000000003</v>
      </c>
      <c r="BB39" s="24">
        <v>251.20800000000003</v>
      </c>
      <c r="BC39" s="24">
        <v>251.20800000000003</v>
      </c>
      <c r="BD39" s="32"/>
      <c r="BE39" s="52">
        <v>2</v>
      </c>
      <c r="BG39" s="52" t="str">
        <f>"ABIOCRP3"&amp;BE39</f>
        <v>ABIOCRP32</v>
      </c>
      <c r="BH39" s="52" t="str">
        <f t="shared" si="7"/>
        <v>Miscanthus - Me</v>
      </c>
      <c r="BI39" s="55" t="s">
        <v>5</v>
      </c>
      <c r="BJ39" s="52" t="s">
        <v>7</v>
      </c>
      <c r="BK39" s="55" t="s">
        <v>1</v>
      </c>
      <c r="BL39" s="66">
        <v>0</v>
      </c>
      <c r="BM39" s="66">
        <v>0</v>
      </c>
      <c r="BN39" s="66">
        <v>0</v>
      </c>
      <c r="BO39" s="66">
        <v>0</v>
      </c>
      <c r="BP39" s="66">
        <v>0</v>
      </c>
      <c r="BQ39" s="66">
        <v>0</v>
      </c>
      <c r="BR39" s="66">
        <v>0</v>
      </c>
      <c r="BS39" s="66">
        <v>0</v>
      </c>
      <c r="BT39" s="66">
        <v>0</v>
      </c>
      <c r="BU39" s="66">
        <v>0</v>
      </c>
      <c r="BV39" s="66">
        <v>0</v>
      </c>
      <c r="BW39" s="66">
        <v>0</v>
      </c>
      <c r="BX39" s="66">
        <v>0</v>
      </c>
      <c r="BY39" s="66">
        <v>0</v>
      </c>
      <c r="BZ39" s="66">
        <v>0</v>
      </c>
      <c r="CA39" s="66">
        <v>0</v>
      </c>
      <c r="CB39" s="66">
        <v>0</v>
      </c>
      <c r="CC39" s="66">
        <v>0</v>
      </c>
      <c r="CD39" s="66">
        <v>0</v>
      </c>
      <c r="CE39" s="66">
        <v>0</v>
      </c>
      <c r="CF39" s="66">
        <v>0</v>
      </c>
      <c r="CG39" s="66">
        <v>0</v>
      </c>
      <c r="CH39" s="66">
        <v>0</v>
      </c>
      <c r="CI39" s="66">
        <v>0</v>
      </c>
      <c r="CJ39" s="66">
        <v>0</v>
      </c>
      <c r="CK39" s="66">
        <v>0</v>
      </c>
      <c r="CM39" s="52" t="str">
        <f t="shared" si="4"/>
        <v>ABIOCRP32</v>
      </c>
      <c r="CN39" s="52" t="str">
        <f t="shared" si="5"/>
        <v>Miscanthus - Me</v>
      </c>
      <c r="CO39" s="15" t="s">
        <v>106</v>
      </c>
      <c r="CP39" s="15" t="s">
        <v>105</v>
      </c>
      <c r="CQ39" s="52" t="str">
        <f t="shared" si="6"/>
        <v>BIOWOO</v>
      </c>
      <c r="CR39" s="52" t="s">
        <v>103</v>
      </c>
      <c r="CS39" s="66">
        <f>IF(AF39&lt;0,0.01,AF39/Conversions!$B$3)</f>
        <v>6</v>
      </c>
      <c r="CT39" s="66">
        <f>IF(AG39&lt;0,0.01,AG39/Conversions!$B$3)</f>
        <v>6</v>
      </c>
      <c r="CU39" s="66">
        <f>IF(AH39&lt;0,0.01,AH39/Conversions!$B$3)</f>
        <v>6</v>
      </c>
      <c r="CV39" s="66">
        <f>IF(AI39&lt;0,0.01,AI39/Conversions!$B$3)</f>
        <v>6</v>
      </c>
      <c r="CW39" s="66">
        <f>IF(AJ39&lt;0,0.01,AJ39/Conversions!$B$3)</f>
        <v>6</v>
      </c>
      <c r="CX39" s="66">
        <f>IF(AK39&lt;0,0.01,AK39/Conversions!$B$3)</f>
        <v>6</v>
      </c>
      <c r="CY39" s="66">
        <f>IF(AL39&lt;0,0.01,AL39/Conversions!$B$3)</f>
        <v>6</v>
      </c>
      <c r="CZ39" s="66">
        <f>IF(AM39&lt;0,0.01,AM39/Conversions!$B$3)</f>
        <v>6</v>
      </c>
      <c r="DA39" s="66">
        <f>IF(AN39&lt;0,0.01,AN39/Conversions!$B$3)</f>
        <v>6</v>
      </c>
      <c r="DB39" s="66">
        <f>IF(AO39&lt;0,0.01,AO39/Conversions!$B$3)</f>
        <v>6</v>
      </c>
      <c r="DC39" s="66">
        <f>IF(AP39&lt;0,0.01,AP39/Conversions!$B$3)</f>
        <v>6</v>
      </c>
      <c r="DD39" s="66">
        <f>IF(AQ39&lt;0,0.01,AQ39/Conversions!$B$3)</f>
        <v>6</v>
      </c>
      <c r="DE39" s="66">
        <f>IF(AR39&lt;0,0.01,AR39/Conversions!$B$3)</f>
        <v>6</v>
      </c>
      <c r="DF39" s="66">
        <f>IF(AS39&lt;0,0.01,AS39/Conversions!$B$3)</f>
        <v>6</v>
      </c>
      <c r="DG39" s="66">
        <f>IF(AT39&lt;0,0.01,AT39/Conversions!$B$3)</f>
        <v>6</v>
      </c>
      <c r="DH39" s="66">
        <f>IF(AU39&lt;0,0.01,AU39/Conversions!$B$3)</f>
        <v>6</v>
      </c>
      <c r="DI39" s="66">
        <f>IF(AV39&lt;0,0.01,AV39/Conversions!$B$3)</f>
        <v>6</v>
      </c>
      <c r="DJ39" s="66">
        <f>IF(AW39&lt;0,0.01,AW39/Conversions!$B$3)</f>
        <v>6</v>
      </c>
      <c r="DK39" s="66">
        <f>IF(AX39&lt;0,0.01,AX39/Conversions!$B$3)</f>
        <v>6</v>
      </c>
      <c r="DL39" s="66">
        <f>IF(AY39&lt;0,0.01,AY39/Conversions!$B$3)</f>
        <v>6</v>
      </c>
      <c r="DM39" s="66">
        <f>IF(AZ39&lt;0,0.01,AZ39/Conversions!$B$3)</f>
        <v>6</v>
      </c>
      <c r="DN39" s="66">
        <f>IF(BA39&lt;0,0.01,BA39/Conversions!$B$3)</f>
        <v>6</v>
      </c>
      <c r="DO39" s="66">
        <f>IF(BB39&lt;0,0.01,BB39/Conversions!$B$3)</f>
        <v>6</v>
      </c>
      <c r="DP39" s="66">
        <f>IF(BC39&lt;0,0.01,BC39/Conversions!$B$3)</f>
        <v>6</v>
      </c>
      <c r="DQ39" s="52">
        <v>5</v>
      </c>
    </row>
    <row r="40" spans="1:121" x14ac:dyDescent="0.25">
      <c r="A40" s="26" t="s">
        <v>68</v>
      </c>
      <c r="B40" s="26" t="s">
        <v>18</v>
      </c>
      <c r="C40" s="25">
        <v>0</v>
      </c>
      <c r="D40" s="25">
        <v>0</v>
      </c>
      <c r="E40" s="25">
        <v>0</v>
      </c>
      <c r="F40" s="25">
        <v>0</v>
      </c>
      <c r="G40" s="25">
        <v>0</v>
      </c>
      <c r="H40" s="25">
        <v>0</v>
      </c>
      <c r="I40" s="25">
        <v>2613.3609205389739</v>
      </c>
      <c r="J40" s="25">
        <v>5264.0366624824301</v>
      </c>
      <c r="K40" s="25">
        <v>7957.7531463250225</v>
      </c>
      <c r="L40" s="25">
        <v>10687.702250105211</v>
      </c>
      <c r="M40" s="25">
        <v>13447.109208585931</v>
      </c>
      <c r="N40" s="25">
        <v>13542.185360058696</v>
      </c>
      <c r="O40" s="25">
        <v>13637.261511531466</v>
      </c>
      <c r="P40" s="25">
        <v>13732.337663004231</v>
      </c>
      <c r="Q40" s="25">
        <v>13827.413814476999</v>
      </c>
      <c r="R40" s="25">
        <v>13922.489965949766</v>
      </c>
      <c r="S40" s="25">
        <v>14017.566117422533</v>
      </c>
      <c r="T40" s="25">
        <v>14112.642268895299</v>
      </c>
      <c r="U40" s="25">
        <v>14207.718420368064</v>
      </c>
      <c r="V40" s="25">
        <v>14302.794571840832</v>
      </c>
      <c r="W40" s="25">
        <v>14397.870723313597</v>
      </c>
      <c r="X40" s="25">
        <v>14492.946874786365</v>
      </c>
      <c r="Y40" s="25">
        <v>14588.02302625913</v>
      </c>
      <c r="Z40" s="25">
        <v>14683.0991777319</v>
      </c>
      <c r="AA40" s="25">
        <v>14778.175329204665</v>
      </c>
      <c r="AB40" s="25">
        <v>14873.251480677432</v>
      </c>
      <c r="AD40" s="24">
        <v>955.4977406545255</v>
      </c>
      <c r="AE40" s="24">
        <v>955.4977406545255</v>
      </c>
      <c r="AF40" s="24">
        <v>955.4977406545255</v>
      </c>
      <c r="AG40" s="24">
        <v>955.4977406545255</v>
      </c>
      <c r="AH40" s="24">
        <v>955.4977406545255</v>
      </c>
      <c r="AI40" s="24">
        <v>955.4977406545255</v>
      </c>
      <c r="AJ40" s="24">
        <v>955.4977406545255</v>
      </c>
      <c r="AK40" s="24">
        <v>955.4977406545255</v>
      </c>
      <c r="AL40" s="24">
        <v>955.4977406545255</v>
      </c>
      <c r="AM40" s="24">
        <v>955.4977406545255</v>
      </c>
      <c r="AN40" s="24">
        <v>955.4977406545255</v>
      </c>
      <c r="AO40" s="24">
        <v>955.4977406545255</v>
      </c>
      <c r="AP40" s="24">
        <v>955.4977406545255</v>
      </c>
      <c r="AQ40" s="24">
        <v>955.4977406545255</v>
      </c>
      <c r="AR40" s="24">
        <v>955.4977406545255</v>
      </c>
      <c r="AS40" s="24">
        <v>955.4977406545255</v>
      </c>
      <c r="AT40" s="24">
        <v>955.4977406545255</v>
      </c>
      <c r="AU40" s="24">
        <v>955.4977406545255</v>
      </c>
      <c r="AV40" s="24">
        <v>955.4977406545255</v>
      </c>
      <c r="AW40" s="24">
        <v>955.4977406545255</v>
      </c>
      <c r="AX40" s="24">
        <v>955.4977406545255</v>
      </c>
      <c r="AY40" s="24">
        <v>955.4977406545255</v>
      </c>
      <c r="AZ40" s="24">
        <v>955.4977406545255</v>
      </c>
      <c r="BA40" s="24">
        <v>955.4977406545255</v>
      </c>
      <c r="BB40" s="24">
        <v>955.4977406545255</v>
      </c>
      <c r="BC40" s="24">
        <v>955.4977406545255</v>
      </c>
      <c r="BD40" s="32"/>
      <c r="BE40" s="52">
        <v>2</v>
      </c>
      <c r="BG40" s="52" t="str">
        <f>"ABIOCRP1"&amp;BE40</f>
        <v>ABIOCRP12</v>
      </c>
      <c r="BH40" s="52" t="str">
        <f t="shared" si="7"/>
        <v>Wheat - Me</v>
      </c>
      <c r="BI40" s="55" t="s">
        <v>5</v>
      </c>
      <c r="BJ40" s="52" t="s">
        <v>96</v>
      </c>
      <c r="BK40" s="55" t="s">
        <v>1</v>
      </c>
      <c r="BL40" s="66">
        <v>0</v>
      </c>
      <c r="BM40" s="66">
        <v>0</v>
      </c>
      <c r="BN40" s="66">
        <v>0</v>
      </c>
      <c r="BO40" s="66">
        <v>0</v>
      </c>
      <c r="BP40" s="66">
        <v>0</v>
      </c>
      <c r="BQ40" s="66">
        <v>0</v>
      </c>
      <c r="BR40" s="66">
        <v>0</v>
      </c>
      <c r="BS40" s="66">
        <v>0</v>
      </c>
      <c r="BT40" s="66">
        <v>0</v>
      </c>
      <c r="BU40" s="66">
        <v>0</v>
      </c>
      <c r="BV40" s="66">
        <v>0</v>
      </c>
      <c r="BW40" s="66">
        <v>0</v>
      </c>
      <c r="BX40" s="66">
        <v>0</v>
      </c>
      <c r="BY40" s="66">
        <v>0</v>
      </c>
      <c r="BZ40" s="66">
        <v>0</v>
      </c>
      <c r="CA40" s="66">
        <v>0</v>
      </c>
      <c r="CB40" s="66">
        <v>0</v>
      </c>
      <c r="CC40" s="66">
        <v>0</v>
      </c>
      <c r="CD40" s="66">
        <v>0</v>
      </c>
      <c r="CE40" s="66">
        <v>0</v>
      </c>
      <c r="CF40" s="66">
        <v>0</v>
      </c>
      <c r="CG40" s="66">
        <v>0</v>
      </c>
      <c r="CH40" s="66">
        <v>0</v>
      </c>
      <c r="CI40" s="66">
        <v>0</v>
      </c>
      <c r="CJ40" s="66">
        <v>0</v>
      </c>
      <c r="CK40" s="66">
        <v>0</v>
      </c>
      <c r="CM40" s="52" t="str">
        <f t="shared" si="4"/>
        <v>ABIOCRP12</v>
      </c>
      <c r="CN40" s="52" t="str">
        <f t="shared" si="5"/>
        <v>Wheat - Me</v>
      </c>
      <c r="CO40" s="15" t="s">
        <v>106</v>
      </c>
      <c r="CP40" s="15" t="s">
        <v>105</v>
      </c>
      <c r="CQ40" s="52" t="str">
        <f t="shared" si="6"/>
        <v>BIOCRP1</v>
      </c>
      <c r="CR40" s="52" t="s">
        <v>103</v>
      </c>
      <c r="CS40" s="66">
        <f>IF(AF40&lt;0,0.01,AF40/Conversions!$B$3)</f>
        <v>22.821671459217672</v>
      </c>
      <c r="CT40" s="66">
        <f>IF(AG40&lt;0,0.01,AG40/Conversions!$B$3)</f>
        <v>22.821671459217672</v>
      </c>
      <c r="CU40" s="66">
        <f>IF(AH40&lt;0,0.01,AH40/Conversions!$B$3)</f>
        <v>22.821671459217672</v>
      </c>
      <c r="CV40" s="66">
        <f>IF(AI40&lt;0,0.01,AI40/Conversions!$B$3)</f>
        <v>22.821671459217672</v>
      </c>
      <c r="CW40" s="66">
        <f>IF(AJ40&lt;0,0.01,AJ40/Conversions!$B$3)</f>
        <v>22.821671459217672</v>
      </c>
      <c r="CX40" s="66">
        <f>IF(AK40&lt;0,0.01,AK40/Conversions!$B$3)</f>
        <v>22.821671459217672</v>
      </c>
      <c r="CY40" s="66">
        <f>IF(AL40&lt;0,0.01,AL40/Conversions!$B$3)</f>
        <v>22.821671459217672</v>
      </c>
      <c r="CZ40" s="66">
        <f>IF(AM40&lt;0,0.01,AM40/Conversions!$B$3)</f>
        <v>22.821671459217672</v>
      </c>
      <c r="DA40" s="66">
        <f>IF(AN40&lt;0,0.01,AN40/Conversions!$B$3)</f>
        <v>22.821671459217672</v>
      </c>
      <c r="DB40" s="66">
        <f>IF(AO40&lt;0,0.01,AO40/Conversions!$B$3)</f>
        <v>22.821671459217672</v>
      </c>
      <c r="DC40" s="66">
        <f>IF(AP40&lt;0,0.01,AP40/Conversions!$B$3)</f>
        <v>22.821671459217672</v>
      </c>
      <c r="DD40" s="66">
        <f>IF(AQ40&lt;0,0.01,AQ40/Conversions!$B$3)</f>
        <v>22.821671459217672</v>
      </c>
      <c r="DE40" s="66">
        <f>IF(AR40&lt;0,0.01,AR40/Conversions!$B$3)</f>
        <v>22.821671459217672</v>
      </c>
      <c r="DF40" s="66">
        <f>IF(AS40&lt;0,0.01,AS40/Conversions!$B$3)</f>
        <v>22.821671459217672</v>
      </c>
      <c r="DG40" s="66">
        <f>IF(AT40&lt;0,0.01,AT40/Conversions!$B$3)</f>
        <v>22.821671459217672</v>
      </c>
      <c r="DH40" s="66">
        <f>IF(AU40&lt;0,0.01,AU40/Conversions!$B$3)</f>
        <v>22.821671459217672</v>
      </c>
      <c r="DI40" s="66">
        <f>IF(AV40&lt;0,0.01,AV40/Conversions!$B$3)</f>
        <v>22.821671459217672</v>
      </c>
      <c r="DJ40" s="66">
        <f>IF(AW40&lt;0,0.01,AW40/Conversions!$B$3)</f>
        <v>22.821671459217672</v>
      </c>
      <c r="DK40" s="66">
        <f>IF(AX40&lt;0,0.01,AX40/Conversions!$B$3)</f>
        <v>22.821671459217672</v>
      </c>
      <c r="DL40" s="66">
        <f>IF(AY40&lt;0,0.01,AY40/Conversions!$B$3)</f>
        <v>22.821671459217672</v>
      </c>
      <c r="DM40" s="66">
        <f>IF(AZ40&lt;0,0.01,AZ40/Conversions!$B$3)</f>
        <v>22.821671459217672</v>
      </c>
      <c r="DN40" s="66">
        <f>IF(BA40&lt;0,0.01,BA40/Conversions!$B$3)</f>
        <v>22.821671459217672</v>
      </c>
      <c r="DO40" s="66">
        <f>IF(BB40&lt;0,0.01,BB40/Conversions!$B$3)</f>
        <v>22.821671459217672</v>
      </c>
      <c r="DP40" s="66">
        <f>IF(BC40&lt;0,0.01,BC40/Conversions!$B$3)</f>
        <v>22.821671459217672</v>
      </c>
      <c r="DQ40" s="52">
        <v>5</v>
      </c>
    </row>
    <row r="41" spans="1:121" x14ac:dyDescent="0.25">
      <c r="A41" s="26" t="s">
        <v>69</v>
      </c>
      <c r="B41" s="26" t="s">
        <v>20</v>
      </c>
      <c r="C41" s="25">
        <v>1674.9142947549444</v>
      </c>
      <c r="D41" s="25">
        <v>4003.7151301822191</v>
      </c>
      <c r="E41" s="25">
        <v>5980.6821289218342</v>
      </c>
      <c r="F41" s="25">
        <v>7841.98710367897</v>
      </c>
      <c r="G41" s="25">
        <v>3952.3615002542015</v>
      </c>
      <c r="H41" s="25">
        <v>2987.9852941921758</v>
      </c>
      <c r="I41" s="25">
        <v>8031.7044707885689</v>
      </c>
      <c r="J41" s="25">
        <v>13661.929304811356</v>
      </c>
      <c r="K41" s="25">
        <v>19381.723707092377</v>
      </c>
      <c r="L41" s="25">
        <v>25192.160456334386</v>
      </c>
      <c r="M41" s="25">
        <v>31042.499890308263</v>
      </c>
      <c r="N41" s="25">
        <v>31290.839889430732</v>
      </c>
      <c r="O41" s="25">
        <v>31541.166608546177</v>
      </c>
      <c r="P41" s="25">
        <v>31793.495941414545</v>
      </c>
      <c r="Q41" s="25">
        <v>32047.843908945862</v>
      </c>
      <c r="R41" s="25">
        <v>32304.22666021742</v>
      </c>
      <c r="S41" s="25">
        <v>32562.660473499171</v>
      </c>
      <c r="T41" s="25">
        <v>32823.161757287162</v>
      </c>
      <c r="U41" s="25">
        <v>33085.747051345461</v>
      </c>
      <c r="V41" s="25">
        <v>33350.433027756219</v>
      </c>
      <c r="W41" s="25">
        <v>33617.23649197827</v>
      </c>
      <c r="X41" s="25">
        <v>33884.0399562003</v>
      </c>
      <c r="Y41" s="25">
        <v>34150.843420422338</v>
      </c>
      <c r="Z41" s="25">
        <v>34417.646884644368</v>
      </c>
      <c r="AA41" s="25">
        <v>34684.450348866478</v>
      </c>
      <c r="AB41" s="25">
        <v>34951.253813088515</v>
      </c>
      <c r="AD41" s="24">
        <v>1336.0444812057715</v>
      </c>
      <c r="AE41" s="24">
        <v>1336.0444812057715</v>
      </c>
      <c r="AF41" s="24">
        <v>1336.0444812057715</v>
      </c>
      <c r="AG41" s="24">
        <v>1336.0444812057715</v>
      </c>
      <c r="AH41" s="24">
        <v>1336.0444812057715</v>
      </c>
      <c r="AI41" s="24">
        <v>1336.0444812057715</v>
      </c>
      <c r="AJ41" s="24">
        <v>1336.0444812057715</v>
      </c>
      <c r="AK41" s="24">
        <v>1336.0444812057715</v>
      </c>
      <c r="AL41" s="24">
        <v>1336.0444812057715</v>
      </c>
      <c r="AM41" s="24">
        <v>1336.0444812057715</v>
      </c>
      <c r="AN41" s="24">
        <v>1336.0444812057715</v>
      </c>
      <c r="AO41" s="24">
        <v>1336.0444812057715</v>
      </c>
      <c r="AP41" s="24">
        <v>1336.0444812057715</v>
      </c>
      <c r="AQ41" s="24">
        <v>1336.0444812057715</v>
      </c>
      <c r="AR41" s="24">
        <v>1336.0444812057715</v>
      </c>
      <c r="AS41" s="24">
        <v>1336.0444812057715</v>
      </c>
      <c r="AT41" s="24">
        <v>1336.0444812057715</v>
      </c>
      <c r="AU41" s="24">
        <v>1336.0444812057715</v>
      </c>
      <c r="AV41" s="24">
        <v>1336.0444812057715</v>
      </c>
      <c r="AW41" s="24">
        <v>1336.0444812057715</v>
      </c>
      <c r="AX41" s="24">
        <v>1336.0444812057715</v>
      </c>
      <c r="AY41" s="24">
        <v>1336.0444812057715</v>
      </c>
      <c r="AZ41" s="24">
        <v>1336.0444812057715</v>
      </c>
      <c r="BA41" s="24">
        <v>1336.0444812057715</v>
      </c>
      <c r="BB41" s="24">
        <v>1336.0444812057715</v>
      </c>
      <c r="BC41" s="24">
        <v>1336.0444812057715</v>
      </c>
      <c r="BD41" s="32"/>
      <c r="BE41" s="52">
        <v>2</v>
      </c>
      <c r="BG41" s="52" t="str">
        <f>"ABIOCRP2"&amp;BE41</f>
        <v>ABIOCRP22</v>
      </c>
      <c r="BH41" s="52" t="str">
        <f t="shared" si="7"/>
        <v>OSR - Me</v>
      </c>
      <c r="BI41" s="55" t="s">
        <v>5</v>
      </c>
      <c r="BJ41" s="52" t="s">
        <v>8</v>
      </c>
      <c r="BK41" s="55" t="s">
        <v>1</v>
      </c>
      <c r="BL41" s="66">
        <v>0</v>
      </c>
      <c r="BM41" s="66">
        <v>0</v>
      </c>
      <c r="BN41" s="66">
        <v>0</v>
      </c>
      <c r="BO41" s="66">
        <v>0</v>
      </c>
      <c r="BP41" s="66">
        <v>0</v>
      </c>
      <c r="BQ41" s="66">
        <v>0</v>
      </c>
      <c r="BR41" s="66">
        <v>0</v>
      </c>
      <c r="BS41" s="66">
        <v>0</v>
      </c>
      <c r="BT41" s="66">
        <v>0</v>
      </c>
      <c r="BU41" s="66">
        <v>0</v>
      </c>
      <c r="BV41" s="66">
        <v>0</v>
      </c>
      <c r="BW41" s="66">
        <v>0</v>
      </c>
      <c r="BX41" s="66">
        <v>0</v>
      </c>
      <c r="BY41" s="66">
        <v>0</v>
      </c>
      <c r="BZ41" s="66">
        <v>0</v>
      </c>
      <c r="CA41" s="66">
        <v>0</v>
      </c>
      <c r="CB41" s="66">
        <v>0</v>
      </c>
      <c r="CC41" s="66">
        <v>0</v>
      </c>
      <c r="CD41" s="66">
        <v>0</v>
      </c>
      <c r="CE41" s="66">
        <v>0</v>
      </c>
      <c r="CF41" s="66">
        <v>0</v>
      </c>
      <c r="CG41" s="66">
        <v>0</v>
      </c>
      <c r="CH41" s="66">
        <v>0</v>
      </c>
      <c r="CI41" s="66">
        <v>0</v>
      </c>
      <c r="CJ41" s="66">
        <v>0</v>
      </c>
      <c r="CK41" s="66">
        <v>0</v>
      </c>
      <c r="CM41" s="52" t="str">
        <f t="shared" si="4"/>
        <v>ABIOCRP22</v>
      </c>
      <c r="CN41" s="52" t="str">
        <f t="shared" si="5"/>
        <v>OSR - Me</v>
      </c>
      <c r="CO41" s="15" t="s">
        <v>106</v>
      </c>
      <c r="CP41" s="15" t="s">
        <v>105</v>
      </c>
      <c r="CQ41" s="52" t="str">
        <f t="shared" si="6"/>
        <v>BIORPS</v>
      </c>
      <c r="CR41" s="52" t="s">
        <v>103</v>
      </c>
      <c r="CS41" s="66">
        <f>IF(AF41&lt;0,0.01,AF41/Conversions!$B$3)</f>
        <v>31.910874204781013</v>
      </c>
      <c r="CT41" s="66">
        <f>IF(AG41&lt;0,0.01,AG41/Conversions!$B$3)</f>
        <v>31.910874204781013</v>
      </c>
      <c r="CU41" s="66">
        <f>IF(AH41&lt;0,0.01,AH41/Conversions!$B$3)</f>
        <v>31.910874204781013</v>
      </c>
      <c r="CV41" s="66">
        <f>IF(AI41&lt;0,0.01,AI41/Conversions!$B$3)</f>
        <v>31.910874204781013</v>
      </c>
      <c r="CW41" s="66">
        <f>IF(AJ41&lt;0,0.01,AJ41/Conversions!$B$3)</f>
        <v>31.910874204781013</v>
      </c>
      <c r="CX41" s="66">
        <f>IF(AK41&lt;0,0.01,AK41/Conversions!$B$3)</f>
        <v>31.910874204781013</v>
      </c>
      <c r="CY41" s="66">
        <f>IF(AL41&lt;0,0.01,AL41/Conversions!$B$3)</f>
        <v>31.910874204781013</v>
      </c>
      <c r="CZ41" s="66">
        <f>IF(AM41&lt;0,0.01,AM41/Conversions!$B$3)</f>
        <v>31.910874204781013</v>
      </c>
      <c r="DA41" s="66">
        <f>IF(AN41&lt;0,0.01,AN41/Conversions!$B$3)</f>
        <v>31.910874204781013</v>
      </c>
      <c r="DB41" s="66">
        <f>IF(AO41&lt;0,0.01,AO41/Conversions!$B$3)</f>
        <v>31.910874204781013</v>
      </c>
      <c r="DC41" s="66">
        <f>IF(AP41&lt;0,0.01,AP41/Conversions!$B$3)</f>
        <v>31.910874204781013</v>
      </c>
      <c r="DD41" s="66">
        <f>IF(AQ41&lt;0,0.01,AQ41/Conversions!$B$3)</f>
        <v>31.910874204781013</v>
      </c>
      <c r="DE41" s="66">
        <f>IF(AR41&lt;0,0.01,AR41/Conversions!$B$3)</f>
        <v>31.910874204781013</v>
      </c>
      <c r="DF41" s="66">
        <f>IF(AS41&lt;0,0.01,AS41/Conversions!$B$3)</f>
        <v>31.910874204781013</v>
      </c>
      <c r="DG41" s="66">
        <f>IF(AT41&lt;0,0.01,AT41/Conversions!$B$3)</f>
        <v>31.910874204781013</v>
      </c>
      <c r="DH41" s="66">
        <f>IF(AU41&lt;0,0.01,AU41/Conversions!$B$3)</f>
        <v>31.910874204781013</v>
      </c>
      <c r="DI41" s="66">
        <f>IF(AV41&lt;0,0.01,AV41/Conversions!$B$3)</f>
        <v>31.910874204781013</v>
      </c>
      <c r="DJ41" s="66">
        <f>IF(AW41&lt;0,0.01,AW41/Conversions!$B$3)</f>
        <v>31.910874204781013</v>
      </c>
      <c r="DK41" s="66">
        <f>IF(AX41&lt;0,0.01,AX41/Conversions!$B$3)</f>
        <v>31.910874204781013</v>
      </c>
      <c r="DL41" s="66">
        <f>IF(AY41&lt;0,0.01,AY41/Conversions!$B$3)</f>
        <v>31.910874204781013</v>
      </c>
      <c r="DM41" s="66">
        <f>IF(AZ41&lt;0,0.01,AZ41/Conversions!$B$3)</f>
        <v>31.910874204781013</v>
      </c>
      <c r="DN41" s="66">
        <f>IF(BA41&lt;0,0.01,BA41/Conversions!$B$3)</f>
        <v>31.910874204781013</v>
      </c>
      <c r="DO41" s="66">
        <f>IF(BB41&lt;0,0.01,BB41/Conversions!$B$3)</f>
        <v>31.910874204781013</v>
      </c>
      <c r="DP41" s="66">
        <f>IF(BC41&lt;0,0.01,BC41/Conversions!$B$3)</f>
        <v>31.910874204781013</v>
      </c>
      <c r="DQ41" s="52">
        <v>5</v>
      </c>
    </row>
    <row r="42" spans="1:121" x14ac:dyDescent="0.25">
      <c r="A42" s="26" t="s">
        <v>70</v>
      </c>
      <c r="B42" s="26" t="s">
        <v>50</v>
      </c>
      <c r="C42" s="25">
        <v>0</v>
      </c>
      <c r="D42" s="25">
        <v>0</v>
      </c>
      <c r="E42" s="25">
        <v>0</v>
      </c>
      <c r="F42" s="25">
        <v>0</v>
      </c>
      <c r="G42" s="25">
        <v>0</v>
      </c>
      <c r="H42" s="25">
        <v>0</v>
      </c>
      <c r="I42" s="25">
        <v>27433.453498089722</v>
      </c>
      <c r="J42" s="25">
        <v>39468.076387909605</v>
      </c>
      <c r="K42" s="25">
        <v>52109.122986634626</v>
      </c>
      <c r="L42" s="25">
        <v>65356.593294264792</v>
      </c>
      <c r="M42" s="25">
        <v>79210.487310800105</v>
      </c>
      <c r="N42" s="25">
        <v>87426.084700491192</v>
      </c>
      <c r="O42" s="25">
        <v>95944.893944634823</v>
      </c>
      <c r="P42" s="25">
        <v>104766.91504323107</v>
      </c>
      <c r="Q42" s="25">
        <v>111658.96862380375</v>
      </c>
      <c r="R42" s="25">
        <v>123320.59280378123</v>
      </c>
      <c r="S42" s="25">
        <v>135386.4994563621</v>
      </c>
      <c r="T42" s="25">
        <v>143087.11798214162</v>
      </c>
      <c r="U42" s="25">
        <v>153425.19835300068</v>
      </c>
      <c r="V42" s="25">
        <v>156608.92282475272</v>
      </c>
      <c r="W42" s="25">
        <v>159792.6472965047</v>
      </c>
      <c r="X42" s="25">
        <v>162976.37176825671</v>
      </c>
      <c r="Y42" s="25">
        <v>166160.09624000869</v>
      </c>
      <c r="Z42" s="25">
        <v>169343.82071176072</v>
      </c>
      <c r="AA42" s="25">
        <v>172527.54518351273</v>
      </c>
      <c r="AB42" s="25">
        <v>175711.26965526471</v>
      </c>
      <c r="AD42" s="24">
        <v>255.16291634545507</v>
      </c>
      <c r="AE42" s="24">
        <v>255.16291634545507</v>
      </c>
      <c r="AF42" s="24">
        <v>255.16291634545507</v>
      </c>
      <c r="AG42" s="24">
        <v>255.16291634545507</v>
      </c>
      <c r="AH42" s="24">
        <v>255.16291634545507</v>
      </c>
      <c r="AI42" s="24">
        <v>255.16291634545507</v>
      </c>
      <c r="AJ42" s="24">
        <v>255.16291634545507</v>
      </c>
      <c r="AK42" s="24">
        <v>255.16291634545507</v>
      </c>
      <c r="AL42" s="24">
        <v>255.16291634545507</v>
      </c>
      <c r="AM42" s="24">
        <v>255.16291634545507</v>
      </c>
      <c r="AN42" s="24">
        <v>255.16291634545507</v>
      </c>
      <c r="AO42" s="24">
        <v>255.16291634545507</v>
      </c>
      <c r="AP42" s="24">
        <v>255.16291634545507</v>
      </c>
      <c r="AQ42" s="24">
        <v>255.16291634545507</v>
      </c>
      <c r="AR42" s="24">
        <v>255.16291634545507</v>
      </c>
      <c r="AS42" s="24">
        <v>255.16291634545507</v>
      </c>
      <c r="AT42" s="24">
        <v>255.16291634545507</v>
      </c>
      <c r="AU42" s="24">
        <v>255.16291634545507</v>
      </c>
      <c r="AV42" s="24">
        <v>255.16291634545507</v>
      </c>
      <c r="AW42" s="24">
        <v>255.16291634545507</v>
      </c>
      <c r="AX42" s="24">
        <v>255.16291634545507</v>
      </c>
      <c r="AY42" s="24">
        <v>255.16291634545507</v>
      </c>
      <c r="AZ42" s="24">
        <v>255.16291634545507</v>
      </c>
      <c r="BA42" s="24">
        <v>255.16291634545507</v>
      </c>
      <c r="BB42" s="24">
        <v>255.16291634545507</v>
      </c>
      <c r="BC42" s="24">
        <v>255.16291634545507</v>
      </c>
      <c r="BD42" s="32"/>
      <c r="BE42" s="52">
        <v>2</v>
      </c>
      <c r="BG42" s="52" t="str">
        <f>"ABIOGAS1"&amp;BE42</f>
        <v>ABIOGAS12</v>
      </c>
      <c r="BH42" s="52" t="str">
        <f t="shared" si="7"/>
        <v>Crops Anaerobic - Me</v>
      </c>
      <c r="BI42" s="55" t="s">
        <v>5</v>
      </c>
      <c r="BJ42" s="52" t="s">
        <v>9</v>
      </c>
      <c r="BK42" s="55" t="s">
        <v>1</v>
      </c>
      <c r="BL42" s="66">
        <v>0</v>
      </c>
      <c r="BM42" s="66">
        <v>0</v>
      </c>
      <c r="BN42" s="66">
        <v>0</v>
      </c>
      <c r="BO42" s="66">
        <v>0</v>
      </c>
      <c r="BP42" s="66">
        <v>0</v>
      </c>
      <c r="BQ42" s="66">
        <v>0</v>
      </c>
      <c r="BR42" s="66">
        <v>0</v>
      </c>
      <c r="BS42" s="66">
        <v>0</v>
      </c>
      <c r="BT42" s="66">
        <v>0</v>
      </c>
      <c r="BU42" s="66">
        <v>0</v>
      </c>
      <c r="BV42" s="66">
        <v>0</v>
      </c>
      <c r="BW42" s="66">
        <v>0</v>
      </c>
      <c r="BX42" s="66">
        <v>0</v>
      </c>
      <c r="BY42" s="66">
        <v>0</v>
      </c>
      <c r="BZ42" s="66">
        <v>0</v>
      </c>
      <c r="CA42" s="66">
        <v>0</v>
      </c>
      <c r="CB42" s="66">
        <v>0</v>
      </c>
      <c r="CC42" s="66">
        <v>0</v>
      </c>
      <c r="CD42" s="66">
        <v>0</v>
      </c>
      <c r="CE42" s="66">
        <v>0</v>
      </c>
      <c r="CF42" s="66">
        <v>0</v>
      </c>
      <c r="CG42" s="66">
        <v>0</v>
      </c>
      <c r="CH42" s="66">
        <v>0</v>
      </c>
      <c r="CI42" s="66">
        <v>0</v>
      </c>
      <c r="CJ42" s="66">
        <v>0</v>
      </c>
      <c r="CK42" s="66">
        <v>0</v>
      </c>
      <c r="CM42" s="52" t="str">
        <f t="shared" si="4"/>
        <v>ABIOGAS12</v>
      </c>
      <c r="CN42" s="52" t="str">
        <f t="shared" si="5"/>
        <v>Crops Anaerobic - Me</v>
      </c>
      <c r="CO42" s="15" t="s">
        <v>106</v>
      </c>
      <c r="CP42" s="15" t="s">
        <v>105</v>
      </c>
      <c r="CQ42" s="52" t="str">
        <f t="shared" si="6"/>
        <v>BIOGAS</v>
      </c>
      <c r="CR42" s="52" t="s">
        <v>103</v>
      </c>
      <c r="CS42" s="66">
        <f>IF(AF42&lt;0,0.01,AF42/Conversions!$B$3)</f>
        <v>6.0944615540616951</v>
      </c>
      <c r="CT42" s="66">
        <f>IF(AG42&lt;0,0.01,AG42/Conversions!$B$3)</f>
        <v>6.0944615540616951</v>
      </c>
      <c r="CU42" s="66">
        <f>IF(AH42&lt;0,0.01,AH42/Conversions!$B$3)</f>
        <v>6.0944615540616951</v>
      </c>
      <c r="CV42" s="66">
        <f>IF(AI42&lt;0,0.01,AI42/Conversions!$B$3)</f>
        <v>6.0944615540616951</v>
      </c>
      <c r="CW42" s="66">
        <f>IF(AJ42&lt;0,0.01,AJ42/Conversions!$B$3)</f>
        <v>6.0944615540616951</v>
      </c>
      <c r="CX42" s="66">
        <f>IF(AK42&lt;0,0.01,AK42/Conversions!$B$3)</f>
        <v>6.0944615540616951</v>
      </c>
      <c r="CY42" s="66">
        <f>IF(AL42&lt;0,0.01,AL42/Conversions!$B$3)</f>
        <v>6.0944615540616951</v>
      </c>
      <c r="CZ42" s="66">
        <f>IF(AM42&lt;0,0.01,AM42/Conversions!$B$3)</f>
        <v>6.0944615540616951</v>
      </c>
      <c r="DA42" s="66">
        <f>IF(AN42&lt;0,0.01,AN42/Conversions!$B$3)</f>
        <v>6.0944615540616951</v>
      </c>
      <c r="DB42" s="66">
        <f>IF(AO42&lt;0,0.01,AO42/Conversions!$B$3)</f>
        <v>6.0944615540616951</v>
      </c>
      <c r="DC42" s="66">
        <f>IF(AP42&lt;0,0.01,AP42/Conversions!$B$3)</f>
        <v>6.0944615540616951</v>
      </c>
      <c r="DD42" s="66">
        <f>IF(AQ42&lt;0,0.01,AQ42/Conversions!$B$3)</f>
        <v>6.0944615540616951</v>
      </c>
      <c r="DE42" s="66">
        <f>IF(AR42&lt;0,0.01,AR42/Conversions!$B$3)</f>
        <v>6.0944615540616951</v>
      </c>
      <c r="DF42" s="66">
        <f>IF(AS42&lt;0,0.01,AS42/Conversions!$B$3)</f>
        <v>6.0944615540616951</v>
      </c>
      <c r="DG42" s="66">
        <f>IF(AT42&lt;0,0.01,AT42/Conversions!$B$3)</f>
        <v>6.0944615540616951</v>
      </c>
      <c r="DH42" s="66">
        <f>IF(AU42&lt;0,0.01,AU42/Conversions!$B$3)</f>
        <v>6.0944615540616951</v>
      </c>
      <c r="DI42" s="66">
        <f>IF(AV42&lt;0,0.01,AV42/Conversions!$B$3)</f>
        <v>6.0944615540616951</v>
      </c>
      <c r="DJ42" s="66">
        <f>IF(AW42&lt;0,0.01,AW42/Conversions!$B$3)</f>
        <v>6.0944615540616951</v>
      </c>
      <c r="DK42" s="66">
        <f>IF(AX42&lt;0,0.01,AX42/Conversions!$B$3)</f>
        <v>6.0944615540616951</v>
      </c>
      <c r="DL42" s="66">
        <f>IF(AY42&lt;0,0.01,AY42/Conversions!$B$3)</f>
        <v>6.0944615540616951</v>
      </c>
      <c r="DM42" s="66">
        <f>IF(AZ42&lt;0,0.01,AZ42/Conversions!$B$3)</f>
        <v>6.0944615540616951</v>
      </c>
      <c r="DN42" s="66">
        <f>IF(BA42&lt;0,0.01,BA42/Conversions!$B$3)</f>
        <v>6.0944615540616951</v>
      </c>
      <c r="DO42" s="66">
        <f>IF(BB42&lt;0,0.01,BB42/Conversions!$B$3)</f>
        <v>6.0944615540616951</v>
      </c>
      <c r="DP42" s="66">
        <f>IF(BC42&lt;0,0.01,BC42/Conversions!$B$3)</f>
        <v>6.0944615540616951</v>
      </c>
      <c r="DQ42" s="52">
        <v>5</v>
      </c>
    </row>
    <row r="43" spans="1:121" x14ac:dyDescent="0.25">
      <c r="A43" s="26" t="s">
        <v>71</v>
      </c>
      <c r="B43" s="26" t="s">
        <v>52</v>
      </c>
      <c r="C43" s="25">
        <v>0</v>
      </c>
      <c r="D43" s="25">
        <v>0</v>
      </c>
      <c r="E43" s="25">
        <v>0</v>
      </c>
      <c r="F43" s="25">
        <v>0</v>
      </c>
      <c r="G43" s="25">
        <v>0</v>
      </c>
      <c r="H43" s="25">
        <v>0</v>
      </c>
      <c r="I43" s="25">
        <v>0</v>
      </c>
      <c r="J43" s="25">
        <v>0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25">
        <v>0</v>
      </c>
      <c r="Q43" s="25">
        <v>0</v>
      </c>
      <c r="R43" s="25">
        <v>0</v>
      </c>
      <c r="S43" s="25">
        <v>0</v>
      </c>
      <c r="T43" s="25">
        <v>0</v>
      </c>
      <c r="U43" s="25">
        <v>0</v>
      </c>
      <c r="V43" s="25">
        <v>0</v>
      </c>
      <c r="W43" s="25">
        <v>0</v>
      </c>
      <c r="X43" s="25">
        <v>0</v>
      </c>
      <c r="Y43" s="25">
        <v>0</v>
      </c>
      <c r="Z43" s="25">
        <v>0</v>
      </c>
      <c r="AA43" s="25">
        <v>0</v>
      </c>
      <c r="AB43" s="25">
        <v>0</v>
      </c>
      <c r="AD43" s="24">
        <v>0</v>
      </c>
      <c r="AE43" s="24">
        <v>0</v>
      </c>
      <c r="AF43" s="24">
        <v>0</v>
      </c>
      <c r="AG43" s="24">
        <v>0</v>
      </c>
      <c r="AH43" s="24">
        <v>0</v>
      </c>
      <c r="AI43" s="24">
        <v>0</v>
      </c>
      <c r="AJ43" s="24">
        <v>0</v>
      </c>
      <c r="AK43" s="24">
        <v>0</v>
      </c>
      <c r="AL43" s="24">
        <v>0</v>
      </c>
      <c r="AM43" s="24">
        <v>0</v>
      </c>
      <c r="AN43" s="24">
        <v>0</v>
      </c>
      <c r="AO43" s="24">
        <v>0</v>
      </c>
      <c r="AP43" s="24">
        <v>0</v>
      </c>
      <c r="AQ43" s="24">
        <v>0</v>
      </c>
      <c r="AR43" s="24">
        <v>0</v>
      </c>
      <c r="AS43" s="24">
        <v>0</v>
      </c>
      <c r="AT43" s="24">
        <v>0</v>
      </c>
      <c r="AU43" s="24">
        <v>0</v>
      </c>
      <c r="AV43" s="24">
        <v>0</v>
      </c>
      <c r="AW43" s="24">
        <v>0</v>
      </c>
      <c r="AX43" s="24">
        <v>0</v>
      </c>
      <c r="AY43" s="24">
        <v>0</v>
      </c>
      <c r="AZ43" s="24">
        <v>0</v>
      </c>
      <c r="BA43" s="24">
        <v>0</v>
      </c>
      <c r="BB43" s="24">
        <v>0</v>
      </c>
      <c r="BC43" s="24">
        <v>0</v>
      </c>
      <c r="BD43" s="32"/>
      <c r="BE43" s="52" t="s">
        <v>108</v>
      </c>
      <c r="BG43" s="52" t="str">
        <f>"MINBIOINDF"&amp;BE43</f>
        <v>MINBIOINDF_S2</v>
      </c>
      <c r="BH43" s="52" t="str">
        <f t="shared" si="7"/>
        <v>Industrial Food - Me</v>
      </c>
      <c r="BI43" s="55" t="s">
        <v>5</v>
      </c>
      <c r="BJ43" s="52" t="s">
        <v>11</v>
      </c>
      <c r="BK43" s="55" t="s">
        <v>1</v>
      </c>
      <c r="BL43" s="66">
        <v>0</v>
      </c>
      <c r="BM43" s="66">
        <v>0</v>
      </c>
      <c r="BN43" s="66">
        <v>0</v>
      </c>
      <c r="BO43" s="66">
        <v>0</v>
      </c>
      <c r="BP43" s="66">
        <v>0</v>
      </c>
      <c r="BQ43" s="66">
        <v>0</v>
      </c>
      <c r="BR43" s="66">
        <v>0</v>
      </c>
      <c r="BS43" s="66">
        <v>0</v>
      </c>
      <c r="BT43" s="66">
        <v>0</v>
      </c>
      <c r="BU43" s="66">
        <v>0</v>
      </c>
      <c r="BV43" s="66">
        <v>0</v>
      </c>
      <c r="BW43" s="66">
        <v>0</v>
      </c>
      <c r="BX43" s="66">
        <v>0</v>
      </c>
      <c r="BY43" s="66">
        <v>0</v>
      </c>
      <c r="BZ43" s="66">
        <v>0</v>
      </c>
      <c r="CA43" s="66">
        <v>0</v>
      </c>
      <c r="CB43" s="66">
        <v>0</v>
      </c>
      <c r="CC43" s="66">
        <v>0</v>
      </c>
      <c r="CD43" s="66">
        <v>0</v>
      </c>
      <c r="CE43" s="66">
        <v>0</v>
      </c>
      <c r="CF43" s="66">
        <v>0</v>
      </c>
      <c r="CG43" s="66">
        <v>0</v>
      </c>
      <c r="CH43" s="66">
        <v>0</v>
      </c>
      <c r="CI43" s="66">
        <v>0</v>
      </c>
      <c r="CJ43" s="66">
        <v>0</v>
      </c>
      <c r="CK43" s="66">
        <v>0</v>
      </c>
      <c r="CM43" s="52" t="str">
        <f t="shared" si="4"/>
        <v>MINBIOINDF_S2</v>
      </c>
      <c r="CN43" s="52" t="str">
        <f t="shared" si="5"/>
        <v>Industrial Food - Me</v>
      </c>
      <c r="CO43" s="15" t="s">
        <v>6</v>
      </c>
      <c r="CP43" s="15" t="s">
        <v>105</v>
      </c>
      <c r="CQ43" s="52" t="str">
        <f t="shared" si="6"/>
        <v>BIOSLU</v>
      </c>
      <c r="CR43" s="52" t="s">
        <v>103</v>
      </c>
      <c r="CS43" s="66">
        <f>IF(AF43&lt;0,0.01,AF43/Conversions!$B$3)</f>
        <v>0</v>
      </c>
      <c r="CT43" s="66">
        <f>IF(AG43&lt;0,0.01,AG43/Conversions!$B$3)</f>
        <v>0</v>
      </c>
      <c r="CU43" s="66">
        <f>IF(AH43&lt;0,0.01,AH43/Conversions!$B$3)</f>
        <v>0</v>
      </c>
      <c r="CV43" s="66">
        <f>IF(AI43&lt;0,0.01,AI43/Conversions!$B$3)</f>
        <v>0</v>
      </c>
      <c r="CW43" s="66">
        <f>IF(AJ43&lt;0,0.01,AJ43/Conversions!$B$3)</f>
        <v>0</v>
      </c>
      <c r="CX43" s="66">
        <f>IF(AK43&lt;0,0.01,AK43/Conversions!$B$3)</f>
        <v>0</v>
      </c>
      <c r="CY43" s="66">
        <f>IF(AL43&lt;0,0.01,AL43/Conversions!$B$3)</f>
        <v>0</v>
      </c>
      <c r="CZ43" s="66">
        <f>IF(AM43&lt;0,0.01,AM43/Conversions!$B$3)</f>
        <v>0</v>
      </c>
      <c r="DA43" s="66">
        <f>IF(AN43&lt;0,0.01,AN43/Conversions!$B$3)</f>
        <v>0</v>
      </c>
      <c r="DB43" s="66">
        <f>IF(AO43&lt;0,0.01,AO43/Conversions!$B$3)</f>
        <v>0</v>
      </c>
      <c r="DC43" s="66">
        <f>IF(AP43&lt;0,0.01,AP43/Conversions!$B$3)</f>
        <v>0</v>
      </c>
      <c r="DD43" s="66">
        <f>IF(AQ43&lt;0,0.01,AQ43/Conversions!$B$3)</f>
        <v>0</v>
      </c>
      <c r="DE43" s="66">
        <f>IF(AR43&lt;0,0.01,AR43/Conversions!$B$3)</f>
        <v>0</v>
      </c>
      <c r="DF43" s="66">
        <f>IF(AS43&lt;0,0.01,AS43/Conversions!$B$3)</f>
        <v>0</v>
      </c>
      <c r="DG43" s="66">
        <f>IF(AT43&lt;0,0.01,AT43/Conversions!$B$3)</f>
        <v>0</v>
      </c>
      <c r="DH43" s="66">
        <f>IF(AU43&lt;0,0.01,AU43/Conversions!$B$3)</f>
        <v>0</v>
      </c>
      <c r="DI43" s="66">
        <f>IF(AV43&lt;0,0.01,AV43/Conversions!$B$3)</f>
        <v>0</v>
      </c>
      <c r="DJ43" s="66">
        <f>IF(AW43&lt;0,0.01,AW43/Conversions!$B$3)</f>
        <v>0</v>
      </c>
      <c r="DK43" s="66">
        <f>IF(AX43&lt;0,0.01,AX43/Conversions!$B$3)</f>
        <v>0</v>
      </c>
      <c r="DL43" s="66">
        <f>IF(AY43&lt;0,0.01,AY43/Conversions!$B$3)</f>
        <v>0</v>
      </c>
      <c r="DM43" s="66">
        <f>IF(AZ43&lt;0,0.01,AZ43/Conversions!$B$3)</f>
        <v>0</v>
      </c>
      <c r="DN43" s="66">
        <f>IF(BA43&lt;0,0.01,BA43/Conversions!$B$3)</f>
        <v>0</v>
      </c>
      <c r="DO43" s="66">
        <f>IF(BB43&lt;0,0.01,BB43/Conversions!$B$3)</f>
        <v>0</v>
      </c>
      <c r="DP43" s="66">
        <f>IF(BC43&lt;0,0.01,BC43/Conversions!$B$3)</f>
        <v>0</v>
      </c>
      <c r="DQ43" s="52">
        <v>5</v>
      </c>
    </row>
    <row r="44" spans="1:121" x14ac:dyDescent="0.25">
      <c r="BD44" s="32"/>
    </row>
    <row r="45" spans="1:121" ht="15.75" thickBot="1" x14ac:dyDescent="0.3">
      <c r="A45" s="56" t="s">
        <v>72</v>
      </c>
      <c r="AD45" s="56" t="s">
        <v>73</v>
      </c>
      <c r="BD45" s="32"/>
    </row>
    <row r="46" spans="1:121" x14ac:dyDescent="0.25">
      <c r="A46" s="50" t="s">
        <v>14</v>
      </c>
      <c r="B46" s="50" t="s">
        <v>55</v>
      </c>
      <c r="C46" s="74" t="s">
        <v>25</v>
      </c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76"/>
      <c r="AD46" s="77" t="s">
        <v>26</v>
      </c>
      <c r="AE46" s="78"/>
      <c r="AF46" s="78"/>
      <c r="AG46" s="78"/>
      <c r="AH46" s="78"/>
      <c r="AI46" s="78"/>
      <c r="AJ46" s="78"/>
      <c r="AK46" s="78"/>
      <c r="AL46" s="78"/>
      <c r="AM46" s="78"/>
      <c r="AN46" s="78"/>
      <c r="AO46" s="78"/>
      <c r="AP46" s="78"/>
      <c r="AQ46" s="78"/>
      <c r="AR46" s="78"/>
      <c r="AS46" s="78"/>
      <c r="AT46" s="78"/>
      <c r="AU46" s="78"/>
      <c r="AV46" s="78"/>
      <c r="AW46" s="78"/>
      <c r="AX46" s="78"/>
      <c r="AY46" s="78"/>
      <c r="AZ46" s="78"/>
      <c r="BA46" s="78"/>
      <c r="BB46" s="78"/>
      <c r="BC46" s="79"/>
      <c r="BD46" s="32"/>
      <c r="BG46" s="51"/>
    </row>
    <row r="47" spans="1:121" ht="15.75" x14ac:dyDescent="0.25">
      <c r="A47" s="41"/>
      <c r="B47" s="41"/>
      <c r="C47" s="40">
        <v>2010</v>
      </c>
      <c r="D47" s="39">
        <v>2011</v>
      </c>
      <c r="E47" s="39">
        <v>2012</v>
      </c>
      <c r="F47" s="39">
        <v>2013</v>
      </c>
      <c r="G47" s="39">
        <v>2014</v>
      </c>
      <c r="H47" s="39">
        <v>2015</v>
      </c>
      <c r="I47" s="39">
        <v>2016</v>
      </c>
      <c r="J47" s="39">
        <v>2017</v>
      </c>
      <c r="K47" s="39">
        <v>2018</v>
      </c>
      <c r="L47" s="39">
        <v>2019</v>
      </c>
      <c r="M47" s="39">
        <v>2020</v>
      </c>
      <c r="N47" s="39">
        <v>2021</v>
      </c>
      <c r="O47" s="39">
        <v>2022</v>
      </c>
      <c r="P47" s="39">
        <v>2023</v>
      </c>
      <c r="Q47" s="39">
        <v>2024</v>
      </c>
      <c r="R47" s="39">
        <v>2025</v>
      </c>
      <c r="S47" s="39">
        <v>2026</v>
      </c>
      <c r="T47" s="39">
        <v>2027</v>
      </c>
      <c r="U47" s="39">
        <v>2028</v>
      </c>
      <c r="V47" s="39">
        <v>2029</v>
      </c>
      <c r="W47" s="39">
        <v>2030</v>
      </c>
      <c r="X47" s="39">
        <v>2031</v>
      </c>
      <c r="Y47" s="39">
        <v>2032</v>
      </c>
      <c r="Z47" s="39">
        <v>2033</v>
      </c>
      <c r="AA47" s="39">
        <v>2034</v>
      </c>
      <c r="AB47" s="38">
        <v>2035</v>
      </c>
      <c r="AD47" s="40">
        <v>2010</v>
      </c>
      <c r="AE47" s="39">
        <v>2011</v>
      </c>
      <c r="AF47" s="39">
        <v>2012</v>
      </c>
      <c r="AG47" s="39">
        <v>2013</v>
      </c>
      <c r="AH47" s="39">
        <v>2014</v>
      </c>
      <c r="AI47" s="39">
        <v>2015</v>
      </c>
      <c r="AJ47" s="39">
        <v>2016</v>
      </c>
      <c r="AK47" s="39">
        <v>2017</v>
      </c>
      <c r="AL47" s="39">
        <v>2018</v>
      </c>
      <c r="AM47" s="39">
        <v>2019</v>
      </c>
      <c r="AN47" s="39">
        <v>2020</v>
      </c>
      <c r="AO47" s="39">
        <v>2021</v>
      </c>
      <c r="AP47" s="39">
        <v>2022</v>
      </c>
      <c r="AQ47" s="39">
        <v>2023</v>
      </c>
      <c r="AR47" s="39">
        <v>2024</v>
      </c>
      <c r="AS47" s="39">
        <v>2025</v>
      </c>
      <c r="AT47" s="39">
        <v>2026</v>
      </c>
      <c r="AU47" s="39">
        <v>2027</v>
      </c>
      <c r="AV47" s="39">
        <v>2028</v>
      </c>
      <c r="AW47" s="39">
        <v>2029</v>
      </c>
      <c r="AX47" s="39">
        <v>2030</v>
      </c>
      <c r="AY47" s="39">
        <v>2031</v>
      </c>
      <c r="AZ47" s="39">
        <v>2032</v>
      </c>
      <c r="BA47" s="39">
        <v>2033</v>
      </c>
      <c r="BB47" s="39">
        <v>2034</v>
      </c>
      <c r="BC47" s="38">
        <v>2035</v>
      </c>
      <c r="BD47" s="32"/>
      <c r="BG47" s="18" t="s">
        <v>95</v>
      </c>
      <c r="BH47" s="19"/>
      <c r="CM47" s="71"/>
      <c r="CN47" s="72"/>
    </row>
    <row r="48" spans="1:121" ht="15.75" thickBot="1" x14ac:dyDescent="0.3">
      <c r="A48" s="49"/>
      <c r="B48" s="49"/>
      <c r="C48" s="48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6"/>
      <c r="AD48" s="48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6"/>
      <c r="BD48" s="32"/>
      <c r="BG48" s="31" t="s">
        <v>90</v>
      </c>
      <c r="CM48" s="31" t="s">
        <v>90</v>
      </c>
    </row>
    <row r="49" spans="1:121" ht="15.75" thickBot="1" x14ac:dyDescent="0.3">
      <c r="A49" s="30"/>
      <c r="B49" s="17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32"/>
      <c r="BG49" s="29" t="s">
        <v>4</v>
      </c>
      <c r="BH49" s="28" t="s">
        <v>91</v>
      </c>
      <c r="BI49" s="28" t="s">
        <v>3</v>
      </c>
      <c r="BJ49" s="28" t="s">
        <v>97</v>
      </c>
      <c r="BK49" s="28" t="s">
        <v>92</v>
      </c>
      <c r="BL49" s="27">
        <v>2012</v>
      </c>
      <c r="BM49" s="27">
        <v>2013</v>
      </c>
      <c r="BN49" s="27">
        <v>2014</v>
      </c>
      <c r="BO49" s="27">
        <v>2015</v>
      </c>
      <c r="BP49" s="27">
        <v>2016</v>
      </c>
      <c r="BQ49" s="27">
        <v>2017</v>
      </c>
      <c r="BR49" s="27">
        <v>2018</v>
      </c>
      <c r="BS49" s="27">
        <v>2019</v>
      </c>
      <c r="BT49" s="27">
        <v>2020</v>
      </c>
      <c r="BU49" s="27">
        <v>2021</v>
      </c>
      <c r="BV49" s="27">
        <v>2022</v>
      </c>
      <c r="BW49" s="27">
        <v>2023</v>
      </c>
      <c r="BX49" s="27">
        <v>2024</v>
      </c>
      <c r="BY49" s="27">
        <v>2025</v>
      </c>
      <c r="BZ49" s="27">
        <v>2026</v>
      </c>
      <c r="CA49" s="27">
        <v>2027</v>
      </c>
      <c r="CB49" s="27">
        <v>2028</v>
      </c>
      <c r="CC49" s="27">
        <v>2029</v>
      </c>
      <c r="CD49" s="27">
        <v>2030</v>
      </c>
      <c r="CE49" s="27">
        <v>2031</v>
      </c>
      <c r="CF49" s="27">
        <v>2032</v>
      </c>
      <c r="CG49" s="27">
        <v>2033</v>
      </c>
      <c r="CH49" s="27">
        <v>2034</v>
      </c>
      <c r="CI49" s="27">
        <v>2035</v>
      </c>
      <c r="CJ49" s="27">
        <v>2050</v>
      </c>
      <c r="CK49" s="27">
        <v>0</v>
      </c>
      <c r="CM49" s="29" t="s">
        <v>4</v>
      </c>
      <c r="CN49" s="28" t="s">
        <v>91</v>
      </c>
      <c r="CO49" s="28" t="s">
        <v>3</v>
      </c>
      <c r="CP49" s="28" t="s">
        <v>104</v>
      </c>
      <c r="CQ49" s="28" t="s">
        <v>97</v>
      </c>
      <c r="CR49" s="28" t="s">
        <v>92</v>
      </c>
      <c r="CS49" s="27">
        <v>2012</v>
      </c>
      <c r="CT49" s="27">
        <v>2013</v>
      </c>
      <c r="CU49" s="27">
        <v>2014</v>
      </c>
      <c r="CV49" s="27">
        <v>2015</v>
      </c>
      <c r="CW49" s="27">
        <v>2016</v>
      </c>
      <c r="CX49" s="27">
        <v>2017</v>
      </c>
      <c r="CY49" s="27">
        <v>2018</v>
      </c>
      <c r="CZ49" s="27">
        <v>2019</v>
      </c>
      <c r="DA49" s="27">
        <v>2020</v>
      </c>
      <c r="DB49" s="27">
        <v>2021</v>
      </c>
      <c r="DC49" s="27">
        <v>2022</v>
      </c>
      <c r="DD49" s="27">
        <v>2023</v>
      </c>
      <c r="DE49" s="27">
        <v>2024</v>
      </c>
      <c r="DF49" s="27">
        <v>2025</v>
      </c>
      <c r="DG49" s="27">
        <v>2026</v>
      </c>
      <c r="DH49" s="27">
        <v>2027</v>
      </c>
      <c r="DI49" s="27">
        <v>2028</v>
      </c>
      <c r="DJ49" s="27">
        <v>2029</v>
      </c>
      <c r="DK49" s="27">
        <v>2030</v>
      </c>
      <c r="DL49" s="27">
        <v>2031</v>
      </c>
      <c r="DM49" s="27">
        <v>2032</v>
      </c>
      <c r="DN49" s="27">
        <v>2033</v>
      </c>
      <c r="DO49" s="27">
        <v>2034</v>
      </c>
      <c r="DP49" s="27">
        <v>2035</v>
      </c>
      <c r="DQ49" s="27">
        <v>0</v>
      </c>
    </row>
    <row r="50" spans="1:121" x14ac:dyDescent="0.25">
      <c r="A50" s="26" t="s">
        <v>74</v>
      </c>
      <c r="B50" s="26" t="s">
        <v>28</v>
      </c>
      <c r="C50" s="25">
        <v>7073.8124109890732</v>
      </c>
      <c r="D50" s="25">
        <v>7190.7349301789745</v>
      </c>
      <c r="E50" s="25">
        <v>7045.8980846013128</v>
      </c>
      <c r="F50" s="25">
        <v>7186.1266360943928</v>
      </c>
      <c r="G50" s="25">
        <v>7628.6281982756618</v>
      </c>
      <c r="H50" s="25">
        <v>4967.9397798486361</v>
      </c>
      <c r="I50" s="25">
        <v>2307.2513614216109</v>
      </c>
      <c r="J50" s="25">
        <v>2307.2513614216109</v>
      </c>
      <c r="K50" s="25">
        <v>2307.2513614216109</v>
      </c>
      <c r="L50" s="25">
        <v>2884.0642017770133</v>
      </c>
      <c r="M50" s="25">
        <v>2801.6623674405278</v>
      </c>
      <c r="N50" s="25">
        <v>2818.1427343078244</v>
      </c>
      <c r="O50" s="25">
        <v>2669.8194325021491</v>
      </c>
      <c r="P50" s="25">
        <v>2731.6208082545136</v>
      </c>
      <c r="Q50" s="25">
        <v>2439.0942963599882</v>
      </c>
      <c r="R50" s="25">
        <v>2286.6509028374885</v>
      </c>
      <c r="S50" s="25">
        <v>2076.5262252794487</v>
      </c>
      <c r="T50" s="25">
        <v>1928.2029234737736</v>
      </c>
      <c r="U50" s="25">
        <v>1680.9974204643156</v>
      </c>
      <c r="V50" s="25">
        <v>1495.5932932072217</v>
      </c>
      <c r="W50" s="25">
        <v>1359.6302665520207</v>
      </c>
      <c r="X50" s="25">
        <v>2472.0550300945829</v>
      </c>
      <c r="Y50" s="25">
        <v>2307.2513614216109</v>
      </c>
      <c r="Z50" s="25">
        <v>2224.8495270851245</v>
      </c>
      <c r="AA50" s="25">
        <v>2142.4476927486385</v>
      </c>
      <c r="AB50" s="25">
        <v>2142.4476927486385</v>
      </c>
      <c r="AD50" s="24">
        <v>334.94400000000002</v>
      </c>
      <c r="AE50" s="24">
        <v>334.94400000000002</v>
      </c>
      <c r="AF50" s="24">
        <v>334.94400000000002</v>
      </c>
      <c r="AG50" s="24">
        <v>334.94400000000002</v>
      </c>
      <c r="AH50" s="24">
        <v>334.94400000000002</v>
      </c>
      <c r="AI50" s="24">
        <v>334.94400000000002</v>
      </c>
      <c r="AJ50" s="24">
        <v>334.94400000000002</v>
      </c>
      <c r="AK50" s="24">
        <v>334.94400000000002</v>
      </c>
      <c r="AL50" s="24">
        <v>334.94400000000002</v>
      </c>
      <c r="AM50" s="24">
        <v>334.94400000000002</v>
      </c>
      <c r="AN50" s="24">
        <v>334.94400000000002</v>
      </c>
      <c r="AO50" s="24">
        <v>334.94400000000002</v>
      </c>
      <c r="AP50" s="24">
        <v>334.94400000000002</v>
      </c>
      <c r="AQ50" s="24">
        <v>334.94400000000002</v>
      </c>
      <c r="AR50" s="24">
        <v>334.94400000000002</v>
      </c>
      <c r="AS50" s="24">
        <v>334.94400000000002</v>
      </c>
      <c r="AT50" s="24">
        <v>334.94400000000002</v>
      </c>
      <c r="AU50" s="24">
        <v>334.94400000000002</v>
      </c>
      <c r="AV50" s="24">
        <v>334.94400000000002</v>
      </c>
      <c r="AW50" s="24">
        <v>334.94400000000002</v>
      </c>
      <c r="AX50" s="24">
        <v>334.94400000000002</v>
      </c>
      <c r="AY50" s="24">
        <v>334.94400000000002</v>
      </c>
      <c r="AZ50" s="24">
        <v>334.94400000000002</v>
      </c>
      <c r="BA50" s="24">
        <v>334.94400000000002</v>
      </c>
      <c r="BB50" s="24">
        <v>334.94400000000002</v>
      </c>
      <c r="BC50" s="24">
        <v>334.94400000000002</v>
      </c>
      <c r="BD50" s="32"/>
      <c r="BE50" s="52">
        <v>3</v>
      </c>
      <c r="BG50" s="52" t="str">
        <f>"ABIOFRSR"&amp;BE50</f>
        <v>ABIOFRSR3</v>
      </c>
      <c r="BH50" s="52" t="str">
        <f>A50</f>
        <v>Forest thinnings - Hi</v>
      </c>
      <c r="BI50" s="55" t="s">
        <v>5</v>
      </c>
      <c r="BJ50" s="52" t="s">
        <v>7</v>
      </c>
      <c r="BK50" s="55" t="s">
        <v>1</v>
      </c>
      <c r="BL50" s="66">
        <v>0</v>
      </c>
      <c r="BM50" s="66">
        <v>0</v>
      </c>
      <c r="BN50" s="66">
        <v>0</v>
      </c>
      <c r="BO50" s="66">
        <v>0</v>
      </c>
      <c r="BP50" s="66">
        <v>0</v>
      </c>
      <c r="BQ50" s="66">
        <v>0</v>
      </c>
      <c r="BR50" s="66">
        <v>0</v>
      </c>
      <c r="BS50" s="66">
        <v>0</v>
      </c>
      <c r="BT50" s="66">
        <v>0</v>
      </c>
      <c r="BU50" s="66">
        <v>0</v>
      </c>
      <c r="BV50" s="66">
        <v>0</v>
      </c>
      <c r="BW50" s="66">
        <v>0</v>
      </c>
      <c r="BX50" s="66">
        <v>0</v>
      </c>
      <c r="BY50" s="66">
        <v>0</v>
      </c>
      <c r="BZ50" s="66">
        <v>0</v>
      </c>
      <c r="CA50" s="66">
        <v>0</v>
      </c>
      <c r="CB50" s="66">
        <v>0</v>
      </c>
      <c r="CC50" s="66">
        <v>0</v>
      </c>
      <c r="CD50" s="66">
        <v>0</v>
      </c>
      <c r="CE50" s="66">
        <v>0</v>
      </c>
      <c r="CF50" s="66">
        <v>0</v>
      </c>
      <c r="CG50" s="66">
        <v>0</v>
      </c>
      <c r="CH50" s="66">
        <v>0</v>
      </c>
      <c r="CI50" s="66">
        <v>0</v>
      </c>
      <c r="CJ50" s="66">
        <v>0</v>
      </c>
      <c r="CK50" s="66">
        <v>0</v>
      </c>
      <c r="CM50" s="52" t="str">
        <f t="shared" ref="CM50:CM65" si="8">BG50</f>
        <v>ABIOFRSR3</v>
      </c>
      <c r="CN50" s="52" t="str">
        <f t="shared" ref="CN50:CN65" si="9">BH50</f>
        <v>Forest thinnings - Hi</v>
      </c>
      <c r="CO50" s="15" t="s">
        <v>106</v>
      </c>
      <c r="CP50" s="15" t="s">
        <v>105</v>
      </c>
      <c r="CQ50" s="52" t="str">
        <f t="shared" ref="CQ50:CQ65" si="10">BJ50</f>
        <v>BIOWOO</v>
      </c>
      <c r="CR50" s="52" t="s">
        <v>103</v>
      </c>
      <c r="CS50" s="66">
        <f>IF(AF50&lt;0,0.01,AF50/Conversions!$B$3)</f>
        <v>8</v>
      </c>
      <c r="CT50" s="66">
        <f>IF(AG50&lt;0,0.01,AG50/Conversions!$B$3)</f>
        <v>8</v>
      </c>
      <c r="CU50" s="66">
        <f>IF(AH50&lt;0,0.01,AH50/Conversions!$B$3)</f>
        <v>8</v>
      </c>
      <c r="CV50" s="66">
        <f>IF(AI50&lt;0,0.01,AI50/Conversions!$B$3)</f>
        <v>8</v>
      </c>
      <c r="CW50" s="66">
        <f>IF(AJ50&lt;0,0.01,AJ50/Conversions!$B$3)</f>
        <v>8</v>
      </c>
      <c r="CX50" s="66">
        <f>IF(AK50&lt;0,0.01,AK50/Conversions!$B$3)</f>
        <v>8</v>
      </c>
      <c r="CY50" s="66">
        <f>IF(AL50&lt;0,0.01,AL50/Conversions!$B$3)</f>
        <v>8</v>
      </c>
      <c r="CZ50" s="66">
        <f>IF(AM50&lt;0,0.01,AM50/Conversions!$B$3)</f>
        <v>8</v>
      </c>
      <c r="DA50" s="66">
        <f>IF(AN50&lt;0,0.01,AN50/Conversions!$B$3)</f>
        <v>8</v>
      </c>
      <c r="DB50" s="66">
        <f>IF(AO50&lt;0,0.01,AO50/Conversions!$B$3)</f>
        <v>8</v>
      </c>
      <c r="DC50" s="66">
        <f>IF(AP50&lt;0,0.01,AP50/Conversions!$B$3)</f>
        <v>8</v>
      </c>
      <c r="DD50" s="66">
        <f>IF(AQ50&lt;0,0.01,AQ50/Conversions!$B$3)</f>
        <v>8</v>
      </c>
      <c r="DE50" s="66">
        <f>IF(AR50&lt;0,0.01,AR50/Conversions!$B$3)</f>
        <v>8</v>
      </c>
      <c r="DF50" s="66">
        <f>IF(AS50&lt;0,0.01,AS50/Conversions!$B$3)</f>
        <v>8</v>
      </c>
      <c r="DG50" s="66">
        <f>IF(AT50&lt;0,0.01,AT50/Conversions!$B$3)</f>
        <v>8</v>
      </c>
      <c r="DH50" s="66">
        <f>IF(AU50&lt;0,0.01,AU50/Conversions!$B$3)</f>
        <v>8</v>
      </c>
      <c r="DI50" s="66">
        <f>IF(AV50&lt;0,0.01,AV50/Conversions!$B$3)</f>
        <v>8</v>
      </c>
      <c r="DJ50" s="66">
        <f>IF(AW50&lt;0,0.01,AW50/Conversions!$B$3)</f>
        <v>8</v>
      </c>
      <c r="DK50" s="66">
        <f>IF(AX50&lt;0,0.01,AX50/Conversions!$B$3)</f>
        <v>8</v>
      </c>
      <c r="DL50" s="66">
        <f>IF(AY50&lt;0,0.01,AY50/Conversions!$B$3)</f>
        <v>8</v>
      </c>
      <c r="DM50" s="66">
        <f>IF(AZ50&lt;0,0.01,AZ50/Conversions!$B$3)</f>
        <v>8</v>
      </c>
      <c r="DN50" s="66">
        <f>IF(BA50&lt;0,0.01,BA50/Conversions!$B$3)</f>
        <v>8</v>
      </c>
      <c r="DO50" s="66">
        <f>IF(BB50&lt;0,0.01,BB50/Conversions!$B$3)</f>
        <v>8</v>
      </c>
      <c r="DP50" s="66">
        <f>IF(BC50&lt;0,0.01,BC50/Conversions!$B$3)</f>
        <v>8</v>
      </c>
      <c r="DQ50" s="52">
        <v>5</v>
      </c>
    </row>
    <row r="51" spans="1:121" x14ac:dyDescent="0.25">
      <c r="A51" s="26" t="s">
        <v>75</v>
      </c>
      <c r="B51" s="26" t="s">
        <v>30</v>
      </c>
      <c r="C51" s="25">
        <v>0</v>
      </c>
      <c r="D51" s="25">
        <v>0</v>
      </c>
      <c r="E51" s="25">
        <v>0</v>
      </c>
      <c r="F51" s="25">
        <v>0</v>
      </c>
      <c r="G51" s="25">
        <v>0</v>
      </c>
      <c r="H51" s="25">
        <v>0</v>
      </c>
      <c r="I51" s="25">
        <v>0</v>
      </c>
      <c r="J51" s="25">
        <v>0</v>
      </c>
      <c r="K51" s="25">
        <v>0</v>
      </c>
      <c r="L51" s="25">
        <v>0</v>
      </c>
      <c r="M51" s="25">
        <v>0</v>
      </c>
      <c r="N51" s="25">
        <v>0</v>
      </c>
      <c r="O51" s="25">
        <v>0</v>
      </c>
      <c r="P51" s="25">
        <v>0</v>
      </c>
      <c r="Q51" s="25">
        <v>0</v>
      </c>
      <c r="R51" s="25">
        <v>0</v>
      </c>
      <c r="S51" s="25">
        <v>0</v>
      </c>
      <c r="T51" s="25">
        <v>0</v>
      </c>
      <c r="U51" s="25">
        <v>0</v>
      </c>
      <c r="V51" s="25">
        <v>0</v>
      </c>
      <c r="W51" s="25">
        <v>0</v>
      </c>
      <c r="X51" s="25">
        <v>0</v>
      </c>
      <c r="Y51" s="25">
        <v>0</v>
      </c>
      <c r="Z51" s="25">
        <v>0</v>
      </c>
      <c r="AA51" s="25">
        <v>0</v>
      </c>
      <c r="AB51" s="25">
        <v>0</v>
      </c>
      <c r="AD51" s="24">
        <v>376.81200000000001</v>
      </c>
      <c r="AE51" s="24">
        <v>376.81200000000001</v>
      </c>
      <c r="AF51" s="24">
        <v>376.81200000000001</v>
      </c>
      <c r="AG51" s="24">
        <v>376.81200000000001</v>
      </c>
      <c r="AH51" s="24">
        <v>376.81200000000001</v>
      </c>
      <c r="AI51" s="24">
        <v>376.81200000000001</v>
      </c>
      <c r="AJ51" s="24">
        <v>376.81200000000001</v>
      </c>
      <c r="AK51" s="24">
        <v>376.81200000000001</v>
      </c>
      <c r="AL51" s="24">
        <v>376.81200000000001</v>
      </c>
      <c r="AM51" s="24">
        <v>376.81200000000001</v>
      </c>
      <c r="AN51" s="24">
        <v>376.81200000000001</v>
      </c>
      <c r="AO51" s="24">
        <v>376.81200000000001</v>
      </c>
      <c r="AP51" s="24">
        <v>376.81200000000001</v>
      </c>
      <c r="AQ51" s="24">
        <v>376.81200000000001</v>
      </c>
      <c r="AR51" s="24">
        <v>376.81200000000001</v>
      </c>
      <c r="AS51" s="24">
        <v>376.81200000000001</v>
      </c>
      <c r="AT51" s="24">
        <v>376.81200000000001</v>
      </c>
      <c r="AU51" s="24">
        <v>376.81200000000001</v>
      </c>
      <c r="AV51" s="24">
        <v>376.81200000000001</v>
      </c>
      <c r="AW51" s="24">
        <v>376.81200000000001</v>
      </c>
      <c r="AX51" s="24">
        <v>376.81200000000001</v>
      </c>
      <c r="AY51" s="24">
        <v>376.81200000000001</v>
      </c>
      <c r="AZ51" s="24">
        <v>376.81200000000001</v>
      </c>
      <c r="BA51" s="24">
        <v>376.81200000000001</v>
      </c>
      <c r="BB51" s="24">
        <v>376.81200000000001</v>
      </c>
      <c r="BC51" s="24">
        <v>376.81200000000001</v>
      </c>
      <c r="BD51" s="32"/>
      <c r="BE51" s="52" t="s">
        <v>109</v>
      </c>
      <c r="BG51" s="52" t="str">
        <f>"MINBIOWOO1"&amp;BE51</f>
        <v>MINBIOWOO1_S3</v>
      </c>
      <c r="BH51" s="52" t="str">
        <f t="shared" ref="BH51:BH65" si="11">A51</f>
        <v>Sawmill residues - Hi</v>
      </c>
      <c r="BI51" s="55" t="s">
        <v>5</v>
      </c>
      <c r="BJ51" s="52" t="s">
        <v>7</v>
      </c>
      <c r="BK51" s="55" t="s">
        <v>1</v>
      </c>
      <c r="BL51" s="66">
        <v>0</v>
      </c>
      <c r="BM51" s="66">
        <v>0</v>
      </c>
      <c r="BN51" s="66">
        <v>0</v>
      </c>
      <c r="BO51" s="66">
        <v>0</v>
      </c>
      <c r="BP51" s="66">
        <v>0</v>
      </c>
      <c r="BQ51" s="66">
        <v>0</v>
      </c>
      <c r="BR51" s="66">
        <v>0</v>
      </c>
      <c r="BS51" s="66">
        <v>0</v>
      </c>
      <c r="BT51" s="66">
        <v>0</v>
      </c>
      <c r="BU51" s="66">
        <v>0</v>
      </c>
      <c r="BV51" s="66">
        <v>0</v>
      </c>
      <c r="BW51" s="66">
        <v>0</v>
      </c>
      <c r="BX51" s="66">
        <v>0</v>
      </c>
      <c r="BY51" s="66">
        <v>0</v>
      </c>
      <c r="BZ51" s="66">
        <v>0</v>
      </c>
      <c r="CA51" s="66">
        <v>0</v>
      </c>
      <c r="CB51" s="66">
        <v>0</v>
      </c>
      <c r="CC51" s="66">
        <v>0</v>
      </c>
      <c r="CD51" s="66">
        <v>0</v>
      </c>
      <c r="CE51" s="66">
        <v>0</v>
      </c>
      <c r="CF51" s="66">
        <v>0</v>
      </c>
      <c r="CG51" s="66">
        <v>0</v>
      </c>
      <c r="CH51" s="66">
        <v>0</v>
      </c>
      <c r="CI51" s="66">
        <v>0</v>
      </c>
      <c r="CJ51" s="66">
        <v>0</v>
      </c>
      <c r="CK51" s="66">
        <v>0</v>
      </c>
      <c r="CM51" s="52" t="str">
        <f t="shared" si="8"/>
        <v>MINBIOWOO1_S3</v>
      </c>
      <c r="CN51" s="52" t="str">
        <f t="shared" si="9"/>
        <v>Sawmill residues - Hi</v>
      </c>
      <c r="CO51" s="15" t="s">
        <v>6</v>
      </c>
      <c r="CP51" s="15" t="s">
        <v>105</v>
      </c>
      <c r="CQ51" s="52" t="str">
        <f t="shared" si="10"/>
        <v>BIOWOO</v>
      </c>
      <c r="CR51" s="52" t="s">
        <v>103</v>
      </c>
      <c r="CS51" s="66">
        <f>IF(AF51&lt;0,0.01,AF51/Conversions!$B$3)</f>
        <v>9</v>
      </c>
      <c r="CT51" s="66">
        <f>IF(AG51&lt;0,0.01,AG51/Conversions!$B$3)</f>
        <v>9</v>
      </c>
      <c r="CU51" s="66">
        <f>IF(AH51&lt;0,0.01,AH51/Conversions!$B$3)</f>
        <v>9</v>
      </c>
      <c r="CV51" s="66">
        <f>IF(AI51&lt;0,0.01,AI51/Conversions!$B$3)</f>
        <v>9</v>
      </c>
      <c r="CW51" s="66">
        <f>IF(AJ51&lt;0,0.01,AJ51/Conversions!$B$3)</f>
        <v>9</v>
      </c>
      <c r="CX51" s="66">
        <f>IF(AK51&lt;0,0.01,AK51/Conversions!$B$3)</f>
        <v>9</v>
      </c>
      <c r="CY51" s="66">
        <f>IF(AL51&lt;0,0.01,AL51/Conversions!$B$3)</f>
        <v>9</v>
      </c>
      <c r="CZ51" s="66">
        <f>IF(AM51&lt;0,0.01,AM51/Conversions!$B$3)</f>
        <v>9</v>
      </c>
      <c r="DA51" s="66">
        <f>IF(AN51&lt;0,0.01,AN51/Conversions!$B$3)</f>
        <v>9</v>
      </c>
      <c r="DB51" s="66">
        <f>IF(AO51&lt;0,0.01,AO51/Conversions!$B$3)</f>
        <v>9</v>
      </c>
      <c r="DC51" s="66">
        <f>IF(AP51&lt;0,0.01,AP51/Conversions!$B$3)</f>
        <v>9</v>
      </c>
      <c r="DD51" s="66">
        <f>IF(AQ51&lt;0,0.01,AQ51/Conversions!$B$3)</f>
        <v>9</v>
      </c>
      <c r="DE51" s="66">
        <f>IF(AR51&lt;0,0.01,AR51/Conversions!$B$3)</f>
        <v>9</v>
      </c>
      <c r="DF51" s="66">
        <f>IF(AS51&lt;0,0.01,AS51/Conversions!$B$3)</f>
        <v>9</v>
      </c>
      <c r="DG51" s="66">
        <f>IF(AT51&lt;0,0.01,AT51/Conversions!$B$3)</f>
        <v>9</v>
      </c>
      <c r="DH51" s="66">
        <f>IF(AU51&lt;0,0.01,AU51/Conversions!$B$3)</f>
        <v>9</v>
      </c>
      <c r="DI51" s="66">
        <f>IF(AV51&lt;0,0.01,AV51/Conversions!$B$3)</f>
        <v>9</v>
      </c>
      <c r="DJ51" s="66">
        <f>IF(AW51&lt;0,0.01,AW51/Conversions!$B$3)</f>
        <v>9</v>
      </c>
      <c r="DK51" s="66">
        <f>IF(AX51&lt;0,0.01,AX51/Conversions!$B$3)</f>
        <v>9</v>
      </c>
      <c r="DL51" s="66">
        <f>IF(AY51&lt;0,0.01,AY51/Conversions!$B$3)</f>
        <v>9</v>
      </c>
      <c r="DM51" s="66">
        <f>IF(AZ51&lt;0,0.01,AZ51/Conversions!$B$3)</f>
        <v>9</v>
      </c>
      <c r="DN51" s="66">
        <f>IF(BA51&lt;0,0.01,BA51/Conversions!$B$3)</f>
        <v>9</v>
      </c>
      <c r="DO51" s="66">
        <f>IF(BB51&lt;0,0.01,BB51/Conversions!$B$3)</f>
        <v>9</v>
      </c>
      <c r="DP51" s="66">
        <f>IF(BC51&lt;0,0.01,BC51/Conversions!$B$3)</f>
        <v>9</v>
      </c>
      <c r="DQ51" s="52">
        <v>5</v>
      </c>
    </row>
    <row r="52" spans="1:121" x14ac:dyDescent="0.25">
      <c r="A52" s="26" t="s">
        <v>76</v>
      </c>
      <c r="B52" s="26" t="s">
        <v>32</v>
      </c>
      <c r="C52" s="25">
        <v>5687.5250788191461</v>
      </c>
      <c r="D52" s="25">
        <v>5476.6874462596725</v>
      </c>
      <c r="E52" s="25">
        <v>5265.8498137002007</v>
      </c>
      <c r="F52" s="25">
        <v>5621.2355085248355</v>
      </c>
      <c r="G52" s="25">
        <v>5662.1727183821258</v>
      </c>
      <c r="H52" s="25">
        <v>5808.2012544747004</v>
      </c>
      <c r="I52" s="25">
        <v>5955.9866772760251</v>
      </c>
      <c r="J52" s="25">
        <v>6134.0081406754944</v>
      </c>
      <c r="K52" s="25">
        <v>6307.4089527404758</v>
      </c>
      <c r="L52" s="25">
        <v>6479.8462180391361</v>
      </c>
      <c r="M52" s="25">
        <v>6651.0206917286851</v>
      </c>
      <c r="N52" s="25">
        <v>6783.3417518007318</v>
      </c>
      <c r="O52" s="25">
        <v>6883.0270714823509</v>
      </c>
      <c r="P52" s="25">
        <v>6984.7054753504644</v>
      </c>
      <c r="Q52" s="25">
        <v>7076.5944170003404</v>
      </c>
      <c r="R52" s="25">
        <v>7184.4829369018998</v>
      </c>
      <c r="S52" s="25">
        <v>7296.2038851219049</v>
      </c>
      <c r="T52" s="25">
        <v>7409.6621288968963</v>
      </c>
      <c r="U52" s="25">
        <v>7524.8846837140645</v>
      </c>
      <c r="V52" s="25">
        <v>7641.8989851598444</v>
      </c>
      <c r="W52" s="25">
        <v>7760.7328954525856</v>
      </c>
      <c r="X52" s="25">
        <v>7881.4147100768078</v>
      </c>
      <c r="Y52" s="25">
        <v>8003.9731645206502</v>
      </c>
      <c r="Z52" s="25">
        <v>8128.4374411180252</v>
      </c>
      <c r="AA52" s="25">
        <v>8254.8371759972433</v>
      </c>
      <c r="AB52" s="25">
        <v>8383.2024661376363</v>
      </c>
      <c r="AD52" s="24">
        <v>220.73265306122451</v>
      </c>
      <c r="AE52" s="24">
        <v>220.73265306122451</v>
      </c>
      <c r="AF52" s="24">
        <v>220.73265306122451</v>
      </c>
      <c r="AG52" s="24">
        <v>220.73265306122451</v>
      </c>
      <c r="AH52" s="24">
        <v>220.73265306122451</v>
      </c>
      <c r="AI52" s="24">
        <v>220.73265306122451</v>
      </c>
      <c r="AJ52" s="24">
        <v>220.73265306122451</v>
      </c>
      <c r="AK52" s="24">
        <v>220.73265306122451</v>
      </c>
      <c r="AL52" s="24">
        <v>220.73265306122451</v>
      </c>
      <c r="AM52" s="24">
        <v>220.73265306122451</v>
      </c>
      <c r="AN52" s="24">
        <v>220.73265306122451</v>
      </c>
      <c r="AO52" s="24">
        <v>220.73265306122451</v>
      </c>
      <c r="AP52" s="24">
        <v>220.73265306122451</v>
      </c>
      <c r="AQ52" s="24">
        <v>220.73265306122451</v>
      </c>
      <c r="AR52" s="24">
        <v>220.73265306122451</v>
      </c>
      <c r="AS52" s="24">
        <v>220.73265306122451</v>
      </c>
      <c r="AT52" s="24">
        <v>220.73265306122451</v>
      </c>
      <c r="AU52" s="24">
        <v>220.73265306122451</v>
      </c>
      <c r="AV52" s="24">
        <v>220.73265306122451</v>
      </c>
      <c r="AW52" s="24">
        <v>220.73265306122451</v>
      </c>
      <c r="AX52" s="24">
        <v>220.73265306122451</v>
      </c>
      <c r="AY52" s="24">
        <v>220.73265306122451</v>
      </c>
      <c r="AZ52" s="24">
        <v>220.73265306122451</v>
      </c>
      <c r="BA52" s="24">
        <v>220.73265306122451</v>
      </c>
      <c r="BB52" s="24">
        <v>220.73265306122451</v>
      </c>
      <c r="BC52" s="24">
        <v>220.73265306122451</v>
      </c>
      <c r="BD52" s="32"/>
      <c r="BE52" s="52" t="s">
        <v>109</v>
      </c>
      <c r="BG52" s="52" t="str">
        <f>"MINBIOWOO2"&amp;BE52</f>
        <v>MINBIOWOO2_S3</v>
      </c>
      <c r="BH52" s="52" t="str">
        <f t="shared" si="11"/>
        <v>PCRW - Hi</v>
      </c>
      <c r="BI52" s="55" t="s">
        <v>5</v>
      </c>
      <c r="BJ52" s="52" t="s">
        <v>7</v>
      </c>
      <c r="BK52" s="55" t="s">
        <v>1</v>
      </c>
      <c r="BL52" s="66">
        <v>0</v>
      </c>
      <c r="BM52" s="66">
        <v>0</v>
      </c>
      <c r="BN52" s="66">
        <v>0</v>
      </c>
      <c r="BO52" s="66">
        <v>0</v>
      </c>
      <c r="BP52" s="66">
        <v>0</v>
      </c>
      <c r="BQ52" s="66">
        <v>0</v>
      </c>
      <c r="BR52" s="66">
        <v>0</v>
      </c>
      <c r="BS52" s="66">
        <v>0</v>
      </c>
      <c r="BT52" s="66">
        <v>0</v>
      </c>
      <c r="BU52" s="66">
        <v>0</v>
      </c>
      <c r="BV52" s="66">
        <v>0</v>
      </c>
      <c r="BW52" s="66">
        <v>0</v>
      </c>
      <c r="BX52" s="66">
        <v>0</v>
      </c>
      <c r="BY52" s="66">
        <v>0</v>
      </c>
      <c r="BZ52" s="66">
        <v>0</v>
      </c>
      <c r="CA52" s="66">
        <v>0</v>
      </c>
      <c r="CB52" s="66">
        <v>0</v>
      </c>
      <c r="CC52" s="66">
        <v>0</v>
      </c>
      <c r="CD52" s="66">
        <v>0</v>
      </c>
      <c r="CE52" s="66">
        <v>0</v>
      </c>
      <c r="CF52" s="66">
        <v>0</v>
      </c>
      <c r="CG52" s="66">
        <v>0</v>
      </c>
      <c r="CH52" s="66">
        <v>0</v>
      </c>
      <c r="CI52" s="66">
        <v>0</v>
      </c>
      <c r="CJ52" s="66">
        <v>0</v>
      </c>
      <c r="CK52" s="66">
        <v>0</v>
      </c>
      <c r="CM52" s="52" t="str">
        <f t="shared" si="8"/>
        <v>MINBIOWOO2_S3</v>
      </c>
      <c r="CN52" s="52" t="str">
        <f t="shared" si="9"/>
        <v>PCRW - Hi</v>
      </c>
      <c r="CO52" s="15" t="s">
        <v>6</v>
      </c>
      <c r="CP52" s="15" t="s">
        <v>105</v>
      </c>
      <c r="CQ52" s="52" t="str">
        <f t="shared" si="10"/>
        <v>BIOWOO</v>
      </c>
      <c r="CR52" s="52" t="s">
        <v>103</v>
      </c>
      <c r="CS52" s="66">
        <f>IF(AF52&lt;0,0.01,AF52/Conversions!$B$3)</f>
        <v>5.2721088435374153</v>
      </c>
      <c r="CT52" s="66">
        <f>IF(AG52&lt;0,0.01,AG52/Conversions!$B$3)</f>
        <v>5.2721088435374153</v>
      </c>
      <c r="CU52" s="66">
        <f>IF(AH52&lt;0,0.01,AH52/Conversions!$B$3)</f>
        <v>5.2721088435374153</v>
      </c>
      <c r="CV52" s="66">
        <f>IF(AI52&lt;0,0.01,AI52/Conversions!$B$3)</f>
        <v>5.2721088435374153</v>
      </c>
      <c r="CW52" s="66">
        <f>IF(AJ52&lt;0,0.01,AJ52/Conversions!$B$3)</f>
        <v>5.2721088435374153</v>
      </c>
      <c r="CX52" s="66">
        <f>IF(AK52&lt;0,0.01,AK52/Conversions!$B$3)</f>
        <v>5.2721088435374153</v>
      </c>
      <c r="CY52" s="66">
        <f>IF(AL52&lt;0,0.01,AL52/Conversions!$B$3)</f>
        <v>5.2721088435374153</v>
      </c>
      <c r="CZ52" s="66">
        <f>IF(AM52&lt;0,0.01,AM52/Conversions!$B$3)</f>
        <v>5.2721088435374153</v>
      </c>
      <c r="DA52" s="66">
        <f>IF(AN52&lt;0,0.01,AN52/Conversions!$B$3)</f>
        <v>5.2721088435374153</v>
      </c>
      <c r="DB52" s="66">
        <f>IF(AO52&lt;0,0.01,AO52/Conversions!$B$3)</f>
        <v>5.2721088435374153</v>
      </c>
      <c r="DC52" s="66">
        <f>IF(AP52&lt;0,0.01,AP52/Conversions!$B$3)</f>
        <v>5.2721088435374153</v>
      </c>
      <c r="DD52" s="66">
        <f>IF(AQ52&lt;0,0.01,AQ52/Conversions!$B$3)</f>
        <v>5.2721088435374153</v>
      </c>
      <c r="DE52" s="66">
        <f>IF(AR52&lt;0,0.01,AR52/Conversions!$B$3)</f>
        <v>5.2721088435374153</v>
      </c>
      <c r="DF52" s="66">
        <f>IF(AS52&lt;0,0.01,AS52/Conversions!$B$3)</f>
        <v>5.2721088435374153</v>
      </c>
      <c r="DG52" s="66">
        <f>IF(AT52&lt;0,0.01,AT52/Conversions!$B$3)</f>
        <v>5.2721088435374153</v>
      </c>
      <c r="DH52" s="66">
        <f>IF(AU52&lt;0,0.01,AU52/Conversions!$B$3)</f>
        <v>5.2721088435374153</v>
      </c>
      <c r="DI52" s="66">
        <f>IF(AV52&lt;0,0.01,AV52/Conversions!$B$3)</f>
        <v>5.2721088435374153</v>
      </c>
      <c r="DJ52" s="66">
        <f>IF(AW52&lt;0,0.01,AW52/Conversions!$B$3)</f>
        <v>5.2721088435374153</v>
      </c>
      <c r="DK52" s="66">
        <f>IF(AX52&lt;0,0.01,AX52/Conversions!$B$3)</f>
        <v>5.2721088435374153</v>
      </c>
      <c r="DL52" s="66">
        <f>IF(AY52&lt;0,0.01,AY52/Conversions!$B$3)</f>
        <v>5.2721088435374153</v>
      </c>
      <c r="DM52" s="66">
        <f>IF(AZ52&lt;0,0.01,AZ52/Conversions!$B$3)</f>
        <v>5.2721088435374153</v>
      </c>
      <c r="DN52" s="66">
        <f>IF(BA52&lt;0,0.01,BA52/Conversions!$B$3)</f>
        <v>5.2721088435374153</v>
      </c>
      <c r="DO52" s="66">
        <f>IF(BB52&lt;0,0.01,BB52/Conversions!$B$3)</f>
        <v>5.2721088435374153</v>
      </c>
      <c r="DP52" s="66">
        <f>IF(BC52&lt;0,0.01,BC52/Conversions!$B$3)</f>
        <v>5.2721088435374153</v>
      </c>
      <c r="DQ52" s="52">
        <v>5</v>
      </c>
    </row>
    <row r="53" spans="1:121" x14ac:dyDescent="0.25">
      <c r="A53" s="26" t="s">
        <v>77</v>
      </c>
      <c r="B53" s="26" t="s">
        <v>34</v>
      </c>
      <c r="C53" s="25">
        <v>48521.693129214225</v>
      </c>
      <c r="D53" s="25">
        <v>39672.785553605805</v>
      </c>
      <c r="E53" s="25">
        <v>0</v>
      </c>
      <c r="F53" s="25">
        <v>0</v>
      </c>
      <c r="G53" s="25">
        <v>0</v>
      </c>
      <c r="H53" s="25">
        <v>0</v>
      </c>
      <c r="I53" s="25">
        <v>0</v>
      </c>
      <c r="J53" s="25">
        <v>0</v>
      </c>
      <c r="K53" s="25">
        <v>0</v>
      </c>
      <c r="L53" s="25">
        <v>0</v>
      </c>
      <c r="M53" s="25">
        <v>0</v>
      </c>
      <c r="N53" s="25">
        <v>0</v>
      </c>
      <c r="O53" s="25">
        <v>0</v>
      </c>
      <c r="P53" s="25">
        <v>0</v>
      </c>
      <c r="Q53" s="25">
        <v>0</v>
      </c>
      <c r="R53" s="25">
        <v>0</v>
      </c>
      <c r="S53" s="25">
        <v>0</v>
      </c>
      <c r="T53" s="25">
        <v>0</v>
      </c>
      <c r="U53" s="25">
        <v>0</v>
      </c>
      <c r="V53" s="25">
        <v>0</v>
      </c>
      <c r="W53" s="25">
        <v>0</v>
      </c>
      <c r="X53" s="25">
        <v>0</v>
      </c>
      <c r="Y53" s="25">
        <v>0</v>
      </c>
      <c r="Z53" s="25">
        <v>0</v>
      </c>
      <c r="AA53" s="25">
        <v>0</v>
      </c>
      <c r="AB53" s="25">
        <v>0</v>
      </c>
      <c r="AD53" s="24">
        <v>-370</v>
      </c>
      <c r="AE53" s="24">
        <v>-370</v>
      </c>
      <c r="AF53" s="24">
        <v>-370</v>
      </c>
      <c r="AG53" s="24">
        <v>-370</v>
      </c>
      <c r="AH53" s="24">
        <v>-370</v>
      </c>
      <c r="AI53" s="24">
        <v>-370</v>
      </c>
      <c r="AJ53" s="24">
        <v>-370</v>
      </c>
      <c r="AK53" s="24">
        <v>-370</v>
      </c>
      <c r="AL53" s="24">
        <v>-370</v>
      </c>
      <c r="AM53" s="24">
        <v>-370</v>
      </c>
      <c r="AN53" s="24">
        <v>-370</v>
      </c>
      <c r="AO53" s="24">
        <v>-370</v>
      </c>
      <c r="AP53" s="24">
        <v>-370</v>
      </c>
      <c r="AQ53" s="24">
        <v>-370</v>
      </c>
      <c r="AR53" s="24">
        <v>-370</v>
      </c>
      <c r="AS53" s="24">
        <v>-370</v>
      </c>
      <c r="AT53" s="24">
        <v>-370</v>
      </c>
      <c r="AU53" s="24">
        <v>-370</v>
      </c>
      <c r="AV53" s="24">
        <v>-370</v>
      </c>
      <c r="AW53" s="24">
        <v>-370</v>
      </c>
      <c r="AX53" s="24">
        <v>-370</v>
      </c>
      <c r="AY53" s="24">
        <v>-370</v>
      </c>
      <c r="AZ53" s="24">
        <v>-370</v>
      </c>
      <c r="BA53" s="24">
        <v>-370</v>
      </c>
      <c r="BB53" s="24">
        <v>-370</v>
      </c>
      <c r="BC53" s="24">
        <v>-370</v>
      </c>
      <c r="BD53" s="32"/>
      <c r="BE53" s="52" t="s">
        <v>109</v>
      </c>
      <c r="BG53" s="52" t="str">
        <f>"MINBIOMSW1"&amp;BE53</f>
        <v>MINBIOMSW1_S3</v>
      </c>
      <c r="BH53" s="52" t="str">
        <f t="shared" si="11"/>
        <v>Solid BMSW - Hi</v>
      </c>
      <c r="BI53" s="55" t="s">
        <v>5</v>
      </c>
      <c r="BJ53" s="52" t="s">
        <v>10</v>
      </c>
      <c r="BK53" s="55" t="s">
        <v>1</v>
      </c>
      <c r="BL53" s="66">
        <v>0</v>
      </c>
      <c r="BM53" s="66">
        <v>0</v>
      </c>
      <c r="BN53" s="66">
        <v>0</v>
      </c>
      <c r="BO53" s="66">
        <v>0</v>
      </c>
      <c r="BP53" s="66">
        <v>0</v>
      </c>
      <c r="BQ53" s="66">
        <v>0</v>
      </c>
      <c r="BR53" s="66">
        <v>0</v>
      </c>
      <c r="BS53" s="66">
        <v>0</v>
      </c>
      <c r="BT53" s="66">
        <v>0</v>
      </c>
      <c r="BU53" s="66">
        <v>0</v>
      </c>
      <c r="BV53" s="66">
        <v>0</v>
      </c>
      <c r="BW53" s="66">
        <v>0</v>
      </c>
      <c r="BX53" s="66">
        <v>0</v>
      </c>
      <c r="BY53" s="66">
        <v>0</v>
      </c>
      <c r="BZ53" s="66">
        <v>0</v>
      </c>
      <c r="CA53" s="66">
        <v>0</v>
      </c>
      <c r="CB53" s="66">
        <v>0</v>
      </c>
      <c r="CC53" s="66">
        <v>0</v>
      </c>
      <c r="CD53" s="66">
        <v>0</v>
      </c>
      <c r="CE53" s="66">
        <v>0</v>
      </c>
      <c r="CF53" s="66">
        <v>0</v>
      </c>
      <c r="CG53" s="66">
        <v>0</v>
      </c>
      <c r="CH53" s="66">
        <v>0</v>
      </c>
      <c r="CI53" s="66">
        <v>0</v>
      </c>
      <c r="CJ53" s="66">
        <v>0</v>
      </c>
      <c r="CK53" s="66">
        <v>0</v>
      </c>
      <c r="CM53" s="52" t="str">
        <f t="shared" si="8"/>
        <v>MINBIOMSW1_S3</v>
      </c>
      <c r="CN53" s="52" t="str">
        <f t="shared" si="9"/>
        <v>Solid BMSW - Hi</v>
      </c>
      <c r="CO53" s="15" t="s">
        <v>6</v>
      </c>
      <c r="CP53" s="15" t="s">
        <v>105</v>
      </c>
      <c r="CQ53" s="52" t="str">
        <f t="shared" si="10"/>
        <v>BIOMUN</v>
      </c>
      <c r="CR53" s="52" t="s">
        <v>103</v>
      </c>
      <c r="CS53" s="66">
        <f>IF(AF53&lt;0,0.01,AF53/Conversions!$B$3)</f>
        <v>0.01</v>
      </c>
      <c r="CT53" s="66">
        <f>IF(AG53&lt;0,0.01,AG53/Conversions!$B$3)</f>
        <v>0.01</v>
      </c>
      <c r="CU53" s="66">
        <f>IF(AH53&lt;0,0.01,AH53/Conversions!$B$3)</f>
        <v>0.01</v>
      </c>
      <c r="CV53" s="66">
        <f>IF(AI53&lt;0,0.01,AI53/Conversions!$B$3)</f>
        <v>0.01</v>
      </c>
      <c r="CW53" s="66">
        <f>IF(AJ53&lt;0,0.01,AJ53/Conversions!$B$3)</f>
        <v>0.01</v>
      </c>
      <c r="CX53" s="66">
        <f>IF(AK53&lt;0,0.01,AK53/Conversions!$B$3)</f>
        <v>0.01</v>
      </c>
      <c r="CY53" s="66">
        <f>IF(AL53&lt;0,0.01,AL53/Conversions!$B$3)</f>
        <v>0.01</v>
      </c>
      <c r="CZ53" s="66">
        <f>IF(AM53&lt;0,0.01,AM53/Conversions!$B$3)</f>
        <v>0.01</v>
      </c>
      <c r="DA53" s="66">
        <f>IF(AN53&lt;0,0.01,AN53/Conversions!$B$3)</f>
        <v>0.01</v>
      </c>
      <c r="DB53" s="66">
        <f>IF(AO53&lt;0,0.01,AO53/Conversions!$B$3)</f>
        <v>0.01</v>
      </c>
      <c r="DC53" s="66">
        <f>IF(AP53&lt;0,0.01,AP53/Conversions!$B$3)</f>
        <v>0.01</v>
      </c>
      <c r="DD53" s="66">
        <f>IF(AQ53&lt;0,0.01,AQ53/Conversions!$B$3)</f>
        <v>0.01</v>
      </c>
      <c r="DE53" s="66">
        <f>IF(AR53&lt;0,0.01,AR53/Conversions!$B$3)</f>
        <v>0.01</v>
      </c>
      <c r="DF53" s="66">
        <f>IF(AS53&lt;0,0.01,AS53/Conversions!$B$3)</f>
        <v>0.01</v>
      </c>
      <c r="DG53" s="66">
        <f>IF(AT53&lt;0,0.01,AT53/Conversions!$B$3)</f>
        <v>0.01</v>
      </c>
      <c r="DH53" s="66">
        <f>IF(AU53&lt;0,0.01,AU53/Conversions!$B$3)</f>
        <v>0.01</v>
      </c>
      <c r="DI53" s="66">
        <f>IF(AV53&lt;0,0.01,AV53/Conversions!$B$3)</f>
        <v>0.01</v>
      </c>
      <c r="DJ53" s="66">
        <f>IF(AW53&lt;0,0.01,AW53/Conversions!$B$3)</f>
        <v>0.01</v>
      </c>
      <c r="DK53" s="66">
        <f>IF(AX53&lt;0,0.01,AX53/Conversions!$B$3)</f>
        <v>0.01</v>
      </c>
      <c r="DL53" s="66">
        <f>IF(AY53&lt;0,0.01,AY53/Conversions!$B$3)</f>
        <v>0.01</v>
      </c>
      <c r="DM53" s="66">
        <f>IF(AZ53&lt;0,0.01,AZ53/Conversions!$B$3)</f>
        <v>0.01</v>
      </c>
      <c r="DN53" s="66">
        <f>IF(BA53&lt;0,0.01,BA53/Conversions!$B$3)</f>
        <v>0.01</v>
      </c>
      <c r="DO53" s="66">
        <f>IF(BB53&lt;0,0.01,BB53/Conversions!$B$3)</f>
        <v>0.01</v>
      </c>
      <c r="DP53" s="66">
        <f>IF(BC53&lt;0,0.01,BC53/Conversions!$B$3)</f>
        <v>0.01</v>
      </c>
      <c r="DQ53" s="52">
        <v>5</v>
      </c>
    </row>
    <row r="54" spans="1:121" x14ac:dyDescent="0.25">
      <c r="A54" s="26" t="s">
        <v>78</v>
      </c>
      <c r="B54" s="26" t="s">
        <v>36</v>
      </c>
      <c r="C54" s="25">
        <v>26018.591017227402</v>
      </c>
      <c r="D54" s="25">
        <v>25828.84549824697</v>
      </c>
      <c r="E54" s="25">
        <v>26830.433043407389</v>
      </c>
      <c r="F54" s="25">
        <v>26680.853202299855</v>
      </c>
      <c r="G54" s="25">
        <v>26531.273361192318</v>
      </c>
      <c r="H54" s="25">
        <v>26381.693520084784</v>
      </c>
      <c r="I54" s="25">
        <v>26367.286305922775</v>
      </c>
      <c r="J54" s="25">
        <v>26181.500546387055</v>
      </c>
      <c r="K54" s="25">
        <v>26329.958293717846</v>
      </c>
      <c r="L54" s="25">
        <v>26449.351418919974</v>
      </c>
      <c r="M54" s="25">
        <v>26548.262168135647</v>
      </c>
      <c r="N54" s="25">
        <v>26629.468333019493</v>
      </c>
      <c r="O54" s="25">
        <v>26716.141620513583</v>
      </c>
      <c r="P54" s="25">
        <v>26781.671095880061</v>
      </c>
      <c r="Q54" s="25">
        <v>26805.556718083142</v>
      </c>
      <c r="R54" s="25">
        <v>26795.763408968884</v>
      </c>
      <c r="S54" s="25">
        <v>26732.722448444547</v>
      </c>
      <c r="T54" s="25">
        <v>26631.112332341963</v>
      </c>
      <c r="U54" s="25">
        <v>26500.359117631415</v>
      </c>
      <c r="V54" s="25">
        <v>26347.524170767039</v>
      </c>
      <c r="W54" s="25">
        <v>26178.824015818867</v>
      </c>
      <c r="X54" s="25">
        <v>26000.92254654389</v>
      </c>
      <c r="Y54" s="25">
        <v>25816.974944197322</v>
      </c>
      <c r="Z54" s="25">
        <v>25629.370131741522</v>
      </c>
      <c r="AA54" s="25">
        <v>25441.471327156778</v>
      </c>
      <c r="AB54" s="25">
        <v>25247.959924354062</v>
      </c>
      <c r="AD54" s="24">
        <v>462.49534883720935</v>
      </c>
      <c r="AE54" s="24">
        <v>462.49534883720935</v>
      </c>
      <c r="AF54" s="24">
        <v>462.49534883720935</v>
      </c>
      <c r="AG54" s="24">
        <v>462.49534883720935</v>
      </c>
      <c r="AH54" s="24">
        <v>462.49534883720935</v>
      </c>
      <c r="AI54" s="24">
        <v>462.49534883720935</v>
      </c>
      <c r="AJ54" s="24">
        <v>462.49534883720935</v>
      </c>
      <c r="AK54" s="24">
        <v>462.49534883720935</v>
      </c>
      <c r="AL54" s="24">
        <v>462.49534883720935</v>
      </c>
      <c r="AM54" s="24">
        <v>462.49534883720935</v>
      </c>
      <c r="AN54" s="24">
        <v>462.49534883720935</v>
      </c>
      <c r="AO54" s="24">
        <v>462.49534883720935</v>
      </c>
      <c r="AP54" s="24">
        <v>462.49534883720935</v>
      </c>
      <c r="AQ54" s="24">
        <v>462.49534883720935</v>
      </c>
      <c r="AR54" s="24">
        <v>462.49534883720935</v>
      </c>
      <c r="AS54" s="24">
        <v>462.49534883720935</v>
      </c>
      <c r="AT54" s="24">
        <v>462.49534883720935</v>
      </c>
      <c r="AU54" s="24">
        <v>462.49534883720935</v>
      </c>
      <c r="AV54" s="24">
        <v>462.49534883720935</v>
      </c>
      <c r="AW54" s="24">
        <v>462.49534883720935</v>
      </c>
      <c r="AX54" s="24">
        <v>462.49534883720935</v>
      </c>
      <c r="AY54" s="24">
        <v>462.49534883720935</v>
      </c>
      <c r="AZ54" s="24">
        <v>462.49534883720935</v>
      </c>
      <c r="BA54" s="24">
        <v>462.49534883720935</v>
      </c>
      <c r="BB54" s="24">
        <v>462.49534883720935</v>
      </c>
      <c r="BC54" s="24">
        <v>462.49534883720935</v>
      </c>
      <c r="BD54" s="32"/>
      <c r="BE54" s="52" t="s">
        <v>109</v>
      </c>
      <c r="BG54" s="52" t="str">
        <f>"MINBIOTLW"&amp;BE54</f>
        <v>MINBIOTLW_S3</v>
      </c>
      <c r="BH54" s="52" t="str">
        <f t="shared" si="11"/>
        <v>Tallow - Hi</v>
      </c>
      <c r="BI54" s="55" t="s">
        <v>5</v>
      </c>
      <c r="BJ54" s="52" t="s">
        <v>7</v>
      </c>
      <c r="BK54" s="55" t="s">
        <v>1</v>
      </c>
      <c r="BL54" s="66">
        <v>0</v>
      </c>
      <c r="BM54" s="66">
        <v>0</v>
      </c>
      <c r="BN54" s="66">
        <v>0</v>
      </c>
      <c r="BO54" s="66">
        <v>0</v>
      </c>
      <c r="BP54" s="66">
        <v>0</v>
      </c>
      <c r="BQ54" s="66">
        <v>0</v>
      </c>
      <c r="BR54" s="66">
        <v>0</v>
      </c>
      <c r="BS54" s="66">
        <v>0</v>
      </c>
      <c r="BT54" s="66">
        <v>0</v>
      </c>
      <c r="BU54" s="66">
        <v>0</v>
      </c>
      <c r="BV54" s="66">
        <v>0</v>
      </c>
      <c r="BW54" s="66">
        <v>0</v>
      </c>
      <c r="BX54" s="66">
        <v>0</v>
      </c>
      <c r="BY54" s="66">
        <v>0</v>
      </c>
      <c r="BZ54" s="66">
        <v>0</v>
      </c>
      <c r="CA54" s="66">
        <v>0</v>
      </c>
      <c r="CB54" s="66">
        <v>0</v>
      </c>
      <c r="CC54" s="66">
        <v>0</v>
      </c>
      <c r="CD54" s="66">
        <v>0</v>
      </c>
      <c r="CE54" s="66">
        <v>0</v>
      </c>
      <c r="CF54" s="66">
        <v>0</v>
      </c>
      <c r="CG54" s="66">
        <v>0</v>
      </c>
      <c r="CH54" s="66">
        <v>0</v>
      </c>
      <c r="CI54" s="66">
        <v>0</v>
      </c>
      <c r="CJ54" s="66">
        <v>0</v>
      </c>
      <c r="CK54" s="66">
        <v>0</v>
      </c>
      <c r="CM54" s="52" t="str">
        <f t="shared" si="8"/>
        <v>MINBIOTLW_S3</v>
      </c>
      <c r="CN54" s="52" t="str">
        <f t="shared" si="9"/>
        <v>Tallow - Hi</v>
      </c>
      <c r="CO54" s="15" t="s">
        <v>6</v>
      </c>
      <c r="CP54" s="15" t="s">
        <v>105</v>
      </c>
      <c r="CQ54" s="52" t="str">
        <f t="shared" si="10"/>
        <v>BIOWOO</v>
      </c>
      <c r="CR54" s="52" t="s">
        <v>103</v>
      </c>
      <c r="CS54" s="66">
        <f>IF(AF54&lt;0,0.01,AF54/Conversions!$B$3)</f>
        <v>11.046511627906977</v>
      </c>
      <c r="CT54" s="66">
        <f>IF(AG54&lt;0,0.01,AG54/Conversions!$B$3)</f>
        <v>11.046511627906977</v>
      </c>
      <c r="CU54" s="66">
        <f>IF(AH54&lt;0,0.01,AH54/Conversions!$B$3)</f>
        <v>11.046511627906977</v>
      </c>
      <c r="CV54" s="66">
        <f>IF(AI54&lt;0,0.01,AI54/Conversions!$B$3)</f>
        <v>11.046511627906977</v>
      </c>
      <c r="CW54" s="66">
        <f>IF(AJ54&lt;0,0.01,AJ54/Conversions!$B$3)</f>
        <v>11.046511627906977</v>
      </c>
      <c r="CX54" s="66">
        <f>IF(AK54&lt;0,0.01,AK54/Conversions!$B$3)</f>
        <v>11.046511627906977</v>
      </c>
      <c r="CY54" s="66">
        <f>IF(AL54&lt;0,0.01,AL54/Conversions!$B$3)</f>
        <v>11.046511627906977</v>
      </c>
      <c r="CZ54" s="66">
        <f>IF(AM54&lt;0,0.01,AM54/Conversions!$B$3)</f>
        <v>11.046511627906977</v>
      </c>
      <c r="DA54" s="66">
        <f>IF(AN54&lt;0,0.01,AN54/Conversions!$B$3)</f>
        <v>11.046511627906977</v>
      </c>
      <c r="DB54" s="66">
        <f>IF(AO54&lt;0,0.01,AO54/Conversions!$B$3)</f>
        <v>11.046511627906977</v>
      </c>
      <c r="DC54" s="66">
        <f>IF(AP54&lt;0,0.01,AP54/Conversions!$B$3)</f>
        <v>11.046511627906977</v>
      </c>
      <c r="DD54" s="66">
        <f>IF(AQ54&lt;0,0.01,AQ54/Conversions!$B$3)</f>
        <v>11.046511627906977</v>
      </c>
      <c r="DE54" s="66">
        <f>IF(AR54&lt;0,0.01,AR54/Conversions!$B$3)</f>
        <v>11.046511627906977</v>
      </c>
      <c r="DF54" s="66">
        <f>IF(AS54&lt;0,0.01,AS54/Conversions!$B$3)</f>
        <v>11.046511627906977</v>
      </c>
      <c r="DG54" s="66">
        <f>IF(AT54&lt;0,0.01,AT54/Conversions!$B$3)</f>
        <v>11.046511627906977</v>
      </c>
      <c r="DH54" s="66">
        <f>IF(AU54&lt;0,0.01,AU54/Conversions!$B$3)</f>
        <v>11.046511627906977</v>
      </c>
      <c r="DI54" s="66">
        <f>IF(AV54&lt;0,0.01,AV54/Conversions!$B$3)</f>
        <v>11.046511627906977</v>
      </c>
      <c r="DJ54" s="66">
        <f>IF(AW54&lt;0,0.01,AW54/Conversions!$B$3)</f>
        <v>11.046511627906977</v>
      </c>
      <c r="DK54" s="66">
        <f>IF(AX54&lt;0,0.01,AX54/Conversions!$B$3)</f>
        <v>11.046511627906977</v>
      </c>
      <c r="DL54" s="66">
        <f>IF(AY54&lt;0,0.01,AY54/Conversions!$B$3)</f>
        <v>11.046511627906977</v>
      </c>
      <c r="DM54" s="66">
        <f>IF(AZ54&lt;0,0.01,AZ54/Conversions!$B$3)</f>
        <v>11.046511627906977</v>
      </c>
      <c r="DN54" s="66">
        <f>IF(BA54&lt;0,0.01,BA54/Conversions!$B$3)</f>
        <v>11.046511627906977</v>
      </c>
      <c r="DO54" s="66">
        <f>IF(BB54&lt;0,0.01,BB54/Conversions!$B$3)</f>
        <v>11.046511627906977</v>
      </c>
      <c r="DP54" s="66">
        <f>IF(BC54&lt;0,0.01,BC54/Conversions!$B$3)</f>
        <v>11.046511627906977</v>
      </c>
      <c r="DQ54" s="52">
        <v>5</v>
      </c>
    </row>
    <row r="55" spans="1:121" x14ac:dyDescent="0.25">
      <c r="A55" s="26" t="s">
        <v>79</v>
      </c>
      <c r="B55" s="26" t="s">
        <v>21</v>
      </c>
      <c r="C55" s="25">
        <v>0</v>
      </c>
      <c r="D55" s="25">
        <v>0</v>
      </c>
      <c r="E55" s="25">
        <v>0</v>
      </c>
      <c r="F55" s="25">
        <v>0</v>
      </c>
      <c r="G55" s="25">
        <v>0</v>
      </c>
      <c r="H55" s="25">
        <v>0</v>
      </c>
      <c r="I55" s="25">
        <v>0</v>
      </c>
      <c r="J55" s="25">
        <v>0</v>
      </c>
      <c r="K55" s="25">
        <v>0</v>
      </c>
      <c r="L55" s="25">
        <v>0</v>
      </c>
      <c r="M55" s="25">
        <v>0</v>
      </c>
      <c r="N55" s="25">
        <v>0</v>
      </c>
      <c r="O55" s="25">
        <v>0</v>
      </c>
      <c r="P55" s="25">
        <v>0</v>
      </c>
      <c r="Q55" s="25">
        <v>0</v>
      </c>
      <c r="R55" s="25">
        <v>0</v>
      </c>
      <c r="S55" s="25">
        <v>0</v>
      </c>
      <c r="T55" s="25">
        <v>0</v>
      </c>
      <c r="U55" s="25">
        <v>0</v>
      </c>
      <c r="V55" s="25">
        <v>0</v>
      </c>
      <c r="W55" s="25">
        <v>0</v>
      </c>
      <c r="X55" s="25">
        <v>0</v>
      </c>
      <c r="Y55" s="25">
        <v>0</v>
      </c>
      <c r="Z55" s="25">
        <v>0</v>
      </c>
      <c r="AA55" s="25">
        <v>0</v>
      </c>
      <c r="AB55" s="25">
        <v>0</v>
      </c>
      <c r="AD55" s="24">
        <v>1163</v>
      </c>
      <c r="AE55" s="24">
        <v>1163</v>
      </c>
      <c r="AF55" s="24">
        <v>1163</v>
      </c>
      <c r="AG55" s="24">
        <v>1163</v>
      </c>
      <c r="AH55" s="24">
        <v>1163</v>
      </c>
      <c r="AI55" s="24">
        <v>1163</v>
      </c>
      <c r="AJ55" s="24">
        <v>1163</v>
      </c>
      <c r="AK55" s="24">
        <v>1163</v>
      </c>
      <c r="AL55" s="24">
        <v>1163</v>
      </c>
      <c r="AM55" s="24">
        <v>1163</v>
      </c>
      <c r="AN55" s="24">
        <v>1163</v>
      </c>
      <c r="AO55" s="24">
        <v>1163</v>
      </c>
      <c r="AP55" s="24">
        <v>1163</v>
      </c>
      <c r="AQ55" s="24">
        <v>1163</v>
      </c>
      <c r="AR55" s="24">
        <v>1163</v>
      </c>
      <c r="AS55" s="24">
        <v>1163</v>
      </c>
      <c r="AT55" s="24">
        <v>1163</v>
      </c>
      <c r="AU55" s="24">
        <v>1163</v>
      </c>
      <c r="AV55" s="24">
        <v>1163</v>
      </c>
      <c r="AW55" s="24">
        <v>1163</v>
      </c>
      <c r="AX55" s="24">
        <v>1163</v>
      </c>
      <c r="AY55" s="24">
        <v>1163</v>
      </c>
      <c r="AZ55" s="24">
        <v>1163</v>
      </c>
      <c r="BA55" s="24">
        <v>1163</v>
      </c>
      <c r="BB55" s="24">
        <v>1163</v>
      </c>
      <c r="BC55" s="24">
        <v>1163</v>
      </c>
      <c r="BD55" s="32"/>
      <c r="BE55" s="52" t="s">
        <v>109</v>
      </c>
      <c r="BG55" s="52" t="str">
        <f>"MINBIORVO"&amp;BE55</f>
        <v>MINBIORVO_S3</v>
      </c>
      <c r="BH55" s="52" t="str">
        <f t="shared" si="11"/>
        <v>RVO - Hi</v>
      </c>
      <c r="BI55" s="55" t="s">
        <v>5</v>
      </c>
      <c r="BJ55" s="52" t="s">
        <v>8</v>
      </c>
      <c r="BK55" s="55" t="s">
        <v>1</v>
      </c>
      <c r="BL55" s="66">
        <v>0</v>
      </c>
      <c r="BM55" s="66">
        <v>0</v>
      </c>
      <c r="BN55" s="66">
        <v>0</v>
      </c>
      <c r="BO55" s="66">
        <v>0</v>
      </c>
      <c r="BP55" s="66">
        <v>0</v>
      </c>
      <c r="BQ55" s="66">
        <v>0</v>
      </c>
      <c r="BR55" s="66">
        <v>0</v>
      </c>
      <c r="BS55" s="66">
        <v>0</v>
      </c>
      <c r="BT55" s="66">
        <v>0</v>
      </c>
      <c r="BU55" s="66">
        <v>0</v>
      </c>
      <c r="BV55" s="66">
        <v>0</v>
      </c>
      <c r="BW55" s="66">
        <v>0</v>
      </c>
      <c r="BX55" s="66">
        <v>0</v>
      </c>
      <c r="BY55" s="66">
        <v>0</v>
      </c>
      <c r="BZ55" s="66">
        <v>0</v>
      </c>
      <c r="CA55" s="66">
        <v>0</v>
      </c>
      <c r="CB55" s="66">
        <v>0</v>
      </c>
      <c r="CC55" s="66">
        <v>0</v>
      </c>
      <c r="CD55" s="66">
        <v>0</v>
      </c>
      <c r="CE55" s="66">
        <v>0</v>
      </c>
      <c r="CF55" s="66">
        <v>0</v>
      </c>
      <c r="CG55" s="66">
        <v>0</v>
      </c>
      <c r="CH55" s="66">
        <v>0</v>
      </c>
      <c r="CI55" s="66">
        <v>0</v>
      </c>
      <c r="CJ55" s="66">
        <v>0</v>
      </c>
      <c r="CK55" s="66">
        <v>0</v>
      </c>
      <c r="CM55" s="52" t="str">
        <f t="shared" si="8"/>
        <v>MINBIORVO_S3</v>
      </c>
      <c r="CN55" s="52" t="str">
        <f t="shared" si="9"/>
        <v>RVO - Hi</v>
      </c>
      <c r="CO55" s="15" t="s">
        <v>6</v>
      </c>
      <c r="CP55" s="15" t="s">
        <v>105</v>
      </c>
      <c r="CQ55" s="52" t="str">
        <f t="shared" si="10"/>
        <v>BIORPS</v>
      </c>
      <c r="CR55" s="52" t="s">
        <v>103</v>
      </c>
      <c r="CS55" s="66">
        <f>IF(AF55&lt;0,0.01,AF55/Conversions!$B$3)</f>
        <v>27.777777777777775</v>
      </c>
      <c r="CT55" s="66">
        <f>IF(AG55&lt;0,0.01,AG55/Conversions!$B$3)</f>
        <v>27.777777777777775</v>
      </c>
      <c r="CU55" s="66">
        <f>IF(AH55&lt;0,0.01,AH55/Conversions!$B$3)</f>
        <v>27.777777777777775</v>
      </c>
      <c r="CV55" s="66">
        <f>IF(AI55&lt;0,0.01,AI55/Conversions!$B$3)</f>
        <v>27.777777777777775</v>
      </c>
      <c r="CW55" s="66">
        <f>IF(AJ55&lt;0,0.01,AJ55/Conversions!$B$3)</f>
        <v>27.777777777777775</v>
      </c>
      <c r="CX55" s="66">
        <f>IF(AK55&lt;0,0.01,AK55/Conversions!$B$3)</f>
        <v>27.777777777777775</v>
      </c>
      <c r="CY55" s="66">
        <f>IF(AL55&lt;0,0.01,AL55/Conversions!$B$3)</f>
        <v>27.777777777777775</v>
      </c>
      <c r="CZ55" s="66">
        <f>IF(AM55&lt;0,0.01,AM55/Conversions!$B$3)</f>
        <v>27.777777777777775</v>
      </c>
      <c r="DA55" s="66">
        <f>IF(AN55&lt;0,0.01,AN55/Conversions!$B$3)</f>
        <v>27.777777777777775</v>
      </c>
      <c r="DB55" s="66">
        <f>IF(AO55&lt;0,0.01,AO55/Conversions!$B$3)</f>
        <v>27.777777777777775</v>
      </c>
      <c r="DC55" s="66">
        <f>IF(AP55&lt;0,0.01,AP55/Conversions!$B$3)</f>
        <v>27.777777777777775</v>
      </c>
      <c r="DD55" s="66">
        <f>IF(AQ55&lt;0,0.01,AQ55/Conversions!$B$3)</f>
        <v>27.777777777777775</v>
      </c>
      <c r="DE55" s="66">
        <f>IF(AR55&lt;0,0.01,AR55/Conversions!$B$3)</f>
        <v>27.777777777777775</v>
      </c>
      <c r="DF55" s="66">
        <f>IF(AS55&lt;0,0.01,AS55/Conversions!$B$3)</f>
        <v>27.777777777777775</v>
      </c>
      <c r="DG55" s="66">
        <f>IF(AT55&lt;0,0.01,AT55/Conversions!$B$3)</f>
        <v>27.777777777777775</v>
      </c>
      <c r="DH55" s="66">
        <f>IF(AU55&lt;0,0.01,AU55/Conversions!$B$3)</f>
        <v>27.777777777777775</v>
      </c>
      <c r="DI55" s="66">
        <f>IF(AV55&lt;0,0.01,AV55/Conversions!$B$3)</f>
        <v>27.777777777777775</v>
      </c>
      <c r="DJ55" s="66">
        <f>IF(AW55&lt;0,0.01,AW55/Conversions!$B$3)</f>
        <v>27.777777777777775</v>
      </c>
      <c r="DK55" s="66">
        <f>IF(AX55&lt;0,0.01,AX55/Conversions!$B$3)</f>
        <v>27.777777777777775</v>
      </c>
      <c r="DL55" s="66">
        <f>IF(AY55&lt;0,0.01,AY55/Conversions!$B$3)</f>
        <v>27.777777777777775</v>
      </c>
      <c r="DM55" s="66">
        <f>IF(AZ55&lt;0,0.01,AZ55/Conversions!$B$3)</f>
        <v>27.777777777777775</v>
      </c>
      <c r="DN55" s="66">
        <f>IF(BA55&lt;0,0.01,BA55/Conversions!$B$3)</f>
        <v>27.777777777777775</v>
      </c>
      <c r="DO55" s="66">
        <f>IF(BB55&lt;0,0.01,BB55/Conversions!$B$3)</f>
        <v>27.777777777777775</v>
      </c>
      <c r="DP55" s="66">
        <f>IF(BC55&lt;0,0.01,BC55/Conversions!$B$3)</f>
        <v>27.777777777777775</v>
      </c>
      <c r="DQ55" s="52">
        <v>5</v>
      </c>
    </row>
    <row r="56" spans="1:121" x14ac:dyDescent="0.25">
      <c r="A56" s="26" t="s">
        <v>80</v>
      </c>
      <c r="B56" s="26" t="s">
        <v>39</v>
      </c>
      <c r="C56" s="25">
        <v>5421.1593822900049</v>
      </c>
      <c r="D56" s="25">
        <v>9081.0555325556907</v>
      </c>
      <c r="E56" s="25">
        <v>11534.74353961071</v>
      </c>
      <c r="F56" s="25">
        <v>7280.7293149617617</v>
      </c>
      <c r="G56" s="25">
        <v>8644.3148517340578</v>
      </c>
      <c r="H56" s="25">
        <v>8298.9082789061922</v>
      </c>
      <c r="I56" s="25">
        <v>8951.0229204513798</v>
      </c>
      <c r="J56" s="25">
        <v>10995.003777735628</v>
      </c>
      <c r="K56" s="25">
        <v>11952.198704341963</v>
      </c>
      <c r="L56" s="25">
        <v>12921.761172089771</v>
      </c>
      <c r="M56" s="25">
        <v>13846.474014855852</v>
      </c>
      <c r="N56" s="25">
        <v>14648.725941149902</v>
      </c>
      <c r="O56" s="25">
        <v>15316.377430114228</v>
      </c>
      <c r="P56" s="25">
        <v>15917.452266841055</v>
      </c>
      <c r="Q56" s="25">
        <v>16552.57464243703</v>
      </c>
      <c r="R56" s="25">
        <v>16862.417725878466</v>
      </c>
      <c r="S56" s="25">
        <v>16541.001562407444</v>
      </c>
      <c r="T56" s="25">
        <v>16958.647439820812</v>
      </c>
      <c r="U56" s="25">
        <v>17427.086195714543</v>
      </c>
      <c r="V56" s="25">
        <v>17934.900262106286</v>
      </c>
      <c r="W56" s="25">
        <v>18472.112861689689</v>
      </c>
      <c r="X56" s="25">
        <v>19028.280908152872</v>
      </c>
      <c r="Y56" s="25">
        <v>19595.920384135447</v>
      </c>
      <c r="Z56" s="25">
        <v>20165.018058173246</v>
      </c>
      <c r="AA56" s="25">
        <v>20729.879223367821</v>
      </c>
      <c r="AB56" s="25">
        <v>21306.855091235386</v>
      </c>
      <c r="AD56" s="24">
        <v>295.65668413641106</v>
      </c>
      <c r="AE56" s="24">
        <v>295.65668413641106</v>
      </c>
      <c r="AF56" s="24">
        <v>295.65668413641106</v>
      </c>
      <c r="AG56" s="24">
        <v>295.65668413641106</v>
      </c>
      <c r="AH56" s="24">
        <v>295.65668413641106</v>
      </c>
      <c r="AI56" s="24">
        <v>295.65668413641106</v>
      </c>
      <c r="AJ56" s="24">
        <v>295.65668413641106</v>
      </c>
      <c r="AK56" s="24">
        <v>295.65668413641106</v>
      </c>
      <c r="AL56" s="24">
        <v>295.65668413641106</v>
      </c>
      <c r="AM56" s="24">
        <v>295.65668413641106</v>
      </c>
      <c r="AN56" s="24">
        <v>295.65668413641106</v>
      </c>
      <c r="AO56" s="24">
        <v>295.65668413641106</v>
      </c>
      <c r="AP56" s="24">
        <v>295.65668413641106</v>
      </c>
      <c r="AQ56" s="24">
        <v>295.65668413641106</v>
      </c>
      <c r="AR56" s="24">
        <v>295.65668413641106</v>
      </c>
      <c r="AS56" s="24">
        <v>295.65668413641106</v>
      </c>
      <c r="AT56" s="24">
        <v>295.65668413641106</v>
      </c>
      <c r="AU56" s="24">
        <v>295.65668413641106</v>
      </c>
      <c r="AV56" s="24">
        <v>295.65668413641106</v>
      </c>
      <c r="AW56" s="24">
        <v>295.65668413641106</v>
      </c>
      <c r="AX56" s="24">
        <v>295.65668413641106</v>
      </c>
      <c r="AY56" s="24">
        <v>295.65668413641106</v>
      </c>
      <c r="AZ56" s="24">
        <v>295.65668413641106</v>
      </c>
      <c r="BA56" s="24">
        <v>295.65668413641106</v>
      </c>
      <c r="BB56" s="24">
        <v>295.65668413641106</v>
      </c>
      <c r="BC56" s="24">
        <v>295.65668413641106</v>
      </c>
      <c r="BD56" s="32"/>
      <c r="BE56" s="52" t="s">
        <v>109</v>
      </c>
      <c r="BG56" s="52" t="str">
        <f>"MINBIOWOO3"&amp;BE56</f>
        <v>MINBIOWOO3_S3</v>
      </c>
      <c r="BH56" s="52" t="str">
        <f t="shared" si="11"/>
        <v>Straw - Hi</v>
      </c>
      <c r="BI56" s="55" t="s">
        <v>5</v>
      </c>
      <c r="BJ56" s="52" t="s">
        <v>7</v>
      </c>
      <c r="BK56" s="55" t="s">
        <v>1</v>
      </c>
      <c r="BL56" s="66">
        <v>0</v>
      </c>
      <c r="BM56" s="66">
        <v>0</v>
      </c>
      <c r="BN56" s="66">
        <v>0</v>
      </c>
      <c r="BO56" s="66">
        <v>0</v>
      </c>
      <c r="BP56" s="66">
        <v>0</v>
      </c>
      <c r="BQ56" s="66">
        <v>0</v>
      </c>
      <c r="BR56" s="66">
        <v>0</v>
      </c>
      <c r="BS56" s="66">
        <v>0</v>
      </c>
      <c r="BT56" s="66">
        <v>0</v>
      </c>
      <c r="BU56" s="66">
        <v>0</v>
      </c>
      <c r="BV56" s="66">
        <v>0</v>
      </c>
      <c r="BW56" s="66">
        <v>0</v>
      </c>
      <c r="BX56" s="66">
        <v>0</v>
      </c>
      <c r="BY56" s="66">
        <v>0</v>
      </c>
      <c r="BZ56" s="66">
        <v>0</v>
      </c>
      <c r="CA56" s="66">
        <v>0</v>
      </c>
      <c r="CB56" s="66">
        <v>0</v>
      </c>
      <c r="CC56" s="66">
        <v>0</v>
      </c>
      <c r="CD56" s="66">
        <v>0</v>
      </c>
      <c r="CE56" s="66">
        <v>0</v>
      </c>
      <c r="CF56" s="66">
        <v>0</v>
      </c>
      <c r="CG56" s="66">
        <v>0</v>
      </c>
      <c r="CH56" s="66">
        <v>0</v>
      </c>
      <c r="CI56" s="66">
        <v>0</v>
      </c>
      <c r="CJ56" s="66">
        <v>0</v>
      </c>
      <c r="CK56" s="66">
        <v>0</v>
      </c>
      <c r="CM56" s="52" t="str">
        <f t="shared" si="8"/>
        <v>MINBIOWOO3_S3</v>
      </c>
      <c r="CN56" s="52" t="str">
        <f t="shared" si="9"/>
        <v>Straw - Hi</v>
      </c>
      <c r="CO56" s="15" t="s">
        <v>6</v>
      </c>
      <c r="CP56" s="15" t="s">
        <v>105</v>
      </c>
      <c r="CQ56" s="52" t="str">
        <f t="shared" si="10"/>
        <v>BIOWOO</v>
      </c>
      <c r="CR56" s="52" t="s">
        <v>103</v>
      </c>
      <c r="CS56" s="66">
        <f>IF(AF56&lt;0,0.01,AF56/Conversions!$B$3)</f>
        <v>7.0616385816473448</v>
      </c>
      <c r="CT56" s="66">
        <f>IF(AG56&lt;0,0.01,AG56/Conversions!$B$3)</f>
        <v>7.0616385816473448</v>
      </c>
      <c r="CU56" s="66">
        <f>IF(AH56&lt;0,0.01,AH56/Conversions!$B$3)</f>
        <v>7.0616385816473448</v>
      </c>
      <c r="CV56" s="66">
        <f>IF(AI56&lt;0,0.01,AI56/Conversions!$B$3)</f>
        <v>7.0616385816473448</v>
      </c>
      <c r="CW56" s="66">
        <f>IF(AJ56&lt;0,0.01,AJ56/Conversions!$B$3)</f>
        <v>7.0616385816473448</v>
      </c>
      <c r="CX56" s="66">
        <f>IF(AK56&lt;0,0.01,AK56/Conversions!$B$3)</f>
        <v>7.0616385816473448</v>
      </c>
      <c r="CY56" s="66">
        <f>IF(AL56&lt;0,0.01,AL56/Conversions!$B$3)</f>
        <v>7.0616385816473448</v>
      </c>
      <c r="CZ56" s="66">
        <f>IF(AM56&lt;0,0.01,AM56/Conversions!$B$3)</f>
        <v>7.0616385816473448</v>
      </c>
      <c r="DA56" s="66">
        <f>IF(AN56&lt;0,0.01,AN56/Conversions!$B$3)</f>
        <v>7.0616385816473448</v>
      </c>
      <c r="DB56" s="66">
        <f>IF(AO56&lt;0,0.01,AO56/Conversions!$B$3)</f>
        <v>7.0616385816473448</v>
      </c>
      <c r="DC56" s="66">
        <f>IF(AP56&lt;0,0.01,AP56/Conversions!$B$3)</f>
        <v>7.0616385816473448</v>
      </c>
      <c r="DD56" s="66">
        <f>IF(AQ56&lt;0,0.01,AQ56/Conversions!$B$3)</f>
        <v>7.0616385816473448</v>
      </c>
      <c r="DE56" s="66">
        <f>IF(AR56&lt;0,0.01,AR56/Conversions!$B$3)</f>
        <v>7.0616385816473448</v>
      </c>
      <c r="DF56" s="66">
        <f>IF(AS56&lt;0,0.01,AS56/Conversions!$B$3)</f>
        <v>7.0616385816473448</v>
      </c>
      <c r="DG56" s="66">
        <f>IF(AT56&lt;0,0.01,AT56/Conversions!$B$3)</f>
        <v>7.0616385816473448</v>
      </c>
      <c r="DH56" s="66">
        <f>IF(AU56&lt;0,0.01,AU56/Conversions!$B$3)</f>
        <v>7.0616385816473448</v>
      </c>
      <c r="DI56" s="66">
        <f>IF(AV56&lt;0,0.01,AV56/Conversions!$B$3)</f>
        <v>7.0616385816473448</v>
      </c>
      <c r="DJ56" s="66">
        <f>IF(AW56&lt;0,0.01,AW56/Conversions!$B$3)</f>
        <v>7.0616385816473448</v>
      </c>
      <c r="DK56" s="66">
        <f>IF(AX56&lt;0,0.01,AX56/Conversions!$B$3)</f>
        <v>7.0616385816473448</v>
      </c>
      <c r="DL56" s="66">
        <f>IF(AY56&lt;0,0.01,AY56/Conversions!$B$3)</f>
        <v>7.0616385816473448</v>
      </c>
      <c r="DM56" s="66">
        <f>IF(AZ56&lt;0,0.01,AZ56/Conversions!$B$3)</f>
        <v>7.0616385816473448</v>
      </c>
      <c r="DN56" s="66">
        <f>IF(BA56&lt;0,0.01,BA56/Conversions!$B$3)</f>
        <v>7.0616385816473448</v>
      </c>
      <c r="DO56" s="66">
        <f>IF(BB56&lt;0,0.01,BB56/Conversions!$B$3)</f>
        <v>7.0616385816473448</v>
      </c>
      <c r="DP56" s="66">
        <f>IF(BC56&lt;0,0.01,BC56/Conversions!$B$3)</f>
        <v>7.0616385816473448</v>
      </c>
      <c r="DQ56" s="52">
        <v>5</v>
      </c>
    </row>
    <row r="57" spans="1:121" x14ac:dyDescent="0.25">
      <c r="A57" s="26" t="s">
        <v>81</v>
      </c>
      <c r="B57" s="26" t="s">
        <v>41</v>
      </c>
      <c r="C57" s="25">
        <v>0</v>
      </c>
      <c r="D57" s="25">
        <v>0</v>
      </c>
      <c r="E57" s="25">
        <v>0</v>
      </c>
      <c r="F57" s="25">
        <v>0</v>
      </c>
      <c r="G57" s="25">
        <v>0</v>
      </c>
      <c r="H57" s="25">
        <v>0</v>
      </c>
      <c r="I57" s="25">
        <v>0</v>
      </c>
      <c r="J57" s="25">
        <v>0</v>
      </c>
      <c r="K57" s="25">
        <v>0</v>
      </c>
      <c r="L57" s="25">
        <v>0</v>
      </c>
      <c r="M57" s="25">
        <v>0</v>
      </c>
      <c r="N57" s="25">
        <v>0</v>
      </c>
      <c r="O57" s="25">
        <v>0</v>
      </c>
      <c r="P57" s="25">
        <v>0</v>
      </c>
      <c r="Q57" s="25">
        <v>0</v>
      </c>
      <c r="R57" s="25">
        <v>0</v>
      </c>
      <c r="S57" s="25">
        <v>0</v>
      </c>
      <c r="T57" s="25">
        <v>0</v>
      </c>
      <c r="U57" s="25">
        <v>0</v>
      </c>
      <c r="V57" s="25">
        <v>0</v>
      </c>
      <c r="W57" s="25">
        <v>0</v>
      </c>
      <c r="X57" s="25">
        <v>0</v>
      </c>
      <c r="Y57" s="25">
        <v>0</v>
      </c>
      <c r="Z57" s="25">
        <v>0</v>
      </c>
      <c r="AA57" s="25">
        <v>0</v>
      </c>
      <c r="AB57" s="25">
        <v>0</v>
      </c>
      <c r="AD57" s="24">
        <v>395.00046367134979</v>
      </c>
      <c r="AE57" s="24">
        <v>395.00046367134968</v>
      </c>
      <c r="AF57" s="24">
        <v>395.00046367134979</v>
      </c>
      <c r="AG57" s="24">
        <v>395.00046367134985</v>
      </c>
      <c r="AH57" s="24">
        <v>395.00046367134979</v>
      </c>
      <c r="AI57" s="24">
        <v>395.00046367134973</v>
      </c>
      <c r="AJ57" s="24">
        <v>395.00046367134973</v>
      </c>
      <c r="AK57" s="24">
        <v>395.00046367134973</v>
      </c>
      <c r="AL57" s="24">
        <v>395.00046367134968</v>
      </c>
      <c r="AM57" s="24">
        <v>395.00046367134968</v>
      </c>
      <c r="AN57" s="24">
        <v>395.00046367134973</v>
      </c>
      <c r="AO57" s="24">
        <v>395.00046367134979</v>
      </c>
      <c r="AP57" s="24">
        <v>395.00046367134979</v>
      </c>
      <c r="AQ57" s="24">
        <v>448.40171972983256</v>
      </c>
      <c r="AR57" s="24">
        <v>395.00046367134973</v>
      </c>
      <c r="AS57" s="24">
        <v>395.00046367134973</v>
      </c>
      <c r="AT57" s="24">
        <v>395.00046367134968</v>
      </c>
      <c r="AU57" s="24">
        <v>395.00046367134979</v>
      </c>
      <c r="AV57" s="24">
        <v>395.00046367134979</v>
      </c>
      <c r="AW57" s="24">
        <v>395.00046367134973</v>
      </c>
      <c r="AX57" s="24">
        <v>395.00046367134973</v>
      </c>
      <c r="AY57" s="24">
        <v>395.00046367134979</v>
      </c>
      <c r="AZ57" s="24">
        <v>395.00046367134968</v>
      </c>
      <c r="BA57" s="24">
        <v>395.00046367134968</v>
      </c>
      <c r="BB57" s="24">
        <v>395.00046367134973</v>
      </c>
      <c r="BC57" s="24">
        <v>395.00046367134962</v>
      </c>
      <c r="BD57" s="32"/>
      <c r="BE57" s="52" t="s">
        <v>109</v>
      </c>
      <c r="BG57" s="52" t="str">
        <f>"MINBIOCATW"&amp;BE57</f>
        <v>MINBIOCATW_S3</v>
      </c>
      <c r="BH57" s="52" t="str">
        <f t="shared" si="11"/>
        <v>Cattle waste - Hi</v>
      </c>
      <c r="BI57" s="55" t="s">
        <v>5</v>
      </c>
      <c r="BJ57" s="52" t="s">
        <v>11</v>
      </c>
      <c r="BK57" s="55" t="s">
        <v>1</v>
      </c>
      <c r="BL57" s="66">
        <v>0</v>
      </c>
      <c r="BM57" s="66">
        <v>0</v>
      </c>
      <c r="BN57" s="66">
        <v>0</v>
      </c>
      <c r="BO57" s="66">
        <v>0</v>
      </c>
      <c r="BP57" s="66">
        <v>0</v>
      </c>
      <c r="BQ57" s="66">
        <v>0</v>
      </c>
      <c r="BR57" s="66">
        <v>0</v>
      </c>
      <c r="BS57" s="66">
        <v>0</v>
      </c>
      <c r="BT57" s="66">
        <v>0</v>
      </c>
      <c r="BU57" s="66">
        <v>0</v>
      </c>
      <c r="BV57" s="66">
        <v>0</v>
      </c>
      <c r="BW57" s="66">
        <v>0</v>
      </c>
      <c r="BX57" s="66">
        <v>0</v>
      </c>
      <c r="BY57" s="66">
        <v>0</v>
      </c>
      <c r="BZ57" s="66">
        <v>0</v>
      </c>
      <c r="CA57" s="66">
        <v>0</v>
      </c>
      <c r="CB57" s="66">
        <v>0</v>
      </c>
      <c r="CC57" s="66">
        <v>0</v>
      </c>
      <c r="CD57" s="66">
        <v>0</v>
      </c>
      <c r="CE57" s="66">
        <v>0</v>
      </c>
      <c r="CF57" s="66">
        <v>0</v>
      </c>
      <c r="CG57" s="66">
        <v>0</v>
      </c>
      <c r="CH57" s="66">
        <v>0</v>
      </c>
      <c r="CI57" s="66">
        <v>0</v>
      </c>
      <c r="CJ57" s="66">
        <v>0</v>
      </c>
      <c r="CK57" s="66">
        <v>0</v>
      </c>
      <c r="CM57" s="52" t="str">
        <f t="shared" si="8"/>
        <v>MINBIOCATW_S3</v>
      </c>
      <c r="CN57" s="52" t="str">
        <f t="shared" si="9"/>
        <v>Cattle waste - Hi</v>
      </c>
      <c r="CO57" s="15" t="s">
        <v>6</v>
      </c>
      <c r="CP57" s="15" t="s">
        <v>105</v>
      </c>
      <c r="CQ57" s="52" t="str">
        <f t="shared" si="10"/>
        <v>BIOSLU</v>
      </c>
      <c r="CR57" s="52" t="s">
        <v>103</v>
      </c>
      <c r="CS57" s="66">
        <f>IF(AF57&lt;0,0.01,AF57/Conversions!$B$3)</f>
        <v>9.4344239913860175</v>
      </c>
      <c r="CT57" s="66">
        <f>IF(AG57&lt;0,0.01,AG57/Conversions!$B$3)</f>
        <v>9.4344239913860193</v>
      </c>
      <c r="CU57" s="66">
        <f>IF(AH57&lt;0,0.01,AH57/Conversions!$B$3)</f>
        <v>9.4344239913860175</v>
      </c>
      <c r="CV57" s="66">
        <f>IF(AI57&lt;0,0.01,AI57/Conversions!$B$3)</f>
        <v>9.4344239913860157</v>
      </c>
      <c r="CW57" s="66">
        <f>IF(AJ57&lt;0,0.01,AJ57/Conversions!$B$3)</f>
        <v>9.4344239913860157</v>
      </c>
      <c r="CX57" s="66">
        <f>IF(AK57&lt;0,0.01,AK57/Conversions!$B$3)</f>
        <v>9.4344239913860157</v>
      </c>
      <c r="CY57" s="66">
        <f>IF(AL57&lt;0,0.01,AL57/Conversions!$B$3)</f>
        <v>9.434423991386014</v>
      </c>
      <c r="CZ57" s="66">
        <f>IF(AM57&lt;0,0.01,AM57/Conversions!$B$3)</f>
        <v>9.434423991386014</v>
      </c>
      <c r="DA57" s="66">
        <f>IF(AN57&lt;0,0.01,AN57/Conversions!$B$3)</f>
        <v>9.4344239913860157</v>
      </c>
      <c r="DB57" s="66">
        <f>IF(AO57&lt;0,0.01,AO57/Conversions!$B$3)</f>
        <v>9.4344239913860175</v>
      </c>
      <c r="DC57" s="66">
        <f>IF(AP57&lt;0,0.01,AP57/Conversions!$B$3)</f>
        <v>9.4344239913860175</v>
      </c>
      <c r="DD57" s="66">
        <f>IF(AQ57&lt;0,0.01,AQ57/Conversions!$B$3)</f>
        <v>10.709891079818298</v>
      </c>
      <c r="DE57" s="66">
        <f>IF(AR57&lt;0,0.01,AR57/Conversions!$B$3)</f>
        <v>9.4344239913860157</v>
      </c>
      <c r="DF57" s="66">
        <f>IF(AS57&lt;0,0.01,AS57/Conversions!$B$3)</f>
        <v>9.4344239913860157</v>
      </c>
      <c r="DG57" s="66">
        <f>IF(AT57&lt;0,0.01,AT57/Conversions!$B$3)</f>
        <v>9.434423991386014</v>
      </c>
      <c r="DH57" s="66">
        <f>IF(AU57&lt;0,0.01,AU57/Conversions!$B$3)</f>
        <v>9.4344239913860175</v>
      </c>
      <c r="DI57" s="66">
        <f>IF(AV57&lt;0,0.01,AV57/Conversions!$B$3)</f>
        <v>9.4344239913860175</v>
      </c>
      <c r="DJ57" s="66">
        <f>IF(AW57&lt;0,0.01,AW57/Conversions!$B$3)</f>
        <v>9.4344239913860157</v>
      </c>
      <c r="DK57" s="66">
        <f>IF(AX57&lt;0,0.01,AX57/Conversions!$B$3)</f>
        <v>9.4344239913860157</v>
      </c>
      <c r="DL57" s="66">
        <f>IF(AY57&lt;0,0.01,AY57/Conversions!$B$3)</f>
        <v>9.4344239913860175</v>
      </c>
      <c r="DM57" s="66">
        <f>IF(AZ57&lt;0,0.01,AZ57/Conversions!$B$3)</f>
        <v>9.434423991386014</v>
      </c>
      <c r="DN57" s="66">
        <f>IF(BA57&lt;0,0.01,BA57/Conversions!$B$3)</f>
        <v>9.434423991386014</v>
      </c>
      <c r="DO57" s="66">
        <f>IF(BB57&lt;0,0.01,BB57/Conversions!$B$3)</f>
        <v>9.4344239913860157</v>
      </c>
      <c r="DP57" s="66">
        <f>IF(BC57&lt;0,0.01,BC57/Conversions!$B$3)</f>
        <v>9.434423991386014</v>
      </c>
      <c r="DQ57" s="52">
        <v>5</v>
      </c>
    </row>
    <row r="58" spans="1:121" x14ac:dyDescent="0.25">
      <c r="A58" s="26" t="s">
        <v>82</v>
      </c>
      <c r="B58" s="26" t="s">
        <v>43</v>
      </c>
      <c r="C58" s="25">
        <v>0</v>
      </c>
      <c r="D58" s="25">
        <v>0</v>
      </c>
      <c r="E58" s="25">
        <v>0</v>
      </c>
      <c r="F58" s="25">
        <v>0</v>
      </c>
      <c r="G58" s="25">
        <v>0</v>
      </c>
      <c r="H58" s="25">
        <v>0</v>
      </c>
      <c r="I58" s="25">
        <v>0</v>
      </c>
      <c r="J58" s="25">
        <v>0</v>
      </c>
      <c r="K58" s="25">
        <v>0</v>
      </c>
      <c r="L58" s="25">
        <v>0</v>
      </c>
      <c r="M58" s="25">
        <v>0</v>
      </c>
      <c r="N58" s="25">
        <v>0</v>
      </c>
      <c r="O58" s="25">
        <v>0</v>
      </c>
      <c r="P58" s="25">
        <v>0</v>
      </c>
      <c r="Q58" s="25">
        <v>0</v>
      </c>
      <c r="R58" s="25">
        <v>0</v>
      </c>
      <c r="S58" s="25">
        <v>0</v>
      </c>
      <c r="T58" s="25">
        <v>0</v>
      </c>
      <c r="U58" s="25">
        <v>0</v>
      </c>
      <c r="V58" s="25">
        <v>0</v>
      </c>
      <c r="W58" s="25">
        <v>0</v>
      </c>
      <c r="X58" s="25">
        <v>0</v>
      </c>
      <c r="Y58" s="25">
        <v>0</v>
      </c>
      <c r="Z58" s="25">
        <v>0</v>
      </c>
      <c r="AA58" s="25">
        <v>0</v>
      </c>
      <c r="AB58" s="25">
        <v>0</v>
      </c>
      <c r="AD58" s="24">
        <v>374.5189581476501</v>
      </c>
      <c r="AE58" s="24">
        <v>374.5189581476501</v>
      </c>
      <c r="AF58" s="24">
        <v>374.51895814765015</v>
      </c>
      <c r="AG58" s="24">
        <v>374.5189581476501</v>
      </c>
      <c r="AH58" s="24">
        <v>374.51895814765015</v>
      </c>
      <c r="AI58" s="24">
        <v>374.51895814765004</v>
      </c>
      <c r="AJ58" s="24">
        <v>374.51895814765015</v>
      </c>
      <c r="AK58" s="24">
        <v>374.5189581476501</v>
      </c>
      <c r="AL58" s="24">
        <v>374.51895814765004</v>
      </c>
      <c r="AM58" s="24">
        <v>374.51895814765015</v>
      </c>
      <c r="AN58" s="24">
        <v>374.51895814765015</v>
      </c>
      <c r="AO58" s="24">
        <v>374.5189581476501</v>
      </c>
      <c r="AP58" s="24">
        <v>374.51895814765021</v>
      </c>
      <c r="AQ58" s="24">
        <v>374.51895814765015</v>
      </c>
      <c r="AR58" s="24">
        <v>374.51895814765004</v>
      </c>
      <c r="AS58" s="24">
        <v>374.5189581476501</v>
      </c>
      <c r="AT58" s="24">
        <v>374.51895814765015</v>
      </c>
      <c r="AU58" s="24">
        <v>374.51895814765004</v>
      </c>
      <c r="AV58" s="24">
        <v>374.51895814765004</v>
      </c>
      <c r="AW58" s="24">
        <v>374.51895814765021</v>
      </c>
      <c r="AX58" s="24">
        <v>374.5189581476501</v>
      </c>
      <c r="AY58" s="24">
        <v>374.51895814765004</v>
      </c>
      <c r="AZ58" s="24">
        <v>374.5189581476501</v>
      </c>
      <c r="BA58" s="24">
        <v>374.51895814765015</v>
      </c>
      <c r="BB58" s="24">
        <v>374.5189581476501</v>
      </c>
      <c r="BC58" s="24">
        <v>374.5189581476501</v>
      </c>
      <c r="BD58" s="32"/>
      <c r="BE58" s="52" t="s">
        <v>109</v>
      </c>
      <c r="BG58" s="52" t="str">
        <f>"MINBIOPIGW"&amp;BE58</f>
        <v>MINBIOPIGW_S3</v>
      </c>
      <c r="BH58" s="52" t="str">
        <f t="shared" si="11"/>
        <v>Pig waste - Hi</v>
      </c>
      <c r="BI58" s="55" t="s">
        <v>5</v>
      </c>
      <c r="BJ58" s="52" t="s">
        <v>11</v>
      </c>
      <c r="BK58" s="55" t="s">
        <v>1</v>
      </c>
      <c r="BL58" s="66">
        <v>0</v>
      </c>
      <c r="BM58" s="66">
        <v>0</v>
      </c>
      <c r="BN58" s="66">
        <v>0</v>
      </c>
      <c r="BO58" s="66">
        <v>0</v>
      </c>
      <c r="BP58" s="66">
        <v>0</v>
      </c>
      <c r="BQ58" s="66">
        <v>0</v>
      </c>
      <c r="BR58" s="66">
        <v>0</v>
      </c>
      <c r="BS58" s="66">
        <v>0</v>
      </c>
      <c r="BT58" s="66">
        <v>0</v>
      </c>
      <c r="BU58" s="66">
        <v>0</v>
      </c>
      <c r="BV58" s="66">
        <v>0</v>
      </c>
      <c r="BW58" s="66">
        <v>0</v>
      </c>
      <c r="BX58" s="66">
        <v>0</v>
      </c>
      <c r="BY58" s="66">
        <v>0</v>
      </c>
      <c r="BZ58" s="66">
        <v>0</v>
      </c>
      <c r="CA58" s="66">
        <v>0</v>
      </c>
      <c r="CB58" s="66">
        <v>0</v>
      </c>
      <c r="CC58" s="66">
        <v>0</v>
      </c>
      <c r="CD58" s="66">
        <v>0</v>
      </c>
      <c r="CE58" s="66">
        <v>0</v>
      </c>
      <c r="CF58" s="66">
        <v>0</v>
      </c>
      <c r="CG58" s="66">
        <v>0</v>
      </c>
      <c r="CH58" s="66">
        <v>0</v>
      </c>
      <c r="CI58" s="66">
        <v>0</v>
      </c>
      <c r="CJ58" s="66">
        <v>0</v>
      </c>
      <c r="CK58" s="66">
        <v>0</v>
      </c>
      <c r="CM58" s="52" t="str">
        <f t="shared" si="8"/>
        <v>MINBIOPIGW_S3</v>
      </c>
      <c r="CN58" s="52" t="str">
        <f t="shared" si="9"/>
        <v>Pig waste - Hi</v>
      </c>
      <c r="CO58" s="15" t="s">
        <v>6</v>
      </c>
      <c r="CP58" s="15" t="s">
        <v>105</v>
      </c>
      <c r="CQ58" s="52" t="str">
        <f t="shared" si="10"/>
        <v>BIOSLU</v>
      </c>
      <c r="CR58" s="52" t="s">
        <v>103</v>
      </c>
      <c r="CS58" s="66">
        <f>IF(AF58&lt;0,0.01,AF58/Conversions!$B$3)</f>
        <v>8.9452316362771125</v>
      </c>
      <c r="CT58" s="66">
        <f>IF(AG58&lt;0,0.01,AG58/Conversions!$B$3)</f>
        <v>8.9452316362771107</v>
      </c>
      <c r="CU58" s="66">
        <f>IF(AH58&lt;0,0.01,AH58/Conversions!$B$3)</f>
        <v>8.9452316362771125</v>
      </c>
      <c r="CV58" s="66">
        <f>IF(AI58&lt;0,0.01,AI58/Conversions!$B$3)</f>
        <v>8.9452316362771089</v>
      </c>
      <c r="CW58" s="66">
        <f>IF(AJ58&lt;0,0.01,AJ58/Conversions!$B$3)</f>
        <v>8.9452316362771125</v>
      </c>
      <c r="CX58" s="66">
        <f>IF(AK58&lt;0,0.01,AK58/Conversions!$B$3)</f>
        <v>8.9452316362771107</v>
      </c>
      <c r="CY58" s="66">
        <f>IF(AL58&lt;0,0.01,AL58/Conversions!$B$3)</f>
        <v>8.9452316362771089</v>
      </c>
      <c r="CZ58" s="66">
        <f>IF(AM58&lt;0,0.01,AM58/Conversions!$B$3)</f>
        <v>8.9452316362771125</v>
      </c>
      <c r="DA58" s="66">
        <f>IF(AN58&lt;0,0.01,AN58/Conversions!$B$3)</f>
        <v>8.9452316362771125</v>
      </c>
      <c r="DB58" s="66">
        <f>IF(AO58&lt;0,0.01,AO58/Conversions!$B$3)</f>
        <v>8.9452316362771107</v>
      </c>
      <c r="DC58" s="66">
        <f>IF(AP58&lt;0,0.01,AP58/Conversions!$B$3)</f>
        <v>8.9452316362771143</v>
      </c>
      <c r="DD58" s="66">
        <f>IF(AQ58&lt;0,0.01,AQ58/Conversions!$B$3)</f>
        <v>8.9452316362771125</v>
      </c>
      <c r="DE58" s="66">
        <f>IF(AR58&lt;0,0.01,AR58/Conversions!$B$3)</f>
        <v>8.9452316362771089</v>
      </c>
      <c r="DF58" s="66">
        <f>IF(AS58&lt;0,0.01,AS58/Conversions!$B$3)</f>
        <v>8.9452316362771107</v>
      </c>
      <c r="DG58" s="66">
        <f>IF(AT58&lt;0,0.01,AT58/Conversions!$B$3)</f>
        <v>8.9452316362771125</v>
      </c>
      <c r="DH58" s="66">
        <f>IF(AU58&lt;0,0.01,AU58/Conversions!$B$3)</f>
        <v>8.9452316362771089</v>
      </c>
      <c r="DI58" s="66">
        <f>IF(AV58&lt;0,0.01,AV58/Conversions!$B$3)</f>
        <v>8.9452316362771089</v>
      </c>
      <c r="DJ58" s="66">
        <f>IF(AW58&lt;0,0.01,AW58/Conversions!$B$3)</f>
        <v>8.9452316362771143</v>
      </c>
      <c r="DK58" s="66">
        <f>IF(AX58&lt;0,0.01,AX58/Conversions!$B$3)</f>
        <v>8.9452316362771107</v>
      </c>
      <c r="DL58" s="66">
        <f>IF(AY58&lt;0,0.01,AY58/Conversions!$B$3)</f>
        <v>8.9452316362771089</v>
      </c>
      <c r="DM58" s="66">
        <f>IF(AZ58&lt;0,0.01,AZ58/Conversions!$B$3)</f>
        <v>8.9452316362771107</v>
      </c>
      <c r="DN58" s="66">
        <f>IF(BA58&lt;0,0.01,BA58/Conversions!$B$3)</f>
        <v>8.9452316362771125</v>
      </c>
      <c r="DO58" s="66">
        <f>IF(BB58&lt;0,0.01,BB58/Conversions!$B$3)</f>
        <v>8.9452316362771107</v>
      </c>
      <c r="DP58" s="66">
        <f>IF(BC58&lt;0,0.01,BC58/Conversions!$B$3)</f>
        <v>8.9452316362771107</v>
      </c>
      <c r="DQ58" s="52">
        <v>5</v>
      </c>
    </row>
    <row r="59" spans="1:121" x14ac:dyDescent="0.25">
      <c r="A59" s="26" t="s">
        <v>83</v>
      </c>
      <c r="B59" s="26" t="s">
        <v>2</v>
      </c>
      <c r="C59" s="25">
        <v>1548.6248176604354</v>
      </c>
      <c r="D59" s="25">
        <v>2161.6570835659522</v>
      </c>
      <c r="E59" s="25">
        <v>2437.8993931970713</v>
      </c>
      <c r="F59" s="25">
        <v>3048.3155480897344</v>
      </c>
      <c r="G59" s="25">
        <v>3131.5352678436407</v>
      </c>
      <c r="H59" s="25">
        <v>3273.7321592440012</v>
      </c>
      <c r="I59" s="25">
        <v>3528.3872246464616</v>
      </c>
      <c r="J59" s="25">
        <v>3655.7678757407061</v>
      </c>
      <c r="K59" s="25">
        <v>3762.5024190143431</v>
      </c>
      <c r="L59" s="25">
        <v>3868.8349879381944</v>
      </c>
      <c r="M59" s="25">
        <v>3974.5839405708539</v>
      </c>
      <c r="N59" s="25">
        <v>4057.2622192549111</v>
      </c>
      <c r="O59" s="25">
        <v>4120.5290504244094</v>
      </c>
      <c r="P59" s="25">
        <v>4185.0805856943371</v>
      </c>
      <c r="Q59" s="25">
        <v>4243.8530754039757</v>
      </c>
      <c r="R59" s="25">
        <v>4312.3095228252323</v>
      </c>
      <c r="S59" s="25">
        <v>4383.1647181113249</v>
      </c>
      <c r="T59" s="25">
        <v>4455.1639496526177</v>
      </c>
      <c r="U59" s="25">
        <v>4528.325188066352</v>
      </c>
      <c r="V59" s="25">
        <v>4602.6666803649123</v>
      </c>
      <c r="W59" s="25">
        <v>4678.2069542387953</v>
      </c>
      <c r="X59" s="25">
        <v>4754.983596792943</v>
      </c>
      <c r="Y59" s="25">
        <v>4833.0167933046914</v>
      </c>
      <c r="Z59" s="25">
        <v>4912.3270578570591</v>
      </c>
      <c r="AA59" s="25">
        <v>4992.9352386837709</v>
      </c>
      <c r="AB59" s="25">
        <v>5074.8625236009866</v>
      </c>
      <c r="AD59" s="24">
        <v>0</v>
      </c>
      <c r="AE59" s="24">
        <v>0</v>
      </c>
      <c r="AF59" s="24">
        <v>0</v>
      </c>
      <c r="AG59" s="24">
        <v>0</v>
      </c>
      <c r="AH59" s="24">
        <v>0</v>
      </c>
      <c r="AI59" s="24">
        <v>0</v>
      </c>
      <c r="AJ59" s="24">
        <v>0</v>
      </c>
      <c r="AK59" s="24">
        <v>0</v>
      </c>
      <c r="AL59" s="24">
        <v>0</v>
      </c>
      <c r="AM59" s="24">
        <v>0</v>
      </c>
      <c r="AN59" s="24">
        <v>0</v>
      </c>
      <c r="AO59" s="24">
        <v>0</v>
      </c>
      <c r="AP59" s="24">
        <v>0</v>
      </c>
      <c r="AQ59" s="24">
        <v>0</v>
      </c>
      <c r="AR59" s="24">
        <v>0</v>
      </c>
      <c r="AS59" s="24">
        <v>0</v>
      </c>
      <c r="AT59" s="24">
        <v>0</v>
      </c>
      <c r="AU59" s="24">
        <v>0</v>
      </c>
      <c r="AV59" s="24">
        <v>0</v>
      </c>
      <c r="AW59" s="24">
        <v>0</v>
      </c>
      <c r="AX59" s="24">
        <v>0</v>
      </c>
      <c r="AY59" s="24">
        <v>0</v>
      </c>
      <c r="AZ59" s="24">
        <v>0</v>
      </c>
      <c r="BA59" s="24">
        <v>0</v>
      </c>
      <c r="BB59" s="24">
        <v>0</v>
      </c>
      <c r="BC59" s="24">
        <v>0</v>
      </c>
      <c r="BD59" s="32"/>
      <c r="BE59" s="52" t="s">
        <v>109</v>
      </c>
      <c r="BG59" s="52" t="str">
        <f>"MINBIOMSW2"&amp;BE59</f>
        <v>MINBIOMSW2_S3</v>
      </c>
      <c r="BH59" s="52" t="str">
        <f t="shared" si="11"/>
        <v>BMSW - Hi</v>
      </c>
      <c r="BI59" s="55" t="s">
        <v>5</v>
      </c>
      <c r="BJ59" s="52" t="s">
        <v>10</v>
      </c>
      <c r="BK59" s="55" t="s">
        <v>1</v>
      </c>
      <c r="BL59" s="66">
        <f>E59/1000*Conversions!$B$2</f>
        <v>0.10206997179437498</v>
      </c>
      <c r="BM59" s="66">
        <f>F59/1000*Conversions!$B$2</f>
        <v>0.12762687536742101</v>
      </c>
      <c r="BN59" s="66">
        <f>G59/1000*Conversions!$B$2</f>
        <v>0.13111111859407756</v>
      </c>
      <c r="BO59" s="66">
        <f>H59/1000*Conversions!$B$2</f>
        <v>0.13706461804322786</v>
      </c>
      <c r="BP59" s="66">
        <f>I59/1000*Conversions!$B$2</f>
        <v>0.14772651632149808</v>
      </c>
      <c r="BQ59" s="66">
        <f>J59/1000*Conversions!$B$2</f>
        <v>0.15305968942151191</v>
      </c>
      <c r="BR59" s="66">
        <f>K59/1000*Conversions!$B$2</f>
        <v>0.15752845127929252</v>
      </c>
      <c r="BS59" s="66">
        <f>L59/1000*Conversions!$B$2</f>
        <v>0.16198038327499634</v>
      </c>
      <c r="BT59" s="66">
        <f>M59/1000*Conversions!$B$2</f>
        <v>0.16640788042382051</v>
      </c>
      <c r="BU59" s="66">
        <f>N59/1000*Conversions!$B$2</f>
        <v>0.16986945459576461</v>
      </c>
      <c r="BV59" s="66">
        <f>O59/1000*Conversions!$B$2</f>
        <v>0.17251831028316919</v>
      </c>
      <c r="BW59" s="66">
        <f>P59/1000*Conversions!$B$2</f>
        <v>0.1752209539618505</v>
      </c>
      <c r="BX59" s="66">
        <f>Q59/1000*Conversions!$B$2</f>
        <v>0.17768164056101368</v>
      </c>
      <c r="BY59" s="66">
        <f>R59/1000*Conversions!$B$2</f>
        <v>0.18054777510164682</v>
      </c>
      <c r="BZ59" s="66">
        <f>S59/1000*Conversions!$B$2</f>
        <v>0.18351434041788497</v>
      </c>
      <c r="CA59" s="66">
        <f>T59/1000*Conversions!$B$2</f>
        <v>0.1865288042440558</v>
      </c>
      <c r="CB59" s="66">
        <f>U59/1000*Conversions!$B$2</f>
        <v>0.18959191897396205</v>
      </c>
      <c r="CC59" s="66">
        <f>V59/1000*Conversions!$B$2</f>
        <v>0.19270444857351815</v>
      </c>
      <c r="CD59" s="66">
        <f>W59/1000*Conversions!$B$2</f>
        <v>0.19586716876006988</v>
      </c>
      <c r="CE59" s="66">
        <f>X59/1000*Conversions!$B$2</f>
        <v>0.19908165323052696</v>
      </c>
      <c r="CF59" s="66">
        <f>Y59/1000*Conversions!$B$2</f>
        <v>0.20234874710208081</v>
      </c>
      <c r="CG59" s="66">
        <f>Z59/1000*Conversions!$B$2</f>
        <v>0.20566930925835936</v>
      </c>
      <c r="CH59" s="66">
        <f>AA59/1000*Conversions!$B$2</f>
        <v>0.20904421257321212</v>
      </c>
      <c r="CI59" s="66">
        <f>AB59/1000*Conversions!$B$2</f>
        <v>0.21247434413812613</v>
      </c>
      <c r="CJ59" s="73">
        <f>TREND(BT59:CI59,$BT$5:$CI$5,$CJ$5)</f>
        <v>0.25705588327448137</v>
      </c>
      <c r="CK59" s="66">
        <v>0</v>
      </c>
      <c r="CM59" s="52" t="str">
        <f t="shared" si="8"/>
        <v>MINBIOMSW2_S3</v>
      </c>
      <c r="CN59" s="52" t="str">
        <f t="shared" si="9"/>
        <v>BMSW - Hi</v>
      </c>
      <c r="CO59" s="15" t="s">
        <v>6</v>
      </c>
      <c r="CP59" s="15" t="s">
        <v>105</v>
      </c>
      <c r="CQ59" s="52" t="str">
        <f t="shared" si="10"/>
        <v>BIOMUN</v>
      </c>
      <c r="CR59" s="52" t="s">
        <v>103</v>
      </c>
      <c r="CS59" s="66">
        <f>IF(AF59&lt;0,0.01,AF59/Conversions!$B$3)</f>
        <v>0</v>
      </c>
      <c r="CT59" s="66">
        <f>IF(AG59&lt;0,0.01,AG59/Conversions!$B$3)</f>
        <v>0</v>
      </c>
      <c r="CU59" s="66">
        <f>IF(AH59&lt;0,0.01,AH59/Conversions!$B$3)</f>
        <v>0</v>
      </c>
      <c r="CV59" s="66">
        <f>IF(AI59&lt;0,0.01,AI59/Conversions!$B$3)</f>
        <v>0</v>
      </c>
      <c r="CW59" s="66">
        <f>IF(AJ59&lt;0,0.01,AJ59/Conversions!$B$3)</f>
        <v>0</v>
      </c>
      <c r="CX59" s="66">
        <f>IF(AK59&lt;0,0.01,AK59/Conversions!$B$3)</f>
        <v>0</v>
      </c>
      <c r="CY59" s="66">
        <f>IF(AL59&lt;0,0.01,AL59/Conversions!$B$3)</f>
        <v>0</v>
      </c>
      <c r="CZ59" s="66">
        <f>IF(AM59&lt;0,0.01,AM59/Conversions!$B$3)</f>
        <v>0</v>
      </c>
      <c r="DA59" s="66">
        <f>IF(AN59&lt;0,0.01,AN59/Conversions!$B$3)</f>
        <v>0</v>
      </c>
      <c r="DB59" s="66">
        <f>IF(AO59&lt;0,0.01,AO59/Conversions!$B$3)</f>
        <v>0</v>
      </c>
      <c r="DC59" s="66">
        <f>IF(AP59&lt;0,0.01,AP59/Conversions!$B$3)</f>
        <v>0</v>
      </c>
      <c r="DD59" s="66">
        <f>IF(AQ59&lt;0,0.01,AQ59/Conversions!$B$3)</f>
        <v>0</v>
      </c>
      <c r="DE59" s="66">
        <f>IF(AR59&lt;0,0.01,AR59/Conversions!$B$3)</f>
        <v>0</v>
      </c>
      <c r="DF59" s="66">
        <f>IF(AS59&lt;0,0.01,AS59/Conversions!$B$3)</f>
        <v>0</v>
      </c>
      <c r="DG59" s="66">
        <f>IF(AT59&lt;0,0.01,AT59/Conversions!$B$3)</f>
        <v>0</v>
      </c>
      <c r="DH59" s="66">
        <f>IF(AU59&lt;0,0.01,AU59/Conversions!$B$3)</f>
        <v>0</v>
      </c>
      <c r="DI59" s="66">
        <f>IF(AV59&lt;0,0.01,AV59/Conversions!$B$3)</f>
        <v>0</v>
      </c>
      <c r="DJ59" s="66">
        <f>IF(AW59&lt;0,0.01,AW59/Conversions!$B$3)</f>
        <v>0</v>
      </c>
      <c r="DK59" s="66">
        <f>IF(AX59&lt;0,0.01,AX59/Conversions!$B$3)</f>
        <v>0</v>
      </c>
      <c r="DL59" s="66">
        <f>IF(AY59&lt;0,0.01,AY59/Conversions!$B$3)</f>
        <v>0</v>
      </c>
      <c r="DM59" s="66">
        <f>IF(AZ59&lt;0,0.01,AZ59/Conversions!$B$3)</f>
        <v>0</v>
      </c>
      <c r="DN59" s="66">
        <f>IF(BA59&lt;0,0.01,BA59/Conversions!$B$3)</f>
        <v>0</v>
      </c>
      <c r="DO59" s="66">
        <f>IF(BB59&lt;0,0.01,BB59/Conversions!$B$3)</f>
        <v>0</v>
      </c>
      <c r="DP59" s="66">
        <f>IF(BC59&lt;0,0.01,BC59/Conversions!$B$3)</f>
        <v>0</v>
      </c>
      <c r="DQ59" s="52">
        <v>5</v>
      </c>
    </row>
    <row r="60" spans="1:121" x14ac:dyDescent="0.25">
      <c r="A60" s="26" t="s">
        <v>84</v>
      </c>
      <c r="B60" s="26" t="s">
        <v>13</v>
      </c>
      <c r="C60" s="25">
        <v>0</v>
      </c>
      <c r="D60" s="25">
        <v>0</v>
      </c>
      <c r="E60" s="25">
        <v>0</v>
      </c>
      <c r="F60" s="25">
        <v>0</v>
      </c>
      <c r="G60" s="25">
        <v>0</v>
      </c>
      <c r="H60" s="25">
        <v>0</v>
      </c>
      <c r="I60" s="25">
        <v>0</v>
      </c>
      <c r="J60" s="25">
        <v>0</v>
      </c>
      <c r="K60" s="25">
        <v>0</v>
      </c>
      <c r="L60" s="25">
        <v>0</v>
      </c>
      <c r="M60" s="25">
        <v>2669.5965096652967</v>
      </c>
      <c r="N60" s="25">
        <v>7604.0842648323278</v>
      </c>
      <c r="O60" s="25">
        <v>14644.237444667362</v>
      </c>
      <c r="P60" s="25">
        <v>24515.54249864653</v>
      </c>
      <c r="Q60" s="25">
        <v>38178.255469571021</v>
      </c>
      <c r="R60" s="25">
        <v>56197.381452819951</v>
      </c>
      <c r="S60" s="25">
        <v>78564.979427406724</v>
      </c>
      <c r="T60" s="25">
        <v>106253.04860513991</v>
      </c>
      <c r="U60" s="25">
        <v>140444.72825578792</v>
      </c>
      <c r="V60" s="25">
        <v>182579.45296301061</v>
      </c>
      <c r="W60" s="25">
        <v>234407.67742805951</v>
      </c>
      <c r="X60" s="25">
        <v>298057.18724764901</v>
      </c>
      <c r="Y60" s="25">
        <v>376113.4353140773</v>
      </c>
      <c r="Z60" s="25">
        <v>471716.85527740302</v>
      </c>
      <c r="AA60" s="25">
        <v>558269.15016110928</v>
      </c>
      <c r="AB60" s="25">
        <v>564208.18367346178</v>
      </c>
      <c r="AD60" s="24">
        <v>418.68</v>
      </c>
      <c r="AE60" s="24">
        <v>418.68</v>
      </c>
      <c r="AF60" s="24">
        <v>418.68</v>
      </c>
      <c r="AG60" s="24">
        <v>418.68</v>
      </c>
      <c r="AH60" s="24">
        <v>418.68</v>
      </c>
      <c r="AI60" s="24">
        <v>418.68</v>
      </c>
      <c r="AJ60" s="24">
        <v>418.68</v>
      </c>
      <c r="AK60" s="24">
        <v>418.68</v>
      </c>
      <c r="AL60" s="24">
        <v>418.68</v>
      </c>
      <c r="AM60" s="24">
        <v>418.68</v>
      </c>
      <c r="AN60" s="24">
        <v>418.68</v>
      </c>
      <c r="AO60" s="24">
        <v>418.68</v>
      </c>
      <c r="AP60" s="24">
        <v>418.68</v>
      </c>
      <c r="AQ60" s="24">
        <v>418.68</v>
      </c>
      <c r="AR60" s="24">
        <v>418.68</v>
      </c>
      <c r="AS60" s="24">
        <v>418.68</v>
      </c>
      <c r="AT60" s="24">
        <v>418.68</v>
      </c>
      <c r="AU60" s="24">
        <v>418.68</v>
      </c>
      <c r="AV60" s="24">
        <v>418.68</v>
      </c>
      <c r="AW60" s="24">
        <v>418.68</v>
      </c>
      <c r="AX60" s="24">
        <v>418.68</v>
      </c>
      <c r="AY60" s="24">
        <v>418.68</v>
      </c>
      <c r="AZ60" s="24">
        <v>418.68</v>
      </c>
      <c r="BA60" s="24">
        <v>418.68</v>
      </c>
      <c r="BB60" s="24">
        <v>418.68</v>
      </c>
      <c r="BC60" s="24">
        <v>418.68</v>
      </c>
      <c r="BD60" s="32"/>
      <c r="BE60" s="52">
        <v>3</v>
      </c>
      <c r="BG60" s="52" t="str">
        <f>"ABIOCRP4"&amp;BE60</f>
        <v>ABIOCRP43</v>
      </c>
      <c r="BH60" s="52" t="str">
        <f t="shared" si="11"/>
        <v>Willow - Hi</v>
      </c>
      <c r="BI60" s="55" t="s">
        <v>5</v>
      </c>
      <c r="BJ60" s="52" t="s">
        <v>7</v>
      </c>
      <c r="BK60" s="55" t="s">
        <v>1</v>
      </c>
      <c r="BL60" s="66">
        <v>0</v>
      </c>
      <c r="BM60" s="66">
        <v>0</v>
      </c>
      <c r="BN60" s="66">
        <v>0</v>
      </c>
      <c r="BO60" s="66">
        <v>0</v>
      </c>
      <c r="BP60" s="66">
        <v>0</v>
      </c>
      <c r="BQ60" s="66">
        <v>0</v>
      </c>
      <c r="BR60" s="66">
        <v>0</v>
      </c>
      <c r="BS60" s="66">
        <v>0</v>
      </c>
      <c r="BT60" s="66">
        <v>0</v>
      </c>
      <c r="BU60" s="66">
        <v>0</v>
      </c>
      <c r="BV60" s="66">
        <v>0</v>
      </c>
      <c r="BW60" s="66">
        <v>0</v>
      </c>
      <c r="BX60" s="66">
        <v>0</v>
      </c>
      <c r="BY60" s="66">
        <v>0</v>
      </c>
      <c r="BZ60" s="66">
        <v>0</v>
      </c>
      <c r="CA60" s="66">
        <v>0</v>
      </c>
      <c r="CB60" s="66">
        <v>0</v>
      </c>
      <c r="CC60" s="66">
        <v>0</v>
      </c>
      <c r="CD60" s="66">
        <v>0</v>
      </c>
      <c r="CE60" s="66">
        <v>0</v>
      </c>
      <c r="CF60" s="66">
        <v>0</v>
      </c>
      <c r="CG60" s="66">
        <v>0</v>
      </c>
      <c r="CH60" s="66">
        <v>0</v>
      </c>
      <c r="CI60" s="66">
        <v>0</v>
      </c>
      <c r="CJ60" s="66">
        <v>0</v>
      </c>
      <c r="CK60" s="66">
        <v>0</v>
      </c>
      <c r="CM60" s="52" t="str">
        <f t="shared" si="8"/>
        <v>ABIOCRP43</v>
      </c>
      <c r="CN60" s="52" t="str">
        <f t="shared" si="9"/>
        <v>Willow - Hi</v>
      </c>
      <c r="CO60" s="15" t="s">
        <v>106</v>
      </c>
      <c r="CP60" s="15" t="s">
        <v>105</v>
      </c>
      <c r="CQ60" s="52" t="str">
        <f t="shared" si="10"/>
        <v>BIOWOO</v>
      </c>
      <c r="CR60" s="52" t="s">
        <v>103</v>
      </c>
      <c r="CS60" s="66">
        <f>IF(AF60&lt;0,0.01,AF60/Conversions!$B$3)</f>
        <v>10</v>
      </c>
      <c r="CT60" s="66">
        <f>IF(AG60&lt;0,0.01,AG60/Conversions!$B$3)</f>
        <v>10</v>
      </c>
      <c r="CU60" s="66">
        <f>IF(AH60&lt;0,0.01,AH60/Conversions!$B$3)</f>
        <v>10</v>
      </c>
      <c r="CV60" s="66">
        <f>IF(AI60&lt;0,0.01,AI60/Conversions!$B$3)</f>
        <v>10</v>
      </c>
      <c r="CW60" s="66">
        <f>IF(AJ60&lt;0,0.01,AJ60/Conversions!$B$3)</f>
        <v>10</v>
      </c>
      <c r="CX60" s="66">
        <f>IF(AK60&lt;0,0.01,AK60/Conversions!$B$3)</f>
        <v>10</v>
      </c>
      <c r="CY60" s="66">
        <f>IF(AL60&lt;0,0.01,AL60/Conversions!$B$3)</f>
        <v>10</v>
      </c>
      <c r="CZ60" s="66">
        <f>IF(AM60&lt;0,0.01,AM60/Conversions!$B$3)</f>
        <v>10</v>
      </c>
      <c r="DA60" s="66">
        <f>IF(AN60&lt;0,0.01,AN60/Conversions!$B$3)</f>
        <v>10</v>
      </c>
      <c r="DB60" s="66">
        <f>IF(AO60&lt;0,0.01,AO60/Conversions!$B$3)</f>
        <v>10</v>
      </c>
      <c r="DC60" s="66">
        <f>IF(AP60&lt;0,0.01,AP60/Conversions!$B$3)</f>
        <v>10</v>
      </c>
      <c r="DD60" s="66">
        <f>IF(AQ60&lt;0,0.01,AQ60/Conversions!$B$3)</f>
        <v>10</v>
      </c>
      <c r="DE60" s="66">
        <f>IF(AR60&lt;0,0.01,AR60/Conversions!$B$3)</f>
        <v>10</v>
      </c>
      <c r="DF60" s="66">
        <f>IF(AS60&lt;0,0.01,AS60/Conversions!$B$3)</f>
        <v>10</v>
      </c>
      <c r="DG60" s="66">
        <f>IF(AT60&lt;0,0.01,AT60/Conversions!$B$3)</f>
        <v>10</v>
      </c>
      <c r="DH60" s="66">
        <f>IF(AU60&lt;0,0.01,AU60/Conversions!$B$3)</f>
        <v>10</v>
      </c>
      <c r="DI60" s="66">
        <f>IF(AV60&lt;0,0.01,AV60/Conversions!$B$3)</f>
        <v>10</v>
      </c>
      <c r="DJ60" s="66">
        <f>IF(AW60&lt;0,0.01,AW60/Conversions!$B$3)</f>
        <v>10</v>
      </c>
      <c r="DK60" s="66">
        <f>IF(AX60&lt;0,0.01,AX60/Conversions!$B$3)</f>
        <v>10</v>
      </c>
      <c r="DL60" s="66">
        <f>IF(AY60&lt;0,0.01,AY60/Conversions!$B$3)</f>
        <v>10</v>
      </c>
      <c r="DM60" s="66">
        <f>IF(AZ60&lt;0,0.01,AZ60/Conversions!$B$3)</f>
        <v>10</v>
      </c>
      <c r="DN60" s="66">
        <f>IF(BA60&lt;0,0.01,BA60/Conversions!$B$3)</f>
        <v>10</v>
      </c>
      <c r="DO60" s="66">
        <f>IF(BB60&lt;0,0.01,BB60/Conversions!$B$3)</f>
        <v>10</v>
      </c>
      <c r="DP60" s="66">
        <f>IF(BC60&lt;0,0.01,BC60/Conversions!$B$3)</f>
        <v>10</v>
      </c>
      <c r="DQ60" s="52">
        <v>5</v>
      </c>
    </row>
    <row r="61" spans="1:121" x14ac:dyDescent="0.25">
      <c r="A61" s="26" t="s">
        <v>85</v>
      </c>
      <c r="B61" s="26" t="s">
        <v>12</v>
      </c>
      <c r="C61" s="25">
        <v>0</v>
      </c>
      <c r="D61" s="25">
        <v>0</v>
      </c>
      <c r="E61" s="25">
        <v>0</v>
      </c>
      <c r="F61" s="25">
        <v>0</v>
      </c>
      <c r="G61" s="25">
        <v>0</v>
      </c>
      <c r="H61" s="25">
        <v>0</v>
      </c>
      <c r="I61" s="25">
        <v>0</v>
      </c>
      <c r="J61" s="25">
        <v>0</v>
      </c>
      <c r="K61" s="25">
        <v>0</v>
      </c>
      <c r="L61" s="25">
        <v>0</v>
      </c>
      <c r="M61" s="25">
        <v>1331.1677972039104</v>
      </c>
      <c r="N61" s="25">
        <v>4043.4221840068781</v>
      </c>
      <c r="O61" s="25">
        <v>7839.3681729881191</v>
      </c>
      <c r="P61" s="25">
        <v>13085.167669819428</v>
      </c>
      <c r="Q61" s="25">
        <v>20264.74252412343</v>
      </c>
      <c r="R61" s="25">
        <v>30016.982182096101</v>
      </c>
      <c r="S61" s="25">
        <v>43184.622836852301</v>
      </c>
      <c r="T61" s="25">
        <v>60878.446284035519</v>
      </c>
      <c r="U61" s="25">
        <v>84561.584526480015</v>
      </c>
      <c r="V61" s="25">
        <v>116160.20830035822</v>
      </c>
      <c r="W61" s="25">
        <v>158208.8342788622</v>
      </c>
      <c r="X61" s="25">
        <v>214041.05112105026</v>
      </c>
      <c r="Y61" s="25">
        <v>288039.82796798029</v>
      </c>
      <c r="Z61" s="25">
        <v>385965.97836203559</v>
      </c>
      <c r="AA61" s="25">
        <v>475885.83154464478</v>
      </c>
      <c r="AB61" s="25">
        <v>480948.44677384337</v>
      </c>
      <c r="AD61" s="24">
        <v>418.68</v>
      </c>
      <c r="AE61" s="24">
        <v>418.68</v>
      </c>
      <c r="AF61" s="24">
        <v>418.68</v>
      </c>
      <c r="AG61" s="24">
        <v>418.68</v>
      </c>
      <c r="AH61" s="24">
        <v>418.68</v>
      </c>
      <c r="AI61" s="24">
        <v>418.68</v>
      </c>
      <c r="AJ61" s="24">
        <v>418.68</v>
      </c>
      <c r="AK61" s="24">
        <v>418.68</v>
      </c>
      <c r="AL61" s="24">
        <v>418.68</v>
      </c>
      <c r="AM61" s="24">
        <v>418.68</v>
      </c>
      <c r="AN61" s="24">
        <v>418.68</v>
      </c>
      <c r="AO61" s="24">
        <v>418.68</v>
      </c>
      <c r="AP61" s="24">
        <v>418.68</v>
      </c>
      <c r="AQ61" s="24">
        <v>418.68</v>
      </c>
      <c r="AR61" s="24">
        <v>418.68</v>
      </c>
      <c r="AS61" s="24">
        <v>418.68</v>
      </c>
      <c r="AT61" s="24">
        <v>418.68</v>
      </c>
      <c r="AU61" s="24">
        <v>418.68</v>
      </c>
      <c r="AV61" s="24">
        <v>418.68</v>
      </c>
      <c r="AW61" s="24">
        <v>418.68</v>
      </c>
      <c r="AX61" s="24">
        <v>418.68</v>
      </c>
      <c r="AY61" s="24">
        <v>418.68</v>
      </c>
      <c r="AZ61" s="24">
        <v>418.68</v>
      </c>
      <c r="BA61" s="24">
        <v>418.68</v>
      </c>
      <c r="BB61" s="24">
        <v>418.68</v>
      </c>
      <c r="BC61" s="24">
        <v>418.68</v>
      </c>
      <c r="BD61" s="32"/>
      <c r="BE61" s="52">
        <v>3</v>
      </c>
      <c r="BG61" s="52" t="str">
        <f>"ABIOCRP3"&amp;BE61</f>
        <v>ABIOCRP33</v>
      </c>
      <c r="BH61" s="52" t="str">
        <f t="shared" si="11"/>
        <v>Miscanthus - Hi</v>
      </c>
      <c r="BI61" s="55" t="s">
        <v>5</v>
      </c>
      <c r="BJ61" s="52" t="s">
        <v>7</v>
      </c>
      <c r="BK61" s="55" t="s">
        <v>1</v>
      </c>
      <c r="BL61" s="66">
        <v>0</v>
      </c>
      <c r="BM61" s="66">
        <v>0</v>
      </c>
      <c r="BN61" s="66">
        <v>0</v>
      </c>
      <c r="BO61" s="66">
        <v>0</v>
      </c>
      <c r="BP61" s="66">
        <v>0</v>
      </c>
      <c r="BQ61" s="66">
        <v>0</v>
      </c>
      <c r="BR61" s="66">
        <v>0</v>
      </c>
      <c r="BS61" s="66">
        <v>0</v>
      </c>
      <c r="BT61" s="66">
        <v>0</v>
      </c>
      <c r="BU61" s="66">
        <v>0</v>
      </c>
      <c r="BV61" s="66">
        <v>0</v>
      </c>
      <c r="BW61" s="66">
        <v>0</v>
      </c>
      <c r="BX61" s="66">
        <v>0</v>
      </c>
      <c r="BY61" s="66">
        <v>0</v>
      </c>
      <c r="BZ61" s="66">
        <v>0</v>
      </c>
      <c r="CA61" s="66">
        <v>0</v>
      </c>
      <c r="CB61" s="66">
        <v>0</v>
      </c>
      <c r="CC61" s="66">
        <v>0</v>
      </c>
      <c r="CD61" s="66">
        <v>0</v>
      </c>
      <c r="CE61" s="66">
        <v>0</v>
      </c>
      <c r="CF61" s="66">
        <v>0</v>
      </c>
      <c r="CG61" s="66">
        <v>0</v>
      </c>
      <c r="CH61" s="66">
        <v>0</v>
      </c>
      <c r="CI61" s="66">
        <v>0</v>
      </c>
      <c r="CJ61" s="66">
        <v>0</v>
      </c>
      <c r="CK61" s="66">
        <v>0</v>
      </c>
      <c r="CM61" s="52" t="str">
        <f t="shared" si="8"/>
        <v>ABIOCRP33</v>
      </c>
      <c r="CN61" s="52" t="str">
        <f t="shared" si="9"/>
        <v>Miscanthus - Hi</v>
      </c>
      <c r="CO61" s="15" t="s">
        <v>106</v>
      </c>
      <c r="CP61" s="15" t="s">
        <v>105</v>
      </c>
      <c r="CQ61" s="52" t="str">
        <f t="shared" si="10"/>
        <v>BIOWOO</v>
      </c>
      <c r="CR61" s="52" t="s">
        <v>103</v>
      </c>
      <c r="CS61" s="66">
        <f>IF(AF61&lt;0,0.01,AF61/Conversions!$B$3)</f>
        <v>10</v>
      </c>
      <c r="CT61" s="66">
        <f>IF(AG61&lt;0,0.01,AG61/Conversions!$B$3)</f>
        <v>10</v>
      </c>
      <c r="CU61" s="66">
        <f>IF(AH61&lt;0,0.01,AH61/Conversions!$B$3)</f>
        <v>10</v>
      </c>
      <c r="CV61" s="66">
        <f>IF(AI61&lt;0,0.01,AI61/Conversions!$B$3)</f>
        <v>10</v>
      </c>
      <c r="CW61" s="66">
        <f>IF(AJ61&lt;0,0.01,AJ61/Conversions!$B$3)</f>
        <v>10</v>
      </c>
      <c r="CX61" s="66">
        <f>IF(AK61&lt;0,0.01,AK61/Conversions!$B$3)</f>
        <v>10</v>
      </c>
      <c r="CY61" s="66">
        <f>IF(AL61&lt;0,0.01,AL61/Conversions!$B$3)</f>
        <v>10</v>
      </c>
      <c r="CZ61" s="66">
        <f>IF(AM61&lt;0,0.01,AM61/Conversions!$B$3)</f>
        <v>10</v>
      </c>
      <c r="DA61" s="66">
        <f>IF(AN61&lt;0,0.01,AN61/Conversions!$B$3)</f>
        <v>10</v>
      </c>
      <c r="DB61" s="66">
        <f>IF(AO61&lt;0,0.01,AO61/Conversions!$B$3)</f>
        <v>10</v>
      </c>
      <c r="DC61" s="66">
        <f>IF(AP61&lt;0,0.01,AP61/Conversions!$B$3)</f>
        <v>10</v>
      </c>
      <c r="DD61" s="66">
        <f>IF(AQ61&lt;0,0.01,AQ61/Conversions!$B$3)</f>
        <v>10</v>
      </c>
      <c r="DE61" s="66">
        <f>IF(AR61&lt;0,0.01,AR61/Conversions!$B$3)</f>
        <v>10</v>
      </c>
      <c r="DF61" s="66">
        <f>IF(AS61&lt;0,0.01,AS61/Conversions!$B$3)</f>
        <v>10</v>
      </c>
      <c r="DG61" s="66">
        <f>IF(AT61&lt;0,0.01,AT61/Conversions!$B$3)</f>
        <v>10</v>
      </c>
      <c r="DH61" s="66">
        <f>IF(AU61&lt;0,0.01,AU61/Conversions!$B$3)</f>
        <v>10</v>
      </c>
      <c r="DI61" s="66">
        <f>IF(AV61&lt;0,0.01,AV61/Conversions!$B$3)</f>
        <v>10</v>
      </c>
      <c r="DJ61" s="66">
        <f>IF(AW61&lt;0,0.01,AW61/Conversions!$B$3)</f>
        <v>10</v>
      </c>
      <c r="DK61" s="66">
        <f>IF(AX61&lt;0,0.01,AX61/Conversions!$B$3)</f>
        <v>10</v>
      </c>
      <c r="DL61" s="66">
        <f>IF(AY61&lt;0,0.01,AY61/Conversions!$B$3)</f>
        <v>10</v>
      </c>
      <c r="DM61" s="66">
        <f>IF(AZ61&lt;0,0.01,AZ61/Conversions!$B$3)</f>
        <v>10</v>
      </c>
      <c r="DN61" s="66">
        <f>IF(BA61&lt;0,0.01,BA61/Conversions!$B$3)</f>
        <v>10</v>
      </c>
      <c r="DO61" s="66">
        <f>IF(BB61&lt;0,0.01,BB61/Conversions!$B$3)</f>
        <v>10</v>
      </c>
      <c r="DP61" s="66">
        <f>IF(BC61&lt;0,0.01,BC61/Conversions!$B$3)</f>
        <v>10</v>
      </c>
      <c r="DQ61" s="52">
        <v>5</v>
      </c>
    </row>
    <row r="62" spans="1:121" x14ac:dyDescent="0.25">
      <c r="A62" s="26" t="s">
        <v>86</v>
      </c>
      <c r="B62" s="26" t="s">
        <v>18</v>
      </c>
      <c r="C62" s="25">
        <v>0</v>
      </c>
      <c r="D62" s="25">
        <v>0</v>
      </c>
      <c r="E62" s="25">
        <v>0</v>
      </c>
      <c r="F62" s="25">
        <v>0</v>
      </c>
      <c r="G62" s="25">
        <v>0</v>
      </c>
      <c r="H62" s="25">
        <v>0</v>
      </c>
      <c r="I62" s="25">
        <v>1742.2406136926493</v>
      </c>
      <c r="J62" s="25">
        <v>3509.357774988287</v>
      </c>
      <c r="K62" s="25">
        <v>5305.1687642166826</v>
      </c>
      <c r="L62" s="25">
        <v>7125.1348334034747</v>
      </c>
      <c r="M62" s="25">
        <v>8964.7394723906218</v>
      </c>
      <c r="N62" s="25">
        <v>9028.1235733724661</v>
      </c>
      <c r="O62" s="25">
        <v>9091.5076743543104</v>
      </c>
      <c r="P62" s="25">
        <v>9154.8917753361548</v>
      </c>
      <c r="Q62" s="25">
        <v>9218.2758763180009</v>
      </c>
      <c r="R62" s="25">
        <v>9281.6599772998434</v>
      </c>
      <c r="S62" s="25">
        <v>9345.0440782816895</v>
      </c>
      <c r="T62" s="25">
        <v>9408.4281792635338</v>
      </c>
      <c r="U62" s="25">
        <v>9471.8122802453781</v>
      </c>
      <c r="V62" s="25">
        <v>9535.1963812272206</v>
      </c>
      <c r="W62" s="25">
        <v>9598.5804822090649</v>
      </c>
      <c r="X62" s="25">
        <v>9661.9645831909111</v>
      </c>
      <c r="Y62" s="25">
        <v>9725.3486841727554</v>
      </c>
      <c r="Z62" s="25">
        <v>9788.7327851545997</v>
      </c>
      <c r="AA62" s="25">
        <v>9852.116886136444</v>
      </c>
      <c r="AB62" s="25">
        <v>9915.5009871182901</v>
      </c>
      <c r="AD62" s="24">
        <v>1194.3721758181568</v>
      </c>
      <c r="AE62" s="24">
        <v>1194.3721758181568</v>
      </c>
      <c r="AF62" s="24">
        <v>1194.3721758181568</v>
      </c>
      <c r="AG62" s="24">
        <v>1194.3721758181568</v>
      </c>
      <c r="AH62" s="24">
        <v>1194.3721758181568</v>
      </c>
      <c r="AI62" s="24">
        <v>1194.3721758181568</v>
      </c>
      <c r="AJ62" s="24">
        <v>1194.3721758181568</v>
      </c>
      <c r="AK62" s="24">
        <v>1194.3721758181568</v>
      </c>
      <c r="AL62" s="24">
        <v>1194.3721758181568</v>
      </c>
      <c r="AM62" s="24">
        <v>1194.3721758181568</v>
      </c>
      <c r="AN62" s="24">
        <v>1194.3721758181568</v>
      </c>
      <c r="AO62" s="24">
        <v>1194.3721758181568</v>
      </c>
      <c r="AP62" s="24">
        <v>1194.3721758181568</v>
      </c>
      <c r="AQ62" s="24">
        <v>1194.3721758181568</v>
      </c>
      <c r="AR62" s="24">
        <v>1194.3721758181568</v>
      </c>
      <c r="AS62" s="24">
        <v>1194.3721758181568</v>
      </c>
      <c r="AT62" s="24">
        <v>1194.3721758181568</v>
      </c>
      <c r="AU62" s="24">
        <v>1194.3721758181568</v>
      </c>
      <c r="AV62" s="24">
        <v>1194.3721758181568</v>
      </c>
      <c r="AW62" s="24">
        <v>1194.3721758181568</v>
      </c>
      <c r="AX62" s="24">
        <v>1194.3721758181568</v>
      </c>
      <c r="AY62" s="24">
        <v>1194.3721758181568</v>
      </c>
      <c r="AZ62" s="24">
        <v>1194.3721758181568</v>
      </c>
      <c r="BA62" s="24">
        <v>1194.3721758181568</v>
      </c>
      <c r="BB62" s="24">
        <v>1194.3721758181568</v>
      </c>
      <c r="BC62" s="24">
        <v>1194.3721758181568</v>
      </c>
      <c r="BD62" s="32"/>
      <c r="BE62" s="52">
        <v>3</v>
      </c>
      <c r="BG62" s="52" t="str">
        <f>"ABIOCRP1"&amp;BE62</f>
        <v>ABIOCRP13</v>
      </c>
      <c r="BH62" s="52" t="str">
        <f t="shared" si="11"/>
        <v>Wheat - Hi</v>
      </c>
      <c r="BI62" s="55" t="s">
        <v>5</v>
      </c>
      <c r="BJ62" s="52" t="s">
        <v>96</v>
      </c>
      <c r="BK62" s="55" t="s">
        <v>1</v>
      </c>
      <c r="BL62" s="66">
        <v>0</v>
      </c>
      <c r="BM62" s="66">
        <v>0</v>
      </c>
      <c r="BN62" s="66">
        <v>0</v>
      </c>
      <c r="BO62" s="66">
        <v>0</v>
      </c>
      <c r="BP62" s="66">
        <v>0</v>
      </c>
      <c r="BQ62" s="66">
        <v>0</v>
      </c>
      <c r="BR62" s="66">
        <v>0</v>
      </c>
      <c r="BS62" s="66">
        <v>0</v>
      </c>
      <c r="BT62" s="66">
        <v>0</v>
      </c>
      <c r="BU62" s="66">
        <v>0</v>
      </c>
      <c r="BV62" s="66">
        <v>0</v>
      </c>
      <c r="BW62" s="66">
        <v>0</v>
      </c>
      <c r="BX62" s="66">
        <v>0</v>
      </c>
      <c r="BY62" s="66">
        <v>0</v>
      </c>
      <c r="BZ62" s="66">
        <v>0</v>
      </c>
      <c r="CA62" s="66">
        <v>0</v>
      </c>
      <c r="CB62" s="66">
        <v>0</v>
      </c>
      <c r="CC62" s="66">
        <v>0</v>
      </c>
      <c r="CD62" s="66">
        <v>0</v>
      </c>
      <c r="CE62" s="66">
        <v>0</v>
      </c>
      <c r="CF62" s="66">
        <v>0</v>
      </c>
      <c r="CG62" s="66">
        <v>0</v>
      </c>
      <c r="CH62" s="66">
        <v>0</v>
      </c>
      <c r="CI62" s="66">
        <v>0</v>
      </c>
      <c r="CJ62" s="66">
        <v>0</v>
      </c>
      <c r="CK62" s="66">
        <v>0</v>
      </c>
      <c r="CM62" s="52" t="str">
        <f t="shared" si="8"/>
        <v>ABIOCRP13</v>
      </c>
      <c r="CN62" s="52" t="str">
        <f t="shared" si="9"/>
        <v>Wheat - Hi</v>
      </c>
      <c r="CO62" s="15" t="s">
        <v>106</v>
      </c>
      <c r="CP62" s="15" t="s">
        <v>105</v>
      </c>
      <c r="CQ62" s="52" t="str">
        <f t="shared" si="10"/>
        <v>BIOCRP1</v>
      </c>
      <c r="CR62" s="52" t="s">
        <v>103</v>
      </c>
      <c r="CS62" s="66">
        <f>IF(AF62&lt;0,0.01,AF62/Conversions!$B$3)</f>
        <v>28.527089324022089</v>
      </c>
      <c r="CT62" s="66">
        <f>IF(AG62&lt;0,0.01,AG62/Conversions!$B$3)</f>
        <v>28.527089324022089</v>
      </c>
      <c r="CU62" s="66">
        <f>IF(AH62&lt;0,0.01,AH62/Conversions!$B$3)</f>
        <v>28.527089324022089</v>
      </c>
      <c r="CV62" s="66">
        <f>IF(AI62&lt;0,0.01,AI62/Conversions!$B$3)</f>
        <v>28.527089324022089</v>
      </c>
      <c r="CW62" s="66">
        <f>IF(AJ62&lt;0,0.01,AJ62/Conversions!$B$3)</f>
        <v>28.527089324022089</v>
      </c>
      <c r="CX62" s="66">
        <f>IF(AK62&lt;0,0.01,AK62/Conversions!$B$3)</f>
        <v>28.527089324022089</v>
      </c>
      <c r="CY62" s="66">
        <f>IF(AL62&lt;0,0.01,AL62/Conversions!$B$3)</f>
        <v>28.527089324022089</v>
      </c>
      <c r="CZ62" s="66">
        <f>IF(AM62&lt;0,0.01,AM62/Conversions!$B$3)</f>
        <v>28.527089324022089</v>
      </c>
      <c r="DA62" s="66">
        <f>IF(AN62&lt;0,0.01,AN62/Conversions!$B$3)</f>
        <v>28.527089324022089</v>
      </c>
      <c r="DB62" s="66">
        <f>IF(AO62&lt;0,0.01,AO62/Conversions!$B$3)</f>
        <v>28.527089324022089</v>
      </c>
      <c r="DC62" s="66">
        <f>IF(AP62&lt;0,0.01,AP62/Conversions!$B$3)</f>
        <v>28.527089324022089</v>
      </c>
      <c r="DD62" s="66">
        <f>IF(AQ62&lt;0,0.01,AQ62/Conversions!$B$3)</f>
        <v>28.527089324022089</v>
      </c>
      <c r="DE62" s="66">
        <f>IF(AR62&lt;0,0.01,AR62/Conversions!$B$3)</f>
        <v>28.527089324022089</v>
      </c>
      <c r="DF62" s="66">
        <f>IF(AS62&lt;0,0.01,AS62/Conversions!$B$3)</f>
        <v>28.527089324022089</v>
      </c>
      <c r="DG62" s="66">
        <f>IF(AT62&lt;0,0.01,AT62/Conversions!$B$3)</f>
        <v>28.527089324022089</v>
      </c>
      <c r="DH62" s="66">
        <f>IF(AU62&lt;0,0.01,AU62/Conversions!$B$3)</f>
        <v>28.527089324022089</v>
      </c>
      <c r="DI62" s="66">
        <f>IF(AV62&lt;0,0.01,AV62/Conversions!$B$3)</f>
        <v>28.527089324022089</v>
      </c>
      <c r="DJ62" s="66">
        <f>IF(AW62&lt;0,0.01,AW62/Conversions!$B$3)</f>
        <v>28.527089324022089</v>
      </c>
      <c r="DK62" s="66">
        <f>IF(AX62&lt;0,0.01,AX62/Conversions!$B$3)</f>
        <v>28.527089324022089</v>
      </c>
      <c r="DL62" s="66">
        <f>IF(AY62&lt;0,0.01,AY62/Conversions!$B$3)</f>
        <v>28.527089324022089</v>
      </c>
      <c r="DM62" s="66">
        <f>IF(AZ62&lt;0,0.01,AZ62/Conversions!$B$3)</f>
        <v>28.527089324022089</v>
      </c>
      <c r="DN62" s="66">
        <f>IF(BA62&lt;0,0.01,BA62/Conversions!$B$3)</f>
        <v>28.527089324022089</v>
      </c>
      <c r="DO62" s="66">
        <f>IF(BB62&lt;0,0.01,BB62/Conversions!$B$3)</f>
        <v>28.527089324022089</v>
      </c>
      <c r="DP62" s="66">
        <f>IF(BC62&lt;0,0.01,BC62/Conversions!$B$3)</f>
        <v>28.527089324022089</v>
      </c>
      <c r="DQ62" s="52">
        <v>5</v>
      </c>
    </row>
    <row r="63" spans="1:121" x14ac:dyDescent="0.25">
      <c r="A63" s="26" t="s">
        <v>87</v>
      </c>
      <c r="B63" s="26" t="s">
        <v>20</v>
      </c>
      <c r="C63" s="25">
        <v>2512.3714421324166</v>
      </c>
      <c r="D63" s="25">
        <v>6005.5726952733285</v>
      </c>
      <c r="E63" s="25">
        <v>8971.0231933827508</v>
      </c>
      <c r="F63" s="25">
        <v>11762.980655518455</v>
      </c>
      <c r="G63" s="25">
        <v>5928.5422503813015</v>
      </c>
      <c r="H63" s="25">
        <v>4481.9779412882635</v>
      </c>
      <c r="I63" s="25">
        <v>12047.556706182851</v>
      </c>
      <c r="J63" s="25">
        <v>20492.893957217031</v>
      </c>
      <c r="K63" s="25">
        <v>29072.585560638563</v>
      </c>
      <c r="L63" s="25">
        <v>37788.240684501572</v>
      </c>
      <c r="M63" s="25">
        <v>46563.749835462389</v>
      </c>
      <c r="N63" s="25">
        <v>46936.259834146098</v>
      </c>
      <c r="O63" s="25">
        <v>47311.749912819258</v>
      </c>
      <c r="P63" s="25">
        <v>47690.243912121812</v>
      </c>
      <c r="Q63" s="25">
        <v>48071.76586341879</v>
      </c>
      <c r="R63" s="25">
        <v>48456.339990326131</v>
      </c>
      <c r="S63" s="25">
        <v>48843.990710248749</v>
      </c>
      <c r="T63" s="25">
        <v>49234.742635930743</v>
      </c>
      <c r="U63" s="25">
        <v>49628.620577018184</v>
      </c>
      <c r="V63" s="25">
        <v>50025.649541634331</v>
      </c>
      <c r="W63" s="25">
        <v>50425.854737967398</v>
      </c>
      <c r="X63" s="25">
        <v>50826.059934300443</v>
      </c>
      <c r="Y63" s="25">
        <v>51226.265130633496</v>
      </c>
      <c r="Z63" s="25">
        <v>51626.470326966541</v>
      </c>
      <c r="AA63" s="25">
        <v>52026.675523299709</v>
      </c>
      <c r="AB63" s="25">
        <v>52426.880719632776</v>
      </c>
      <c r="AD63" s="24">
        <v>1670.0556015072143</v>
      </c>
      <c r="AE63" s="24">
        <v>1670.0556015072143</v>
      </c>
      <c r="AF63" s="24">
        <v>1670.0556015072143</v>
      </c>
      <c r="AG63" s="24">
        <v>1670.0556015072143</v>
      </c>
      <c r="AH63" s="24">
        <v>1670.0556015072143</v>
      </c>
      <c r="AI63" s="24">
        <v>1670.0556015072143</v>
      </c>
      <c r="AJ63" s="24">
        <v>1670.0556015072143</v>
      </c>
      <c r="AK63" s="24">
        <v>1670.0556015072143</v>
      </c>
      <c r="AL63" s="24">
        <v>1670.0556015072143</v>
      </c>
      <c r="AM63" s="24">
        <v>1670.0556015072143</v>
      </c>
      <c r="AN63" s="24">
        <v>1670.0556015072143</v>
      </c>
      <c r="AO63" s="24">
        <v>1670.0556015072143</v>
      </c>
      <c r="AP63" s="24">
        <v>1670.0556015072143</v>
      </c>
      <c r="AQ63" s="24">
        <v>1670.0556015072143</v>
      </c>
      <c r="AR63" s="24">
        <v>1670.0556015072143</v>
      </c>
      <c r="AS63" s="24">
        <v>1670.0556015072143</v>
      </c>
      <c r="AT63" s="24">
        <v>1670.0556015072143</v>
      </c>
      <c r="AU63" s="24">
        <v>1670.0556015072143</v>
      </c>
      <c r="AV63" s="24">
        <v>1670.0556015072143</v>
      </c>
      <c r="AW63" s="24">
        <v>1670.0556015072143</v>
      </c>
      <c r="AX63" s="24">
        <v>1670.0556015072143</v>
      </c>
      <c r="AY63" s="24">
        <v>1670.0556015072143</v>
      </c>
      <c r="AZ63" s="24">
        <v>1670.0556015072143</v>
      </c>
      <c r="BA63" s="24">
        <v>1670.0556015072143</v>
      </c>
      <c r="BB63" s="24">
        <v>1670.0556015072143</v>
      </c>
      <c r="BC63" s="24">
        <v>1670.0556015072143</v>
      </c>
      <c r="BD63" s="32"/>
      <c r="BE63" s="52">
        <v>3</v>
      </c>
      <c r="BG63" s="52" t="str">
        <f>"ABIOCRP2"&amp;BE63</f>
        <v>ABIOCRP23</v>
      </c>
      <c r="BH63" s="52" t="str">
        <f t="shared" si="11"/>
        <v>OSR - Hi</v>
      </c>
      <c r="BI63" s="55" t="s">
        <v>5</v>
      </c>
      <c r="BJ63" s="52" t="s">
        <v>8</v>
      </c>
      <c r="BK63" s="55" t="s">
        <v>1</v>
      </c>
      <c r="BL63" s="66">
        <v>0</v>
      </c>
      <c r="BM63" s="66">
        <v>0</v>
      </c>
      <c r="BN63" s="66">
        <v>0</v>
      </c>
      <c r="BO63" s="66">
        <v>0</v>
      </c>
      <c r="BP63" s="66">
        <v>0</v>
      </c>
      <c r="BQ63" s="66">
        <v>0</v>
      </c>
      <c r="BR63" s="66">
        <v>0</v>
      </c>
      <c r="BS63" s="66">
        <v>0</v>
      </c>
      <c r="BT63" s="66">
        <v>0</v>
      </c>
      <c r="BU63" s="66">
        <v>0</v>
      </c>
      <c r="BV63" s="66">
        <v>0</v>
      </c>
      <c r="BW63" s="66">
        <v>0</v>
      </c>
      <c r="BX63" s="66">
        <v>0</v>
      </c>
      <c r="BY63" s="66">
        <v>0</v>
      </c>
      <c r="BZ63" s="66">
        <v>0</v>
      </c>
      <c r="CA63" s="66">
        <v>0</v>
      </c>
      <c r="CB63" s="66">
        <v>0</v>
      </c>
      <c r="CC63" s="66">
        <v>0</v>
      </c>
      <c r="CD63" s="66">
        <v>0</v>
      </c>
      <c r="CE63" s="66">
        <v>0</v>
      </c>
      <c r="CF63" s="66">
        <v>0</v>
      </c>
      <c r="CG63" s="66">
        <v>0</v>
      </c>
      <c r="CH63" s="66">
        <v>0</v>
      </c>
      <c r="CI63" s="66">
        <v>0</v>
      </c>
      <c r="CJ63" s="66">
        <v>0</v>
      </c>
      <c r="CK63" s="66">
        <v>0</v>
      </c>
      <c r="CM63" s="52" t="str">
        <f t="shared" si="8"/>
        <v>ABIOCRP23</v>
      </c>
      <c r="CN63" s="52" t="str">
        <f t="shared" si="9"/>
        <v>OSR - Hi</v>
      </c>
      <c r="CO63" s="15" t="s">
        <v>106</v>
      </c>
      <c r="CP63" s="15" t="s">
        <v>105</v>
      </c>
      <c r="CQ63" s="52" t="str">
        <f t="shared" si="10"/>
        <v>BIORPS</v>
      </c>
      <c r="CR63" s="52" t="s">
        <v>103</v>
      </c>
      <c r="CS63" s="66">
        <f>IF(AF63&lt;0,0.01,AF63/Conversions!$B$3)</f>
        <v>39.888592755976262</v>
      </c>
      <c r="CT63" s="66">
        <f>IF(AG63&lt;0,0.01,AG63/Conversions!$B$3)</f>
        <v>39.888592755976262</v>
      </c>
      <c r="CU63" s="66">
        <f>IF(AH63&lt;0,0.01,AH63/Conversions!$B$3)</f>
        <v>39.888592755976262</v>
      </c>
      <c r="CV63" s="66">
        <f>IF(AI63&lt;0,0.01,AI63/Conversions!$B$3)</f>
        <v>39.888592755976262</v>
      </c>
      <c r="CW63" s="66">
        <f>IF(AJ63&lt;0,0.01,AJ63/Conversions!$B$3)</f>
        <v>39.888592755976262</v>
      </c>
      <c r="CX63" s="66">
        <f>IF(AK63&lt;0,0.01,AK63/Conversions!$B$3)</f>
        <v>39.888592755976262</v>
      </c>
      <c r="CY63" s="66">
        <f>IF(AL63&lt;0,0.01,AL63/Conversions!$B$3)</f>
        <v>39.888592755976262</v>
      </c>
      <c r="CZ63" s="66">
        <f>IF(AM63&lt;0,0.01,AM63/Conversions!$B$3)</f>
        <v>39.888592755976262</v>
      </c>
      <c r="DA63" s="66">
        <f>IF(AN63&lt;0,0.01,AN63/Conversions!$B$3)</f>
        <v>39.888592755976262</v>
      </c>
      <c r="DB63" s="66">
        <f>IF(AO63&lt;0,0.01,AO63/Conversions!$B$3)</f>
        <v>39.888592755976262</v>
      </c>
      <c r="DC63" s="66">
        <f>IF(AP63&lt;0,0.01,AP63/Conversions!$B$3)</f>
        <v>39.888592755976262</v>
      </c>
      <c r="DD63" s="66">
        <f>IF(AQ63&lt;0,0.01,AQ63/Conversions!$B$3)</f>
        <v>39.888592755976262</v>
      </c>
      <c r="DE63" s="66">
        <f>IF(AR63&lt;0,0.01,AR63/Conversions!$B$3)</f>
        <v>39.888592755976262</v>
      </c>
      <c r="DF63" s="66">
        <f>IF(AS63&lt;0,0.01,AS63/Conversions!$B$3)</f>
        <v>39.888592755976262</v>
      </c>
      <c r="DG63" s="66">
        <f>IF(AT63&lt;0,0.01,AT63/Conversions!$B$3)</f>
        <v>39.888592755976262</v>
      </c>
      <c r="DH63" s="66">
        <f>IF(AU63&lt;0,0.01,AU63/Conversions!$B$3)</f>
        <v>39.888592755976262</v>
      </c>
      <c r="DI63" s="66">
        <f>IF(AV63&lt;0,0.01,AV63/Conversions!$B$3)</f>
        <v>39.888592755976262</v>
      </c>
      <c r="DJ63" s="66">
        <f>IF(AW63&lt;0,0.01,AW63/Conversions!$B$3)</f>
        <v>39.888592755976262</v>
      </c>
      <c r="DK63" s="66">
        <f>IF(AX63&lt;0,0.01,AX63/Conversions!$B$3)</f>
        <v>39.888592755976262</v>
      </c>
      <c r="DL63" s="66">
        <f>IF(AY63&lt;0,0.01,AY63/Conversions!$B$3)</f>
        <v>39.888592755976262</v>
      </c>
      <c r="DM63" s="66">
        <f>IF(AZ63&lt;0,0.01,AZ63/Conversions!$B$3)</f>
        <v>39.888592755976262</v>
      </c>
      <c r="DN63" s="66">
        <f>IF(BA63&lt;0,0.01,BA63/Conversions!$B$3)</f>
        <v>39.888592755976262</v>
      </c>
      <c r="DO63" s="66">
        <f>IF(BB63&lt;0,0.01,BB63/Conversions!$B$3)</f>
        <v>39.888592755976262</v>
      </c>
      <c r="DP63" s="66">
        <f>IF(BC63&lt;0,0.01,BC63/Conversions!$B$3)</f>
        <v>39.888592755976262</v>
      </c>
      <c r="DQ63" s="52">
        <v>5</v>
      </c>
    </row>
    <row r="64" spans="1:121" x14ac:dyDescent="0.25">
      <c r="A64" s="26" t="s">
        <v>88</v>
      </c>
      <c r="B64" s="26" t="s">
        <v>50</v>
      </c>
      <c r="C64" s="25">
        <v>0</v>
      </c>
      <c r="D64" s="25">
        <v>0</v>
      </c>
      <c r="E64" s="25">
        <v>0</v>
      </c>
      <c r="F64" s="25">
        <v>0</v>
      </c>
      <c r="G64" s="25">
        <v>0</v>
      </c>
      <c r="H64" s="25">
        <v>0</v>
      </c>
      <c r="I64" s="25">
        <v>82300.36049426916</v>
      </c>
      <c r="J64" s="25">
        <v>95851.042656351899</v>
      </c>
      <c r="K64" s="25">
        <v>110008.14852733977</v>
      </c>
      <c r="L64" s="25">
        <v>124771.67810723277</v>
      </c>
      <c r="M64" s="25">
        <v>140141.63139603098</v>
      </c>
      <c r="N64" s="25">
        <v>149873.28805798487</v>
      </c>
      <c r="O64" s="25">
        <v>159908.15657439138</v>
      </c>
      <c r="P64" s="25">
        <v>170246.23694525048</v>
      </c>
      <c r="Q64" s="25">
        <v>180887.52917056211</v>
      </c>
      <c r="R64" s="25">
        <v>191832.03325032635</v>
      </c>
      <c r="S64" s="25">
        <v>203079.74918454309</v>
      </c>
      <c r="T64" s="25">
        <v>214630.67697321239</v>
      </c>
      <c r="U64" s="25">
        <v>219178.85479000097</v>
      </c>
      <c r="V64" s="25">
        <v>223727.03260678961</v>
      </c>
      <c r="W64" s="25">
        <v>228275.21042357816</v>
      </c>
      <c r="X64" s="25">
        <v>232823.38824036674</v>
      </c>
      <c r="Y64" s="25">
        <v>237371.56605715529</v>
      </c>
      <c r="Z64" s="25">
        <v>241919.74387394389</v>
      </c>
      <c r="AA64" s="25">
        <v>246467.92169073244</v>
      </c>
      <c r="AB64" s="25">
        <v>251016.09950752099</v>
      </c>
      <c r="AD64" s="24">
        <v>510.32583269091015</v>
      </c>
      <c r="AE64" s="24">
        <v>510.32583269091015</v>
      </c>
      <c r="AF64" s="24">
        <v>510.32583269091015</v>
      </c>
      <c r="AG64" s="24">
        <v>510.32583269091015</v>
      </c>
      <c r="AH64" s="24">
        <v>510.32583269091015</v>
      </c>
      <c r="AI64" s="24">
        <v>510.32583269091015</v>
      </c>
      <c r="AJ64" s="24">
        <v>510.32583269091015</v>
      </c>
      <c r="AK64" s="24">
        <v>510.32583269091015</v>
      </c>
      <c r="AL64" s="24">
        <v>510.32583269091015</v>
      </c>
      <c r="AM64" s="24">
        <v>510.32583269091015</v>
      </c>
      <c r="AN64" s="24">
        <v>510.32583269091015</v>
      </c>
      <c r="AO64" s="24">
        <v>510.32583269091015</v>
      </c>
      <c r="AP64" s="24">
        <v>510.32583269091015</v>
      </c>
      <c r="AQ64" s="24">
        <v>510.32583269091015</v>
      </c>
      <c r="AR64" s="24">
        <v>510.32583269091015</v>
      </c>
      <c r="AS64" s="24">
        <v>510.32583269091015</v>
      </c>
      <c r="AT64" s="24">
        <v>510.32583269091015</v>
      </c>
      <c r="AU64" s="24">
        <v>510.32583269091015</v>
      </c>
      <c r="AV64" s="24">
        <v>510.32583269091015</v>
      </c>
      <c r="AW64" s="24">
        <v>510.32583269091015</v>
      </c>
      <c r="AX64" s="24">
        <v>510.32583269091015</v>
      </c>
      <c r="AY64" s="24">
        <v>510.32583269091015</v>
      </c>
      <c r="AZ64" s="24">
        <v>510.32583269091015</v>
      </c>
      <c r="BA64" s="24">
        <v>510.32583269091015</v>
      </c>
      <c r="BB64" s="24">
        <v>510.32583269091015</v>
      </c>
      <c r="BC64" s="24">
        <v>510.32583269091015</v>
      </c>
      <c r="BD64" s="32"/>
      <c r="BE64" s="52">
        <v>3</v>
      </c>
      <c r="BG64" s="52" t="str">
        <f>"ABIOGAS1"&amp;BE64</f>
        <v>ABIOGAS13</v>
      </c>
      <c r="BH64" s="52" t="str">
        <f t="shared" si="11"/>
        <v>Crops Anaerobic - Hi</v>
      </c>
      <c r="BI64" s="55" t="s">
        <v>5</v>
      </c>
      <c r="BJ64" s="52" t="s">
        <v>9</v>
      </c>
      <c r="BK64" s="55" t="s">
        <v>1</v>
      </c>
      <c r="BL64" s="66">
        <v>0</v>
      </c>
      <c r="BM64" s="66">
        <v>0</v>
      </c>
      <c r="BN64" s="66">
        <v>0</v>
      </c>
      <c r="BO64" s="66">
        <v>0</v>
      </c>
      <c r="BP64" s="66">
        <v>0</v>
      </c>
      <c r="BQ64" s="66">
        <v>0</v>
      </c>
      <c r="BR64" s="66">
        <v>0</v>
      </c>
      <c r="BS64" s="66">
        <v>0</v>
      </c>
      <c r="BT64" s="66">
        <v>0</v>
      </c>
      <c r="BU64" s="66">
        <v>0</v>
      </c>
      <c r="BV64" s="66">
        <v>0</v>
      </c>
      <c r="BW64" s="66">
        <v>0</v>
      </c>
      <c r="BX64" s="66">
        <v>0</v>
      </c>
      <c r="BY64" s="66">
        <v>0</v>
      </c>
      <c r="BZ64" s="66">
        <v>0</v>
      </c>
      <c r="CA64" s="66">
        <v>0</v>
      </c>
      <c r="CB64" s="66">
        <v>0</v>
      </c>
      <c r="CC64" s="66">
        <v>0</v>
      </c>
      <c r="CD64" s="66">
        <v>0</v>
      </c>
      <c r="CE64" s="66">
        <v>0</v>
      </c>
      <c r="CF64" s="66">
        <v>0</v>
      </c>
      <c r="CG64" s="66">
        <v>0</v>
      </c>
      <c r="CH64" s="66">
        <v>0</v>
      </c>
      <c r="CI64" s="66">
        <v>0</v>
      </c>
      <c r="CJ64" s="66">
        <v>0</v>
      </c>
      <c r="CK64" s="66">
        <v>0</v>
      </c>
      <c r="CM64" s="52" t="str">
        <f t="shared" si="8"/>
        <v>ABIOGAS13</v>
      </c>
      <c r="CN64" s="52" t="str">
        <f t="shared" si="9"/>
        <v>Crops Anaerobic - Hi</v>
      </c>
      <c r="CO64" s="15" t="s">
        <v>106</v>
      </c>
      <c r="CP64" s="15" t="s">
        <v>105</v>
      </c>
      <c r="CQ64" s="52" t="str">
        <f t="shared" si="10"/>
        <v>BIOGAS</v>
      </c>
      <c r="CR64" s="52" t="s">
        <v>103</v>
      </c>
      <c r="CS64" s="66">
        <f>IF(AF64&lt;0,0.01,AF64/Conversions!$B$3)</f>
        <v>12.18892310812339</v>
      </c>
      <c r="CT64" s="66">
        <f>IF(AG64&lt;0,0.01,AG64/Conversions!$B$3)</f>
        <v>12.18892310812339</v>
      </c>
      <c r="CU64" s="66">
        <f>IF(AH64&lt;0,0.01,AH64/Conversions!$B$3)</f>
        <v>12.18892310812339</v>
      </c>
      <c r="CV64" s="66">
        <f>IF(AI64&lt;0,0.01,AI64/Conversions!$B$3)</f>
        <v>12.18892310812339</v>
      </c>
      <c r="CW64" s="66">
        <f>IF(AJ64&lt;0,0.01,AJ64/Conversions!$B$3)</f>
        <v>12.18892310812339</v>
      </c>
      <c r="CX64" s="66">
        <f>IF(AK64&lt;0,0.01,AK64/Conversions!$B$3)</f>
        <v>12.18892310812339</v>
      </c>
      <c r="CY64" s="66">
        <f>IF(AL64&lt;0,0.01,AL64/Conversions!$B$3)</f>
        <v>12.18892310812339</v>
      </c>
      <c r="CZ64" s="66">
        <f>IF(AM64&lt;0,0.01,AM64/Conversions!$B$3)</f>
        <v>12.18892310812339</v>
      </c>
      <c r="DA64" s="66">
        <f>IF(AN64&lt;0,0.01,AN64/Conversions!$B$3)</f>
        <v>12.18892310812339</v>
      </c>
      <c r="DB64" s="66">
        <f>IF(AO64&lt;0,0.01,AO64/Conversions!$B$3)</f>
        <v>12.18892310812339</v>
      </c>
      <c r="DC64" s="66">
        <f>IF(AP64&lt;0,0.01,AP64/Conversions!$B$3)</f>
        <v>12.18892310812339</v>
      </c>
      <c r="DD64" s="66">
        <f>IF(AQ64&lt;0,0.01,AQ64/Conversions!$B$3)</f>
        <v>12.18892310812339</v>
      </c>
      <c r="DE64" s="66">
        <f>IF(AR64&lt;0,0.01,AR64/Conversions!$B$3)</f>
        <v>12.18892310812339</v>
      </c>
      <c r="DF64" s="66">
        <f>IF(AS64&lt;0,0.01,AS64/Conversions!$B$3)</f>
        <v>12.18892310812339</v>
      </c>
      <c r="DG64" s="66">
        <f>IF(AT64&lt;0,0.01,AT64/Conversions!$B$3)</f>
        <v>12.18892310812339</v>
      </c>
      <c r="DH64" s="66">
        <f>IF(AU64&lt;0,0.01,AU64/Conversions!$B$3)</f>
        <v>12.18892310812339</v>
      </c>
      <c r="DI64" s="66">
        <f>IF(AV64&lt;0,0.01,AV64/Conversions!$B$3)</f>
        <v>12.18892310812339</v>
      </c>
      <c r="DJ64" s="66">
        <f>IF(AW64&lt;0,0.01,AW64/Conversions!$B$3)</f>
        <v>12.18892310812339</v>
      </c>
      <c r="DK64" s="66">
        <f>IF(AX64&lt;0,0.01,AX64/Conversions!$B$3)</f>
        <v>12.18892310812339</v>
      </c>
      <c r="DL64" s="66">
        <f>IF(AY64&lt;0,0.01,AY64/Conversions!$B$3)</f>
        <v>12.18892310812339</v>
      </c>
      <c r="DM64" s="66">
        <f>IF(AZ64&lt;0,0.01,AZ64/Conversions!$B$3)</f>
        <v>12.18892310812339</v>
      </c>
      <c r="DN64" s="66">
        <f>IF(BA64&lt;0,0.01,BA64/Conversions!$B$3)</f>
        <v>12.18892310812339</v>
      </c>
      <c r="DO64" s="66">
        <f>IF(BB64&lt;0,0.01,BB64/Conversions!$B$3)</f>
        <v>12.18892310812339</v>
      </c>
      <c r="DP64" s="66">
        <f>IF(BC64&lt;0,0.01,BC64/Conversions!$B$3)</f>
        <v>12.18892310812339</v>
      </c>
      <c r="DQ64" s="52">
        <v>5</v>
      </c>
    </row>
    <row r="65" spans="1:121" x14ac:dyDescent="0.25">
      <c r="A65" s="26" t="s">
        <v>89</v>
      </c>
      <c r="B65" s="26" t="s">
        <v>52</v>
      </c>
      <c r="C65" s="25">
        <v>0</v>
      </c>
      <c r="D65" s="25">
        <v>0</v>
      </c>
      <c r="E65" s="25">
        <v>0</v>
      </c>
      <c r="F65" s="25">
        <v>0</v>
      </c>
      <c r="G65" s="25">
        <v>0</v>
      </c>
      <c r="H65" s="25">
        <v>0</v>
      </c>
      <c r="I65" s="25">
        <v>0</v>
      </c>
      <c r="J65" s="25">
        <v>0</v>
      </c>
      <c r="K65" s="25">
        <v>0</v>
      </c>
      <c r="L65" s="25">
        <v>0</v>
      </c>
      <c r="M65" s="25">
        <v>0</v>
      </c>
      <c r="N65" s="25">
        <v>0</v>
      </c>
      <c r="O65" s="25">
        <v>0</v>
      </c>
      <c r="P65" s="25">
        <v>0</v>
      </c>
      <c r="Q65" s="25">
        <v>0</v>
      </c>
      <c r="R65" s="25">
        <v>0</v>
      </c>
      <c r="S65" s="25">
        <v>0</v>
      </c>
      <c r="T65" s="25">
        <v>0</v>
      </c>
      <c r="U65" s="25">
        <v>0</v>
      </c>
      <c r="V65" s="25">
        <v>0</v>
      </c>
      <c r="W65" s="25">
        <v>0</v>
      </c>
      <c r="X65" s="25">
        <v>0</v>
      </c>
      <c r="Y65" s="25">
        <v>0</v>
      </c>
      <c r="Z65" s="25">
        <v>0</v>
      </c>
      <c r="AA65" s="25">
        <v>0</v>
      </c>
      <c r="AB65" s="25">
        <v>0</v>
      </c>
      <c r="AD65" s="24">
        <v>0</v>
      </c>
      <c r="AE65" s="24">
        <v>0</v>
      </c>
      <c r="AF65" s="24">
        <v>0</v>
      </c>
      <c r="AG65" s="24">
        <v>0</v>
      </c>
      <c r="AH65" s="24">
        <v>0</v>
      </c>
      <c r="AI65" s="24">
        <v>0</v>
      </c>
      <c r="AJ65" s="24">
        <v>0</v>
      </c>
      <c r="AK65" s="24">
        <v>0</v>
      </c>
      <c r="AL65" s="24">
        <v>0</v>
      </c>
      <c r="AM65" s="24">
        <v>0</v>
      </c>
      <c r="AN65" s="24">
        <v>0</v>
      </c>
      <c r="AO65" s="24">
        <v>0</v>
      </c>
      <c r="AP65" s="24">
        <v>0</v>
      </c>
      <c r="AQ65" s="24">
        <v>0</v>
      </c>
      <c r="AR65" s="24">
        <v>0</v>
      </c>
      <c r="AS65" s="24">
        <v>0</v>
      </c>
      <c r="AT65" s="24">
        <v>0</v>
      </c>
      <c r="AU65" s="24">
        <v>0</v>
      </c>
      <c r="AV65" s="24">
        <v>0</v>
      </c>
      <c r="AW65" s="24">
        <v>0</v>
      </c>
      <c r="AX65" s="24">
        <v>0</v>
      </c>
      <c r="AY65" s="24">
        <v>0</v>
      </c>
      <c r="AZ65" s="24">
        <v>0</v>
      </c>
      <c r="BA65" s="24">
        <v>0</v>
      </c>
      <c r="BB65" s="24">
        <v>0</v>
      </c>
      <c r="BC65" s="24">
        <v>0</v>
      </c>
      <c r="BD65" s="32"/>
      <c r="BE65" s="52" t="s">
        <v>109</v>
      </c>
      <c r="BG65" s="52" t="str">
        <f>"MINBIOINDF"&amp;BE65</f>
        <v>MINBIOINDF_S3</v>
      </c>
      <c r="BH65" s="52" t="str">
        <f t="shared" si="11"/>
        <v>Industrial Food - Hi</v>
      </c>
      <c r="BI65" s="55" t="s">
        <v>5</v>
      </c>
      <c r="BJ65" s="52" t="s">
        <v>11</v>
      </c>
      <c r="BK65" s="55" t="s">
        <v>1</v>
      </c>
      <c r="BL65" s="66">
        <v>0</v>
      </c>
      <c r="BM65" s="66">
        <v>0</v>
      </c>
      <c r="BN65" s="66">
        <v>0</v>
      </c>
      <c r="BO65" s="66">
        <v>0</v>
      </c>
      <c r="BP65" s="66">
        <v>0</v>
      </c>
      <c r="BQ65" s="66">
        <v>0</v>
      </c>
      <c r="BR65" s="66">
        <v>0</v>
      </c>
      <c r="BS65" s="66">
        <v>0</v>
      </c>
      <c r="BT65" s="66">
        <v>0</v>
      </c>
      <c r="BU65" s="66">
        <v>0</v>
      </c>
      <c r="BV65" s="66">
        <v>0</v>
      </c>
      <c r="BW65" s="66">
        <v>0</v>
      </c>
      <c r="BX65" s="66">
        <v>0</v>
      </c>
      <c r="BY65" s="66">
        <v>0</v>
      </c>
      <c r="BZ65" s="66">
        <v>0</v>
      </c>
      <c r="CA65" s="66">
        <v>0</v>
      </c>
      <c r="CB65" s="66">
        <v>0</v>
      </c>
      <c r="CC65" s="66">
        <v>0</v>
      </c>
      <c r="CD65" s="66">
        <v>0</v>
      </c>
      <c r="CE65" s="66">
        <v>0</v>
      </c>
      <c r="CF65" s="66">
        <v>0</v>
      </c>
      <c r="CG65" s="66">
        <v>0</v>
      </c>
      <c r="CH65" s="66">
        <v>0</v>
      </c>
      <c r="CI65" s="66">
        <v>0</v>
      </c>
      <c r="CJ65" s="66">
        <v>0</v>
      </c>
      <c r="CK65" s="66">
        <v>0</v>
      </c>
      <c r="CM65" s="52" t="str">
        <f t="shared" si="8"/>
        <v>MINBIOINDF_S3</v>
      </c>
      <c r="CN65" s="52" t="str">
        <f t="shared" si="9"/>
        <v>Industrial Food - Hi</v>
      </c>
      <c r="CO65" s="15" t="s">
        <v>6</v>
      </c>
      <c r="CP65" s="15" t="s">
        <v>105</v>
      </c>
      <c r="CQ65" s="52" t="str">
        <f t="shared" si="10"/>
        <v>BIOSLU</v>
      </c>
      <c r="CR65" s="52" t="s">
        <v>103</v>
      </c>
      <c r="CS65" s="66">
        <f>IF(AF65&lt;0,0.01,AF65/Conversions!$B$3)</f>
        <v>0</v>
      </c>
      <c r="CT65" s="66">
        <f>IF(AG65&lt;0,0.01,AG65/Conversions!$B$3)</f>
        <v>0</v>
      </c>
      <c r="CU65" s="66">
        <f>IF(AH65&lt;0,0.01,AH65/Conversions!$B$3)</f>
        <v>0</v>
      </c>
      <c r="CV65" s="66">
        <f>IF(AI65&lt;0,0.01,AI65/Conversions!$B$3)</f>
        <v>0</v>
      </c>
      <c r="CW65" s="66">
        <f>IF(AJ65&lt;0,0.01,AJ65/Conversions!$B$3)</f>
        <v>0</v>
      </c>
      <c r="CX65" s="66">
        <f>IF(AK65&lt;0,0.01,AK65/Conversions!$B$3)</f>
        <v>0</v>
      </c>
      <c r="CY65" s="66">
        <f>IF(AL65&lt;0,0.01,AL65/Conversions!$B$3)</f>
        <v>0</v>
      </c>
      <c r="CZ65" s="66">
        <f>IF(AM65&lt;0,0.01,AM65/Conversions!$B$3)</f>
        <v>0</v>
      </c>
      <c r="DA65" s="66">
        <f>IF(AN65&lt;0,0.01,AN65/Conversions!$B$3)</f>
        <v>0</v>
      </c>
      <c r="DB65" s="66">
        <f>IF(AO65&lt;0,0.01,AO65/Conversions!$B$3)</f>
        <v>0</v>
      </c>
      <c r="DC65" s="66">
        <f>IF(AP65&lt;0,0.01,AP65/Conversions!$B$3)</f>
        <v>0</v>
      </c>
      <c r="DD65" s="66">
        <f>IF(AQ65&lt;0,0.01,AQ65/Conversions!$B$3)</f>
        <v>0</v>
      </c>
      <c r="DE65" s="66">
        <f>IF(AR65&lt;0,0.01,AR65/Conversions!$B$3)</f>
        <v>0</v>
      </c>
      <c r="DF65" s="66">
        <f>IF(AS65&lt;0,0.01,AS65/Conversions!$B$3)</f>
        <v>0</v>
      </c>
      <c r="DG65" s="66">
        <f>IF(AT65&lt;0,0.01,AT65/Conversions!$B$3)</f>
        <v>0</v>
      </c>
      <c r="DH65" s="66">
        <f>IF(AU65&lt;0,0.01,AU65/Conversions!$B$3)</f>
        <v>0</v>
      </c>
      <c r="DI65" s="66">
        <f>IF(AV65&lt;0,0.01,AV65/Conversions!$B$3)</f>
        <v>0</v>
      </c>
      <c r="DJ65" s="66">
        <f>IF(AW65&lt;0,0.01,AW65/Conversions!$B$3)</f>
        <v>0</v>
      </c>
      <c r="DK65" s="66">
        <f>IF(AX65&lt;0,0.01,AX65/Conversions!$B$3)</f>
        <v>0</v>
      </c>
      <c r="DL65" s="66">
        <f>IF(AY65&lt;0,0.01,AY65/Conversions!$B$3)</f>
        <v>0</v>
      </c>
      <c r="DM65" s="66">
        <f>IF(AZ65&lt;0,0.01,AZ65/Conversions!$B$3)</f>
        <v>0</v>
      </c>
      <c r="DN65" s="66">
        <f>IF(BA65&lt;0,0.01,BA65/Conversions!$B$3)</f>
        <v>0</v>
      </c>
      <c r="DO65" s="66">
        <f>IF(BB65&lt;0,0.01,BB65/Conversions!$B$3)</f>
        <v>0</v>
      </c>
      <c r="DP65" s="66">
        <f>IF(BC65&lt;0,0.01,BC65/Conversions!$B$3)</f>
        <v>0</v>
      </c>
      <c r="DQ65" s="52">
        <v>5</v>
      </c>
    </row>
    <row r="66" spans="1:121" ht="15.75" thickBot="1" x14ac:dyDescent="0.3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1"/>
    </row>
    <row r="67" spans="1:121" x14ac:dyDescent="0.25">
      <c r="CJ67" s="66">
        <f>SUM(CJ6:CJ21,CJ28:CJ43,CJ50:CJ65)</f>
        <v>53.998361323904625</v>
      </c>
      <c r="CK67" s="52" t="s">
        <v>1</v>
      </c>
    </row>
    <row r="68" spans="1:121" x14ac:dyDescent="0.25">
      <c r="AB68" s="20">
        <f>SUM(AB6:AB21,AB28:AB43,AB50:AB65)</f>
        <v>2829139.6648809365</v>
      </c>
      <c r="BC68" s="20"/>
      <c r="CJ68" s="67">
        <f>CJ67*1000/Conversions!$B$2</f>
        <v>1289728.7026823498</v>
      </c>
      <c r="CK68" s="52" t="s">
        <v>19</v>
      </c>
    </row>
  </sheetData>
  <mergeCells count="6">
    <mergeCell ref="C2:AB2"/>
    <mergeCell ref="AD2:BC2"/>
    <mergeCell ref="C24:AB24"/>
    <mergeCell ref="AD24:BC24"/>
    <mergeCell ref="C46:AB46"/>
    <mergeCell ref="AD46:BC46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O69"/>
  <sheetViews>
    <sheetView topLeftCell="AW26" zoomScale="85" zoomScaleNormal="85" workbookViewId="0">
      <selection activeCell="BG48" sqref="BG48"/>
    </sheetView>
  </sheetViews>
  <sheetFormatPr defaultColWidth="9.140625" defaultRowHeight="15" x14ac:dyDescent="0.25"/>
  <cols>
    <col min="1" max="1" width="25.7109375" style="52" customWidth="1"/>
    <col min="2" max="2" width="13" style="52" bestFit="1" customWidth="1"/>
    <col min="3" max="12" width="9.42578125" style="52" customWidth="1"/>
    <col min="13" max="28" width="11" style="52" customWidth="1"/>
    <col min="29" max="58" width="9.140625" style="52"/>
    <col min="59" max="59" width="18.28515625" style="52" customWidth="1"/>
    <col min="60" max="60" width="23.5703125" style="52" bestFit="1" customWidth="1"/>
    <col min="61" max="61" width="9.85546875" style="52" bestFit="1" customWidth="1"/>
    <col min="62" max="62" width="9.42578125" style="52" bestFit="1" customWidth="1"/>
    <col min="63" max="63" width="5.7109375" style="52" bestFit="1" customWidth="1"/>
    <col min="64" max="89" width="9.140625" style="52"/>
    <col min="90" max="90" width="17.140625" style="52" customWidth="1"/>
    <col min="91" max="91" width="23.5703125" style="52" bestFit="1" customWidth="1"/>
    <col min="92" max="92" width="9.85546875" style="52" bestFit="1" customWidth="1"/>
    <col min="93" max="93" width="9.85546875" style="52" customWidth="1"/>
    <col min="94" max="94" width="9.42578125" style="52" bestFit="1" customWidth="1"/>
    <col min="95" max="16384" width="9.140625" style="52"/>
  </cols>
  <sheetData>
    <row r="1" spans="1:119" ht="15.75" thickBot="1" x14ac:dyDescent="0.3">
      <c r="A1" s="37" t="s">
        <v>22</v>
      </c>
      <c r="B1" s="36"/>
      <c r="C1" s="36"/>
      <c r="D1" s="36"/>
      <c r="E1" s="36"/>
      <c r="F1" s="36"/>
      <c r="G1" s="36"/>
      <c r="H1" s="36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4" t="s">
        <v>23</v>
      </c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3"/>
    </row>
    <row r="2" spans="1:119" x14ac:dyDescent="0.25">
      <c r="A2" s="50" t="s">
        <v>14</v>
      </c>
      <c r="B2" s="50" t="s">
        <v>24</v>
      </c>
      <c r="C2" s="74" t="s">
        <v>25</v>
      </c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6"/>
      <c r="AD2" s="74" t="s">
        <v>26</v>
      </c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6"/>
      <c r="BD2" s="32"/>
    </row>
    <row r="3" spans="1:119" ht="16.5" thickBot="1" x14ac:dyDescent="0.3">
      <c r="A3" s="49"/>
      <c r="B3" s="49"/>
      <c r="C3" s="48">
        <v>2010</v>
      </c>
      <c r="D3" s="47">
        <v>2011</v>
      </c>
      <c r="E3" s="47">
        <v>2012</v>
      </c>
      <c r="F3" s="47">
        <v>2013</v>
      </c>
      <c r="G3" s="47">
        <v>2014</v>
      </c>
      <c r="H3" s="47">
        <v>2015</v>
      </c>
      <c r="I3" s="47">
        <v>2016</v>
      </c>
      <c r="J3" s="47">
        <v>2017</v>
      </c>
      <c r="K3" s="47">
        <v>2018</v>
      </c>
      <c r="L3" s="47">
        <v>2019</v>
      </c>
      <c r="M3" s="47">
        <v>2020</v>
      </c>
      <c r="N3" s="47">
        <v>2021</v>
      </c>
      <c r="O3" s="47">
        <v>2022</v>
      </c>
      <c r="P3" s="47">
        <v>2023</v>
      </c>
      <c r="Q3" s="47">
        <v>2024</v>
      </c>
      <c r="R3" s="47">
        <v>2025</v>
      </c>
      <c r="S3" s="47">
        <v>2026</v>
      </c>
      <c r="T3" s="47">
        <v>2027</v>
      </c>
      <c r="U3" s="47">
        <v>2028</v>
      </c>
      <c r="V3" s="47">
        <v>2029</v>
      </c>
      <c r="W3" s="47">
        <v>2030</v>
      </c>
      <c r="X3" s="47">
        <v>2031</v>
      </c>
      <c r="Y3" s="47">
        <v>2032</v>
      </c>
      <c r="Z3" s="47">
        <v>2033</v>
      </c>
      <c r="AA3" s="47">
        <v>2034</v>
      </c>
      <c r="AB3" s="46">
        <v>2035</v>
      </c>
      <c r="AD3" s="48">
        <v>2010</v>
      </c>
      <c r="AE3" s="47">
        <v>2011</v>
      </c>
      <c r="AF3" s="47">
        <v>2012</v>
      </c>
      <c r="AG3" s="47">
        <v>2013</v>
      </c>
      <c r="AH3" s="47">
        <v>2014</v>
      </c>
      <c r="AI3" s="47">
        <v>2015</v>
      </c>
      <c r="AJ3" s="47">
        <v>2016</v>
      </c>
      <c r="AK3" s="47">
        <v>2017</v>
      </c>
      <c r="AL3" s="47">
        <v>2018</v>
      </c>
      <c r="AM3" s="47">
        <v>2019</v>
      </c>
      <c r="AN3" s="47">
        <v>2020</v>
      </c>
      <c r="AO3" s="47">
        <v>2021</v>
      </c>
      <c r="AP3" s="47">
        <v>2022</v>
      </c>
      <c r="AQ3" s="47">
        <v>2023</v>
      </c>
      <c r="AR3" s="47">
        <v>2024</v>
      </c>
      <c r="AS3" s="47">
        <v>2025</v>
      </c>
      <c r="AT3" s="47">
        <v>2026</v>
      </c>
      <c r="AU3" s="47">
        <v>2027</v>
      </c>
      <c r="AV3" s="47">
        <v>2028</v>
      </c>
      <c r="AW3" s="47">
        <v>2029</v>
      </c>
      <c r="AX3" s="47">
        <v>2030</v>
      </c>
      <c r="AY3" s="47">
        <v>2031</v>
      </c>
      <c r="AZ3" s="47">
        <v>2032</v>
      </c>
      <c r="BA3" s="47">
        <v>2033</v>
      </c>
      <c r="BB3" s="47">
        <v>2034</v>
      </c>
      <c r="BC3" s="46">
        <v>2035</v>
      </c>
      <c r="BD3" s="32"/>
      <c r="BG3" s="18" t="s">
        <v>93</v>
      </c>
      <c r="BH3" s="19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L3" s="71"/>
      <c r="CM3" s="7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</row>
    <row r="4" spans="1:119" ht="15.75" thickBot="1" x14ac:dyDescent="0.3">
      <c r="A4" s="49"/>
      <c r="B4" s="49"/>
      <c r="C4" s="45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3"/>
      <c r="AD4" s="45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3"/>
      <c r="BD4" s="32"/>
      <c r="BG4" s="31" t="s">
        <v>110</v>
      </c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L4" s="31" t="s">
        <v>110</v>
      </c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</row>
    <row r="5" spans="1:119" ht="15.75" thickBot="1" x14ac:dyDescent="0.3">
      <c r="A5" s="30"/>
      <c r="B5" s="17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32"/>
      <c r="BG5" s="29" t="s">
        <v>4</v>
      </c>
      <c r="BH5" s="28" t="s">
        <v>91</v>
      </c>
      <c r="BI5" s="28" t="s">
        <v>3</v>
      </c>
      <c r="BJ5" s="28" t="s">
        <v>97</v>
      </c>
      <c r="BK5" s="28" t="s">
        <v>92</v>
      </c>
      <c r="BL5" s="27">
        <v>2012</v>
      </c>
      <c r="BM5" s="27">
        <v>2013</v>
      </c>
      <c r="BN5" s="27">
        <v>2014</v>
      </c>
      <c r="BO5" s="27">
        <v>2015</v>
      </c>
      <c r="BP5" s="27">
        <v>2016</v>
      </c>
      <c r="BQ5" s="27">
        <v>2017</v>
      </c>
      <c r="BR5" s="27">
        <v>2018</v>
      </c>
      <c r="BS5" s="27">
        <v>2019</v>
      </c>
      <c r="BT5" s="27">
        <v>2020</v>
      </c>
      <c r="BU5" s="27">
        <v>2021</v>
      </c>
      <c r="BV5" s="27">
        <v>2022</v>
      </c>
      <c r="BW5" s="27">
        <v>2023</v>
      </c>
      <c r="BX5" s="27">
        <v>2024</v>
      </c>
      <c r="BY5" s="27">
        <v>2025</v>
      </c>
      <c r="BZ5" s="27">
        <v>2026</v>
      </c>
      <c r="CA5" s="27">
        <v>2027</v>
      </c>
      <c r="CB5" s="27">
        <v>2028</v>
      </c>
      <c r="CC5" s="27">
        <v>2029</v>
      </c>
      <c r="CD5" s="27">
        <v>2030</v>
      </c>
      <c r="CE5" s="27">
        <v>2031</v>
      </c>
      <c r="CF5" s="27">
        <v>2032</v>
      </c>
      <c r="CG5" s="27">
        <v>2033</v>
      </c>
      <c r="CH5" s="27">
        <v>2034</v>
      </c>
      <c r="CI5" s="27">
        <v>2035</v>
      </c>
      <c r="CJ5" s="27">
        <v>2050</v>
      </c>
      <c r="CL5" s="29" t="s">
        <v>4</v>
      </c>
      <c r="CM5" s="28" t="s">
        <v>91</v>
      </c>
      <c r="CN5" s="28" t="s">
        <v>3</v>
      </c>
      <c r="CO5" s="28" t="s">
        <v>104</v>
      </c>
      <c r="CP5" s="28" t="s">
        <v>97</v>
      </c>
      <c r="CQ5" s="28" t="s">
        <v>92</v>
      </c>
      <c r="CR5" s="27">
        <v>2012</v>
      </c>
      <c r="CS5" s="27">
        <v>2013</v>
      </c>
      <c r="CT5" s="27">
        <v>2014</v>
      </c>
      <c r="CU5" s="27">
        <v>2015</v>
      </c>
      <c r="CV5" s="27">
        <v>2016</v>
      </c>
      <c r="CW5" s="27">
        <v>2017</v>
      </c>
      <c r="CX5" s="27">
        <v>2018</v>
      </c>
      <c r="CY5" s="27">
        <v>2019</v>
      </c>
      <c r="CZ5" s="27">
        <v>2020</v>
      </c>
      <c r="DA5" s="27">
        <v>2021</v>
      </c>
      <c r="DB5" s="27">
        <v>2022</v>
      </c>
      <c r="DC5" s="27">
        <v>2023</v>
      </c>
      <c r="DD5" s="27">
        <v>2024</v>
      </c>
      <c r="DE5" s="27">
        <v>2025</v>
      </c>
      <c r="DF5" s="27">
        <v>2026</v>
      </c>
      <c r="DG5" s="27">
        <v>2027</v>
      </c>
      <c r="DH5" s="27">
        <v>2028</v>
      </c>
      <c r="DI5" s="27">
        <v>2029</v>
      </c>
      <c r="DJ5" s="27">
        <v>2030</v>
      </c>
      <c r="DK5" s="27">
        <v>2031</v>
      </c>
      <c r="DL5" s="27">
        <v>2032</v>
      </c>
      <c r="DM5" s="27">
        <v>2033</v>
      </c>
      <c r="DN5" s="27">
        <v>2034</v>
      </c>
      <c r="DO5" s="27">
        <v>2035</v>
      </c>
    </row>
    <row r="6" spans="1:119" x14ac:dyDescent="0.25">
      <c r="A6" s="26" t="s">
        <v>27</v>
      </c>
      <c r="B6" s="26" t="s">
        <v>28</v>
      </c>
      <c r="C6" s="25">
        <v>44167.383204356476</v>
      </c>
      <c r="D6" s="25">
        <v>58670.106047578098</v>
      </c>
      <c r="E6" s="25">
        <v>47298.652909143028</v>
      </c>
      <c r="F6" s="25">
        <v>63449.41243909434</v>
      </c>
      <c r="G6" s="25">
        <v>54385.21066208079</v>
      </c>
      <c r="H6" s="25">
        <v>60016.002675074073</v>
      </c>
      <c r="I6" s="25">
        <v>65646.794688067239</v>
      </c>
      <c r="J6" s="25">
        <v>46721.840068787635</v>
      </c>
      <c r="K6" s="25">
        <v>34389.032196426917</v>
      </c>
      <c r="L6" s="25">
        <v>67377.233209133541</v>
      </c>
      <c r="M6" s="25">
        <v>78116.938950988828</v>
      </c>
      <c r="N6" s="25">
        <v>72237.914151096295</v>
      </c>
      <c r="O6" s="25">
        <v>115737.8050064795</v>
      </c>
      <c r="P6" s="25">
        <v>195427.63880179997</v>
      </c>
      <c r="Q6" s="25">
        <v>239777.84665882261</v>
      </c>
      <c r="R6" s="25">
        <v>270702.44033819425</v>
      </c>
      <c r="S6" s="25">
        <v>295777.41083806707</v>
      </c>
      <c r="T6" s="25">
        <v>330983.63253757305</v>
      </c>
      <c r="U6" s="25">
        <v>238045.64003812507</v>
      </c>
      <c r="V6" s="25">
        <v>282127.24072824343</v>
      </c>
      <c r="W6" s="25">
        <v>264469.80428617756</v>
      </c>
      <c r="X6" s="25">
        <v>261701.51802732103</v>
      </c>
      <c r="Y6" s="25">
        <v>294087.59949694911</v>
      </c>
      <c r="Z6" s="25">
        <v>304765.03179878113</v>
      </c>
      <c r="AA6" s="25">
        <v>326688.67749092251</v>
      </c>
      <c r="AB6" s="25">
        <v>458240.33310026251</v>
      </c>
      <c r="AD6" s="24">
        <v>144.44460000000001</v>
      </c>
      <c r="AE6" s="24">
        <v>144.44460000000001</v>
      </c>
      <c r="AF6" s="24">
        <v>144.44460000000001</v>
      </c>
      <c r="AG6" s="24">
        <v>144.44460000000001</v>
      </c>
      <c r="AH6" s="24">
        <v>144.44460000000001</v>
      </c>
      <c r="AI6" s="24">
        <v>144.44460000000001</v>
      </c>
      <c r="AJ6" s="24">
        <v>144.44460000000001</v>
      </c>
      <c r="AK6" s="24">
        <v>144.44460000000001</v>
      </c>
      <c r="AL6" s="24">
        <v>144.44460000000001</v>
      </c>
      <c r="AM6" s="24">
        <v>144.44460000000001</v>
      </c>
      <c r="AN6" s="24">
        <v>144.44460000000001</v>
      </c>
      <c r="AO6" s="24">
        <v>144.44460000000001</v>
      </c>
      <c r="AP6" s="24">
        <v>144.44460000000001</v>
      </c>
      <c r="AQ6" s="24">
        <v>144.44460000000001</v>
      </c>
      <c r="AR6" s="24">
        <v>144.44460000000001</v>
      </c>
      <c r="AS6" s="24">
        <v>144.44460000000001</v>
      </c>
      <c r="AT6" s="24">
        <v>144.44460000000001</v>
      </c>
      <c r="AU6" s="24">
        <v>144.44460000000001</v>
      </c>
      <c r="AV6" s="24">
        <v>144.44460000000001</v>
      </c>
      <c r="AW6" s="24">
        <v>144.44460000000001</v>
      </c>
      <c r="AX6" s="24">
        <v>144.44460000000001</v>
      </c>
      <c r="AY6" s="24">
        <v>144.44460000000001</v>
      </c>
      <c r="AZ6" s="24">
        <v>144.44460000000001</v>
      </c>
      <c r="BA6" s="24">
        <v>144.44460000000001</v>
      </c>
      <c r="BB6" s="24">
        <v>144.44460000000001</v>
      </c>
      <c r="BC6" s="24">
        <v>144.44460000000001</v>
      </c>
      <c r="BD6" s="32"/>
      <c r="BE6" s="52">
        <v>1</v>
      </c>
      <c r="BG6" s="52" t="str">
        <f>"ABIOFRSR"&amp;BE6</f>
        <v>ABIOFRSR1</v>
      </c>
      <c r="BH6" s="52" t="str">
        <f>A6</f>
        <v>Forest thinnings - Lo</v>
      </c>
      <c r="BI6" s="55" t="s">
        <v>5</v>
      </c>
      <c r="BJ6" s="52" t="s">
        <v>7</v>
      </c>
      <c r="BK6" s="55" t="s">
        <v>1</v>
      </c>
      <c r="BL6" s="66">
        <f>E6/1000*Conversions!$B$2</f>
        <v>1.9803000000000004</v>
      </c>
      <c r="BM6" s="66">
        <f>F6/1000*Conversions!$B$2</f>
        <v>2.6565000000000021</v>
      </c>
      <c r="BN6" s="66">
        <f>G6/1000*Conversions!$B$2</f>
        <v>2.2769999999999984</v>
      </c>
      <c r="BO6" s="66">
        <f>H6/1000*Conversions!$B$2</f>
        <v>2.5127500000000014</v>
      </c>
      <c r="BP6" s="66">
        <f>I6/1000*Conversions!$B$2</f>
        <v>2.7484999999999995</v>
      </c>
      <c r="BQ6" s="66">
        <f>J6/1000*Conversions!$B$2</f>
        <v>1.9561500000000009</v>
      </c>
      <c r="BR6" s="66">
        <f>K6/1000*Conversions!$B$2</f>
        <v>1.4398000000000022</v>
      </c>
      <c r="BS6" s="66">
        <f>L6/1000*Conversions!$B$2</f>
        <v>2.820950000000003</v>
      </c>
      <c r="BT6" s="66">
        <f>M6/1000*Conversions!$B$2</f>
        <v>3.2706000000000004</v>
      </c>
      <c r="BU6" s="66">
        <f>N6/1000*Conversions!$B$2</f>
        <v>3.0244569896780997</v>
      </c>
      <c r="BV6" s="66">
        <f>O6/1000*Conversions!$B$2</f>
        <v>4.8457104200112839</v>
      </c>
      <c r="BW6" s="66">
        <f>P6/1000*Conversions!$B$2</f>
        <v>8.1821643813537612</v>
      </c>
      <c r="BX6" s="66">
        <f>Q6/1000*Conversions!$B$2</f>
        <v>10.039018883911586</v>
      </c>
      <c r="BY6" s="66">
        <f>R6/1000*Conversions!$B$2</f>
        <v>11.333769772079519</v>
      </c>
      <c r="BZ6" s="66">
        <f>S6/1000*Conversions!$B$2</f>
        <v>12.383608636968193</v>
      </c>
      <c r="CA6" s="66">
        <f>T6/1000*Conversions!$B$2</f>
        <v>13.857622727083109</v>
      </c>
      <c r="CB6" s="66">
        <f>U6/1000*Conversions!$B$2</f>
        <v>9.9664948571162206</v>
      </c>
      <c r="CC6" s="66">
        <f>V6/1000*Conversions!$B$2</f>
        <v>11.812103314810095</v>
      </c>
      <c r="CD6" s="66">
        <f>W6/1000*Conversions!$B$2</f>
        <v>11.072821765853684</v>
      </c>
      <c r="CE6" s="66">
        <f>X6/1000*Conversions!$B$2</f>
        <v>10.956919156767876</v>
      </c>
      <c r="CF6" s="66">
        <f>Y6/1000*Conversions!$B$2</f>
        <v>12.312859615738265</v>
      </c>
      <c r="CG6" s="66">
        <f>Z6/1000*Conversions!$B$2</f>
        <v>12.75990235135137</v>
      </c>
      <c r="CH6" s="66">
        <f>AA6/1000*Conversions!$B$2</f>
        <v>13.677801549189944</v>
      </c>
      <c r="CI6" s="66">
        <f>AB6/1000*Conversions!$B$2</f>
        <v>19.185606266241791</v>
      </c>
      <c r="CJ6" s="73">
        <f>TREND(BL6:CI6,$BL$5:$CI$5,$CJ$5)</f>
        <v>25.713571433157995</v>
      </c>
      <c r="CL6" s="52" t="str">
        <f t="shared" ref="CL6:CL21" si="0">BG6</f>
        <v>ABIOFRSR1</v>
      </c>
      <c r="CM6" s="52" t="str">
        <f t="shared" ref="CM6:CM21" si="1">BH6</f>
        <v>Forest thinnings - Lo</v>
      </c>
      <c r="CN6" s="15" t="s">
        <v>106</v>
      </c>
      <c r="CO6" s="15" t="s">
        <v>105</v>
      </c>
      <c r="CP6" s="52" t="str">
        <f t="shared" ref="CP6:CP21" si="2">BJ6</f>
        <v>BIOWOO</v>
      </c>
      <c r="CQ6" s="52" t="s">
        <v>103</v>
      </c>
      <c r="CR6" s="66">
        <f>IF(AF6&lt;0,0.01,AF6/Conversions!$B$3)</f>
        <v>3.45</v>
      </c>
      <c r="CS6" s="66">
        <f>IF(AG6&lt;0,0.01,AG6/Conversions!$B$3)</f>
        <v>3.45</v>
      </c>
      <c r="CT6" s="66">
        <f>IF(AH6&lt;0,0.01,AH6/Conversions!$B$3)</f>
        <v>3.45</v>
      </c>
      <c r="CU6" s="66">
        <f>IF(AI6&lt;0,0.01,AI6/Conversions!$B$3)</f>
        <v>3.45</v>
      </c>
      <c r="CV6" s="66">
        <f>IF(AJ6&lt;0,0.01,AJ6/Conversions!$B$3)</f>
        <v>3.45</v>
      </c>
      <c r="CW6" s="66">
        <f>IF(AK6&lt;0,0.01,AK6/Conversions!$B$3)</f>
        <v>3.45</v>
      </c>
      <c r="CX6" s="66">
        <f>IF(AL6&lt;0,0.01,AL6/Conversions!$B$3)</f>
        <v>3.45</v>
      </c>
      <c r="CY6" s="66">
        <f>IF(AM6&lt;0,0.01,AM6/Conversions!$B$3)</f>
        <v>3.45</v>
      </c>
      <c r="CZ6" s="66">
        <f>IF(AN6&lt;0,0.01,AN6/Conversions!$B$3)</f>
        <v>3.45</v>
      </c>
      <c r="DA6" s="66">
        <f>IF(AO6&lt;0,0.01,AO6/Conversions!$B$3)</f>
        <v>3.45</v>
      </c>
      <c r="DB6" s="66">
        <f>IF(AP6&lt;0,0.01,AP6/Conversions!$B$3)</f>
        <v>3.45</v>
      </c>
      <c r="DC6" s="66">
        <f>IF(AQ6&lt;0,0.01,AQ6/Conversions!$B$3)</f>
        <v>3.45</v>
      </c>
      <c r="DD6" s="66">
        <f>IF(AR6&lt;0,0.01,AR6/Conversions!$B$3)</f>
        <v>3.45</v>
      </c>
      <c r="DE6" s="66">
        <f>IF(AS6&lt;0,0.01,AS6/Conversions!$B$3)</f>
        <v>3.45</v>
      </c>
      <c r="DF6" s="66">
        <f>IF(AT6&lt;0,0.01,AT6/Conversions!$B$3)</f>
        <v>3.45</v>
      </c>
      <c r="DG6" s="66">
        <f>IF(AU6&lt;0,0.01,AU6/Conversions!$B$3)</f>
        <v>3.45</v>
      </c>
      <c r="DH6" s="66">
        <f>IF(AV6&lt;0,0.01,AV6/Conversions!$B$3)</f>
        <v>3.45</v>
      </c>
      <c r="DI6" s="66">
        <f>IF(AW6&lt;0,0.01,AW6/Conversions!$B$3)</f>
        <v>3.45</v>
      </c>
      <c r="DJ6" s="66">
        <f>IF(AX6&lt;0,0.01,AX6/Conversions!$B$3)</f>
        <v>3.45</v>
      </c>
      <c r="DK6" s="66">
        <f>IF(AY6&lt;0,0.01,AY6/Conversions!$B$3)</f>
        <v>3.45</v>
      </c>
      <c r="DL6" s="66">
        <f>IF(AZ6&lt;0,0.01,AZ6/Conversions!$B$3)</f>
        <v>3.45</v>
      </c>
      <c r="DM6" s="66">
        <f>IF(BA6&lt;0,0.01,BA6/Conversions!$B$3)</f>
        <v>3.45</v>
      </c>
      <c r="DN6" s="66">
        <f>IF(BB6&lt;0,0.01,BB6/Conversions!$B$3)</f>
        <v>3.45</v>
      </c>
      <c r="DO6" s="66">
        <f>IF(BC6&lt;0,0.01,BC6/Conversions!$B$3)</f>
        <v>3.45</v>
      </c>
    </row>
    <row r="7" spans="1:119" x14ac:dyDescent="0.25">
      <c r="A7" s="26" t="s">
        <v>29</v>
      </c>
      <c r="B7" s="26" t="s">
        <v>30</v>
      </c>
      <c r="C7" s="25">
        <v>66580.682143880782</v>
      </c>
      <c r="D7" s="25">
        <v>82072.226999140155</v>
      </c>
      <c r="E7" s="25">
        <v>89488.392089423913</v>
      </c>
      <c r="F7" s="25">
        <v>86357.122384637434</v>
      </c>
      <c r="G7" s="25">
        <v>85697.907709945546</v>
      </c>
      <c r="H7" s="25">
        <v>100130.33773226161</v>
      </c>
      <c r="I7" s="25">
        <v>108535.13287778468</v>
      </c>
      <c r="J7" s="25">
        <v>116928.29293812145</v>
      </c>
      <c r="K7" s="25">
        <v>125309.67750317192</v>
      </c>
      <c r="L7" s="25">
        <v>133679.14446839225</v>
      </c>
      <c r="M7" s="25">
        <v>142036.55001434695</v>
      </c>
      <c r="N7" s="25">
        <v>145559.21889361218</v>
      </c>
      <c r="O7" s="25">
        <v>149159.73185642451</v>
      </c>
      <c r="P7" s="25">
        <v>152839.75101972147</v>
      </c>
      <c r="Q7" s="25">
        <v>156600.97320366168</v>
      </c>
      <c r="R7" s="25">
        <v>160445.13064637277</v>
      </c>
      <c r="S7" s="25">
        <v>164373.99173330085</v>
      </c>
      <c r="T7" s="25">
        <v>168389.36174145821</v>
      </c>
      <c r="U7" s="25">
        <v>172493.08359887186</v>
      </c>
      <c r="V7" s="25">
        <v>176687.03865954274</v>
      </c>
      <c r="W7" s="25">
        <v>180973.1474942296</v>
      </c>
      <c r="X7" s="25">
        <v>185353.37069738039</v>
      </c>
      <c r="Y7" s="25">
        <v>189829.70971053874</v>
      </c>
      <c r="Z7" s="25">
        <v>194404.20766256016</v>
      </c>
      <c r="AA7" s="25">
        <v>199078.95022698064</v>
      </c>
      <c r="AB7" s="25">
        <v>203856.0664968843</v>
      </c>
      <c r="AD7" s="24">
        <v>104.67</v>
      </c>
      <c r="AE7" s="24">
        <v>104.67</v>
      </c>
      <c r="AF7" s="24">
        <v>104.67</v>
      </c>
      <c r="AG7" s="24">
        <v>104.67</v>
      </c>
      <c r="AH7" s="24">
        <v>104.67</v>
      </c>
      <c r="AI7" s="24">
        <v>104.67</v>
      </c>
      <c r="AJ7" s="24">
        <v>104.67</v>
      </c>
      <c r="AK7" s="24">
        <v>104.67</v>
      </c>
      <c r="AL7" s="24">
        <v>104.67</v>
      </c>
      <c r="AM7" s="24">
        <v>104.67</v>
      </c>
      <c r="AN7" s="24">
        <v>104.67</v>
      </c>
      <c r="AO7" s="24">
        <v>104.67</v>
      </c>
      <c r="AP7" s="24">
        <v>104.67</v>
      </c>
      <c r="AQ7" s="24">
        <v>104.67</v>
      </c>
      <c r="AR7" s="24">
        <v>104.67</v>
      </c>
      <c r="AS7" s="24">
        <v>104.67</v>
      </c>
      <c r="AT7" s="24">
        <v>104.67</v>
      </c>
      <c r="AU7" s="24">
        <v>104.67</v>
      </c>
      <c r="AV7" s="24">
        <v>104.67</v>
      </c>
      <c r="AW7" s="24">
        <v>104.67</v>
      </c>
      <c r="AX7" s="24">
        <v>104.67</v>
      </c>
      <c r="AY7" s="24">
        <v>104.67</v>
      </c>
      <c r="AZ7" s="24">
        <v>104.67</v>
      </c>
      <c r="BA7" s="24">
        <v>104.67</v>
      </c>
      <c r="BB7" s="24">
        <v>104.67</v>
      </c>
      <c r="BC7" s="24">
        <v>104.67</v>
      </c>
      <c r="BD7" s="32"/>
      <c r="BE7" s="52">
        <v>1</v>
      </c>
      <c r="BG7" s="52" t="str">
        <f>"MINBIOWOO1"&amp;BE7</f>
        <v>MINBIOWOO11</v>
      </c>
      <c r="BH7" s="52" t="str">
        <f t="shared" ref="BH7:BH21" si="3">A7</f>
        <v>Sawmill residues - Lo</v>
      </c>
      <c r="BI7" s="55" t="s">
        <v>5</v>
      </c>
      <c r="BJ7" s="52" t="s">
        <v>7</v>
      </c>
      <c r="BK7" s="55" t="s">
        <v>1</v>
      </c>
      <c r="BL7" s="66">
        <f>E7/1000*Conversions!$B$2</f>
        <v>3.7467000000000006</v>
      </c>
      <c r="BM7" s="66">
        <f>F7/1000*Conversions!$B$2</f>
        <v>3.6156000000000001</v>
      </c>
      <c r="BN7" s="66">
        <f>G7/1000*Conversions!$B$2</f>
        <v>3.5880000000000001</v>
      </c>
      <c r="BO7" s="66">
        <f>H7/1000*Conversions!$B$2</f>
        <v>4.1922569801743297</v>
      </c>
      <c r="BP7" s="66">
        <f>I7/1000*Conversions!$B$2</f>
        <v>4.5441489433270892</v>
      </c>
      <c r="BQ7" s="66">
        <f>J7/1000*Conversions!$B$2</f>
        <v>4.8955537687332686</v>
      </c>
      <c r="BR7" s="66">
        <f>K7/1000*Conversions!$B$2</f>
        <v>5.2464655777028018</v>
      </c>
      <c r="BS7" s="66">
        <f>L7/1000*Conversions!$B$2</f>
        <v>5.5968784206026472</v>
      </c>
      <c r="BT7" s="66">
        <f>M7/1000*Conversions!$B$2</f>
        <v>5.9467862760006778</v>
      </c>
      <c r="BU7" s="66">
        <f>N7/1000*Conversions!$B$2</f>
        <v>6.094273376637755</v>
      </c>
      <c r="BV7" s="66">
        <f>O7/1000*Conversions!$B$2</f>
        <v>6.2450196533647819</v>
      </c>
      <c r="BW7" s="66">
        <f>P7/1000*Conversions!$B$2</f>
        <v>6.3990946956936989</v>
      </c>
      <c r="BX7" s="66">
        <f>Q7/1000*Conversions!$B$2</f>
        <v>6.5565695460909073</v>
      </c>
      <c r="BY7" s="66">
        <f>R7/1000*Conversions!$B$2</f>
        <v>6.7175167299023357</v>
      </c>
      <c r="BZ7" s="66">
        <f>S7/1000*Conversions!$B$2</f>
        <v>6.88201028588984</v>
      </c>
      <c r="CA7" s="66">
        <f>T7/1000*Conversions!$B$2</f>
        <v>7.050125797391372</v>
      </c>
      <c r="CB7" s="66">
        <f>U7/1000*Conversions!$B$2</f>
        <v>7.2219404241175678</v>
      </c>
      <c r="CC7" s="66">
        <f>V7/1000*Conversions!$B$2</f>
        <v>7.3975329345977361</v>
      </c>
      <c r="CD7" s="66">
        <f>W7/1000*Conversions!$B$2</f>
        <v>7.5769837392884059</v>
      </c>
      <c r="CE7" s="66">
        <f>X7/1000*Conversions!$B$2</f>
        <v>7.7603749243579232</v>
      </c>
      <c r="CF7" s="66">
        <f>Y7/1000*Conversions!$B$2</f>
        <v>7.9477902861608367</v>
      </c>
      <c r="CG7" s="66">
        <f>Z7/1000*Conversions!$B$2</f>
        <v>8.1393153664160689</v>
      </c>
      <c r="CH7" s="66">
        <f>AA7/1000*Conversions!$B$2</f>
        <v>8.335037488103227</v>
      </c>
      <c r="CI7" s="66">
        <f>AB7/1000*Conversions!$B$2</f>
        <v>8.5350457920915517</v>
      </c>
      <c r="CJ7" s="73">
        <f>TREND(BT7:CI7,$BT$5:$CI$5,$CJ$5)</f>
        <v>11.052343183515688</v>
      </c>
      <c r="CL7" s="52" t="str">
        <f t="shared" si="0"/>
        <v>MINBIOWOO11</v>
      </c>
      <c r="CM7" s="52" t="str">
        <f t="shared" si="1"/>
        <v>Sawmill residues - Lo</v>
      </c>
      <c r="CN7" s="15" t="s">
        <v>6</v>
      </c>
      <c r="CO7" s="15" t="s">
        <v>105</v>
      </c>
      <c r="CP7" s="52" t="str">
        <f t="shared" si="2"/>
        <v>BIOWOO</v>
      </c>
      <c r="CQ7" s="52" t="s">
        <v>103</v>
      </c>
      <c r="CR7" s="66">
        <f>IF(AF7&lt;0,0.01,AF7/Conversions!$B$3)</f>
        <v>2.5</v>
      </c>
      <c r="CS7" s="66">
        <f>IF(AG7&lt;0,0.01,AG7/Conversions!$B$3)</f>
        <v>2.5</v>
      </c>
      <c r="CT7" s="66">
        <f>IF(AH7&lt;0,0.01,AH7/Conversions!$B$3)</f>
        <v>2.5</v>
      </c>
      <c r="CU7" s="66">
        <f>IF(AI7&lt;0,0.01,AI7/Conversions!$B$3)</f>
        <v>2.5</v>
      </c>
      <c r="CV7" s="66">
        <f>IF(AJ7&lt;0,0.01,AJ7/Conversions!$B$3)</f>
        <v>2.5</v>
      </c>
      <c r="CW7" s="66">
        <f>IF(AK7&lt;0,0.01,AK7/Conversions!$B$3)</f>
        <v>2.5</v>
      </c>
      <c r="CX7" s="66">
        <f>IF(AL7&lt;0,0.01,AL7/Conversions!$B$3)</f>
        <v>2.5</v>
      </c>
      <c r="CY7" s="66">
        <f>IF(AM7&lt;0,0.01,AM7/Conversions!$B$3)</f>
        <v>2.5</v>
      </c>
      <c r="CZ7" s="66">
        <f>IF(AN7&lt;0,0.01,AN7/Conversions!$B$3)</f>
        <v>2.5</v>
      </c>
      <c r="DA7" s="66">
        <f>IF(AO7&lt;0,0.01,AO7/Conversions!$B$3)</f>
        <v>2.5</v>
      </c>
      <c r="DB7" s="66">
        <f>IF(AP7&lt;0,0.01,AP7/Conversions!$B$3)</f>
        <v>2.5</v>
      </c>
      <c r="DC7" s="66">
        <f>IF(AQ7&lt;0,0.01,AQ7/Conversions!$B$3)</f>
        <v>2.5</v>
      </c>
      <c r="DD7" s="66">
        <f>IF(AR7&lt;0,0.01,AR7/Conversions!$B$3)</f>
        <v>2.5</v>
      </c>
      <c r="DE7" s="66">
        <f>IF(AS7&lt;0,0.01,AS7/Conversions!$B$3)</f>
        <v>2.5</v>
      </c>
      <c r="DF7" s="66">
        <f>IF(AT7&lt;0,0.01,AT7/Conversions!$B$3)</f>
        <v>2.5</v>
      </c>
      <c r="DG7" s="66">
        <f>IF(AU7&lt;0,0.01,AU7/Conversions!$B$3)</f>
        <v>2.5</v>
      </c>
      <c r="DH7" s="66">
        <f>IF(AV7&lt;0,0.01,AV7/Conversions!$B$3)</f>
        <v>2.5</v>
      </c>
      <c r="DI7" s="66">
        <f>IF(AW7&lt;0,0.01,AW7/Conversions!$B$3)</f>
        <v>2.5</v>
      </c>
      <c r="DJ7" s="66">
        <f>IF(AX7&lt;0,0.01,AX7/Conversions!$B$3)</f>
        <v>2.5</v>
      </c>
      <c r="DK7" s="66">
        <f>IF(AY7&lt;0,0.01,AY7/Conversions!$B$3)</f>
        <v>2.5</v>
      </c>
      <c r="DL7" s="66">
        <f>IF(AZ7&lt;0,0.01,AZ7/Conversions!$B$3)</f>
        <v>2.5</v>
      </c>
      <c r="DM7" s="66">
        <f>IF(BA7&lt;0,0.01,BA7/Conversions!$B$3)</f>
        <v>2.5</v>
      </c>
      <c r="DN7" s="66">
        <f>IF(BB7&lt;0,0.01,BB7/Conversions!$B$3)</f>
        <v>2.5</v>
      </c>
      <c r="DO7" s="66">
        <f>IF(BC7&lt;0,0.01,BC7/Conversions!$B$3)</f>
        <v>2.5</v>
      </c>
    </row>
    <row r="8" spans="1:119" x14ac:dyDescent="0.25">
      <c r="A8" s="26" t="s">
        <v>31</v>
      </c>
      <c r="B8" s="26" t="s">
        <v>32</v>
      </c>
      <c r="C8" s="25">
        <v>21623.40928632846</v>
      </c>
      <c r="D8" s="25">
        <v>16561.749472413474</v>
      </c>
      <c r="E8" s="25">
        <v>15618.087945065816</v>
      </c>
      <c r="F8" s="25">
        <v>16672.13339500417</v>
      </c>
      <c r="G8" s="25">
        <v>16793.549874090477</v>
      </c>
      <c r="H8" s="25">
        <v>17226.658792854054</v>
      </c>
      <c r="I8" s="25">
        <v>17664.978496599644</v>
      </c>
      <c r="J8" s="25">
        <v>18192.975870214155</v>
      </c>
      <c r="K8" s="25">
        <v>18707.268762793592</v>
      </c>
      <c r="L8" s="25">
        <v>19218.703852992017</v>
      </c>
      <c r="M8" s="25">
        <v>19726.393604621142</v>
      </c>
      <c r="N8" s="25">
        <v>19448.219007926786</v>
      </c>
      <c r="O8" s="25">
        <v>19053.538847157681</v>
      </c>
      <c r="P8" s="25">
        <v>18644.468304153434</v>
      </c>
      <c r="Q8" s="25">
        <v>18190.129637365437</v>
      </c>
      <c r="R8" s="25">
        <v>17757.166509703482</v>
      </c>
      <c r="S8" s="25">
        <v>17311.964142462708</v>
      </c>
      <c r="T8" s="25">
        <v>16848.62180484035</v>
      </c>
      <c r="U8" s="25">
        <v>16366.682987812936</v>
      </c>
      <c r="V8" s="25">
        <v>15865.681371107828</v>
      </c>
      <c r="W8" s="25">
        <v>11508.855471342586</v>
      </c>
      <c r="X8" s="25">
        <v>11687.821759867138</v>
      </c>
      <c r="Y8" s="25">
        <v>11869.571029940822</v>
      </c>
      <c r="Z8" s="25">
        <v>12054.146557793831</v>
      </c>
      <c r="AA8" s="25">
        <v>12241.592292615262</v>
      </c>
      <c r="AB8" s="25">
        <v>12431.952867017762</v>
      </c>
      <c r="AD8" s="24">
        <v>61.805142857142862</v>
      </c>
      <c r="AE8" s="24">
        <v>61.805142857142862</v>
      </c>
      <c r="AF8" s="24">
        <v>61.805142857142862</v>
      </c>
      <c r="AG8" s="24">
        <v>61.805142857142862</v>
      </c>
      <c r="AH8" s="24">
        <v>61.805142857142862</v>
      </c>
      <c r="AI8" s="24">
        <v>61.805142857142862</v>
      </c>
      <c r="AJ8" s="24">
        <v>61.805142857142862</v>
      </c>
      <c r="AK8" s="24">
        <v>61.805142857142862</v>
      </c>
      <c r="AL8" s="24">
        <v>61.805142857142862</v>
      </c>
      <c r="AM8" s="24">
        <v>61.805142857142862</v>
      </c>
      <c r="AN8" s="24">
        <v>61.805142857142862</v>
      </c>
      <c r="AO8" s="24">
        <v>61.805142857142862</v>
      </c>
      <c r="AP8" s="24">
        <v>61.805142857142862</v>
      </c>
      <c r="AQ8" s="24">
        <v>61.805142857142862</v>
      </c>
      <c r="AR8" s="24">
        <v>61.805142857142862</v>
      </c>
      <c r="AS8" s="24">
        <v>61.805142857142862</v>
      </c>
      <c r="AT8" s="24">
        <v>61.805142857142862</v>
      </c>
      <c r="AU8" s="24">
        <v>61.805142857142862</v>
      </c>
      <c r="AV8" s="24">
        <v>61.805142857142862</v>
      </c>
      <c r="AW8" s="24">
        <v>61.805142857142862</v>
      </c>
      <c r="AX8" s="24">
        <v>61.805142857142862</v>
      </c>
      <c r="AY8" s="24">
        <v>61.805142857142862</v>
      </c>
      <c r="AZ8" s="24">
        <v>61.805142857142862</v>
      </c>
      <c r="BA8" s="24">
        <v>61.805142857142862</v>
      </c>
      <c r="BB8" s="24">
        <v>61.805142857142862</v>
      </c>
      <c r="BC8" s="24">
        <v>61.805142857142862</v>
      </c>
      <c r="BD8" s="32"/>
      <c r="BE8" s="52">
        <v>1</v>
      </c>
      <c r="BG8" s="52" t="str">
        <f>"MINBIOWOO2"&amp;BE8</f>
        <v>MINBIOWOO21</v>
      </c>
      <c r="BH8" s="52" t="str">
        <f t="shared" si="3"/>
        <v>PCRW - Lo</v>
      </c>
      <c r="BI8" s="55" t="s">
        <v>5</v>
      </c>
      <c r="BJ8" s="52" t="s">
        <v>7</v>
      </c>
      <c r="BK8" s="55" t="s">
        <v>1</v>
      </c>
      <c r="BL8" s="66">
        <f>E8/1000*Conversions!$B$2</f>
        <v>0.65389810608401555</v>
      </c>
      <c r="BM8" s="66">
        <f>F8/1000*Conversions!$B$2</f>
        <v>0.69802888098203464</v>
      </c>
      <c r="BN8" s="66">
        <f>G8/1000*Conversions!$B$2</f>
        <v>0.70311234612842011</v>
      </c>
      <c r="BO8" s="66">
        <f>H8/1000*Conversions!$B$2</f>
        <v>0.72124575033921356</v>
      </c>
      <c r="BP8" s="66">
        <f>I8/1000*Conversions!$B$2</f>
        <v>0.73959731969563391</v>
      </c>
      <c r="BQ8" s="66">
        <f>J8/1000*Conversions!$B$2</f>
        <v>0.76170351373412626</v>
      </c>
      <c r="BR8" s="66">
        <f>K8/1000*Conversions!$B$2</f>
        <v>0.78323592856064217</v>
      </c>
      <c r="BS8" s="66">
        <f>L8/1000*Conversions!$B$2</f>
        <v>0.80464869291706986</v>
      </c>
      <c r="BT8" s="66">
        <f>M8/1000*Conversions!$B$2</f>
        <v>0.82590464743827796</v>
      </c>
      <c r="BU8" s="66">
        <f>N8/1000*Conversions!$B$2</f>
        <v>0.8142580334238787</v>
      </c>
      <c r="BV8" s="66">
        <f>O8/1000*Conversions!$B$2</f>
        <v>0.79773356445279786</v>
      </c>
      <c r="BW8" s="66">
        <f>P8/1000*Conversions!$B$2</f>
        <v>0.78060659895829609</v>
      </c>
      <c r="BX8" s="66">
        <f>Q8/1000*Conversions!$B$2</f>
        <v>0.76158434765721617</v>
      </c>
      <c r="BY8" s="66">
        <f>R8/1000*Conversions!$B$2</f>
        <v>0.74345704742826535</v>
      </c>
      <c r="BZ8" s="66">
        <f>S8/1000*Conversions!$B$2</f>
        <v>0.72481731471662858</v>
      </c>
      <c r="CA8" s="66">
        <f>T8/1000*Conversions!$B$2</f>
        <v>0.7054180977250557</v>
      </c>
      <c r="CB8" s="66">
        <f>U8/1000*Conversions!$B$2</f>
        <v>0.68524028333375209</v>
      </c>
      <c r="CC8" s="66">
        <f>V8/1000*Conversions!$B$2</f>
        <v>0.66426434764554265</v>
      </c>
      <c r="CD8" s="66">
        <f>W8/1000*Conversions!$B$2</f>
        <v>0.48185276087417139</v>
      </c>
      <c r="CE8" s="66">
        <f>X8/1000*Conversions!$B$2</f>
        <v>0.48934572144211735</v>
      </c>
      <c r="CF8" s="66">
        <f>Y8/1000*Conversions!$B$2</f>
        <v>0.49695519988156234</v>
      </c>
      <c r="CG8" s="66">
        <f>Z8/1000*Conversions!$B$2</f>
        <v>0.50468300808171207</v>
      </c>
      <c r="CH8" s="66">
        <f>AA8/1000*Conversions!$B$2</f>
        <v>0.51253098610721581</v>
      </c>
      <c r="CI8" s="66">
        <f>AB8/1000*Conversions!$B$2</f>
        <v>0.52050100263629973</v>
      </c>
      <c r="CJ8" s="73">
        <f>TREND(CD8:CI8,$CD$5:$CI$5,$CJ$5)</f>
        <v>0.63624051867355647</v>
      </c>
      <c r="CL8" s="52" t="str">
        <f t="shared" si="0"/>
        <v>MINBIOWOO21</v>
      </c>
      <c r="CM8" s="52" t="str">
        <f t="shared" si="1"/>
        <v>PCRW - Lo</v>
      </c>
      <c r="CN8" s="15" t="s">
        <v>6</v>
      </c>
      <c r="CO8" s="15" t="s">
        <v>105</v>
      </c>
      <c r="CP8" s="52" t="str">
        <f t="shared" si="2"/>
        <v>BIOWOO</v>
      </c>
      <c r="CQ8" s="52" t="s">
        <v>103</v>
      </c>
      <c r="CR8" s="66">
        <f>IF(AF8&lt;0,0.01,AF8/Conversions!$B$3)</f>
        <v>1.4761904761904763</v>
      </c>
      <c r="CS8" s="66">
        <f>IF(AG8&lt;0,0.01,AG8/Conversions!$B$3)</f>
        <v>1.4761904761904763</v>
      </c>
      <c r="CT8" s="66">
        <f>IF(AH8&lt;0,0.01,AH8/Conversions!$B$3)</f>
        <v>1.4761904761904763</v>
      </c>
      <c r="CU8" s="66">
        <f>IF(AI8&lt;0,0.01,AI8/Conversions!$B$3)</f>
        <v>1.4761904761904763</v>
      </c>
      <c r="CV8" s="66">
        <f>IF(AJ8&lt;0,0.01,AJ8/Conversions!$B$3)</f>
        <v>1.4761904761904763</v>
      </c>
      <c r="CW8" s="66">
        <f>IF(AK8&lt;0,0.01,AK8/Conversions!$B$3)</f>
        <v>1.4761904761904763</v>
      </c>
      <c r="CX8" s="66">
        <f>IF(AL8&lt;0,0.01,AL8/Conversions!$B$3)</f>
        <v>1.4761904761904763</v>
      </c>
      <c r="CY8" s="66">
        <f>IF(AM8&lt;0,0.01,AM8/Conversions!$B$3)</f>
        <v>1.4761904761904763</v>
      </c>
      <c r="CZ8" s="66">
        <f>IF(AN8&lt;0,0.01,AN8/Conversions!$B$3)</f>
        <v>1.4761904761904763</v>
      </c>
      <c r="DA8" s="66">
        <f>IF(AO8&lt;0,0.01,AO8/Conversions!$B$3)</f>
        <v>1.4761904761904763</v>
      </c>
      <c r="DB8" s="66">
        <f>IF(AP8&lt;0,0.01,AP8/Conversions!$B$3)</f>
        <v>1.4761904761904763</v>
      </c>
      <c r="DC8" s="66">
        <f>IF(AQ8&lt;0,0.01,AQ8/Conversions!$B$3)</f>
        <v>1.4761904761904763</v>
      </c>
      <c r="DD8" s="66">
        <f>IF(AR8&lt;0,0.01,AR8/Conversions!$B$3)</f>
        <v>1.4761904761904763</v>
      </c>
      <c r="DE8" s="66">
        <f>IF(AS8&lt;0,0.01,AS8/Conversions!$B$3)</f>
        <v>1.4761904761904763</v>
      </c>
      <c r="DF8" s="66">
        <f>IF(AT8&lt;0,0.01,AT8/Conversions!$B$3)</f>
        <v>1.4761904761904763</v>
      </c>
      <c r="DG8" s="66">
        <f>IF(AU8&lt;0,0.01,AU8/Conversions!$B$3)</f>
        <v>1.4761904761904763</v>
      </c>
      <c r="DH8" s="66">
        <f>IF(AV8&lt;0,0.01,AV8/Conversions!$B$3)</f>
        <v>1.4761904761904763</v>
      </c>
      <c r="DI8" s="66">
        <f>IF(AW8&lt;0,0.01,AW8/Conversions!$B$3)</f>
        <v>1.4761904761904763</v>
      </c>
      <c r="DJ8" s="66">
        <f>IF(AX8&lt;0,0.01,AX8/Conversions!$B$3)</f>
        <v>1.4761904761904763</v>
      </c>
      <c r="DK8" s="66">
        <f>IF(AY8&lt;0,0.01,AY8/Conversions!$B$3)</f>
        <v>1.4761904761904763</v>
      </c>
      <c r="DL8" s="66">
        <f>IF(AZ8&lt;0,0.01,AZ8/Conversions!$B$3)</f>
        <v>1.4761904761904763</v>
      </c>
      <c r="DM8" s="66">
        <f>IF(BA8&lt;0,0.01,BA8/Conversions!$B$3)</f>
        <v>1.4761904761904763</v>
      </c>
      <c r="DN8" s="66">
        <f>IF(BB8&lt;0,0.01,BB8/Conversions!$B$3)</f>
        <v>1.4761904761904763</v>
      </c>
      <c r="DO8" s="66">
        <f>IF(BC8&lt;0,0.01,BC8/Conversions!$B$3)</f>
        <v>1.4761904761904763</v>
      </c>
    </row>
    <row r="9" spans="1:119" x14ac:dyDescent="0.25">
      <c r="A9" s="26" t="s">
        <v>33</v>
      </c>
      <c r="B9" s="26" t="s">
        <v>34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74670.175740184975</v>
      </c>
      <c r="I9" s="25">
        <v>62218.418898102733</v>
      </c>
      <c r="J9" s="25">
        <v>67083.673408772316</v>
      </c>
      <c r="K9" s="25">
        <v>70419.47402135974</v>
      </c>
      <c r="L9" s="25">
        <v>73560.366231087653</v>
      </c>
      <c r="M9" s="25">
        <v>76501.010365862545</v>
      </c>
      <c r="N9" s="25">
        <v>78505.415743349047</v>
      </c>
      <c r="O9" s="25">
        <v>79748.045734565167</v>
      </c>
      <c r="P9" s="25">
        <v>80921.345703113824</v>
      </c>
      <c r="Q9" s="25">
        <v>81808.121526816132</v>
      </c>
      <c r="R9" s="25">
        <v>82878.023825579105</v>
      </c>
      <c r="S9" s="25">
        <v>83898.252217869987</v>
      </c>
      <c r="T9" s="25">
        <v>84827.835173961546</v>
      </c>
      <c r="U9" s="25">
        <v>89011.346315529299</v>
      </c>
      <c r="V9" s="25">
        <v>93215.540259476475</v>
      </c>
      <c r="W9" s="25">
        <v>97440.723000731043</v>
      </c>
      <c r="X9" s="25">
        <v>99077.456955686677</v>
      </c>
      <c r="Y9" s="25">
        <v>100734.027067829</v>
      </c>
      <c r="Z9" s="25">
        <v>102410.65447178506</v>
      </c>
      <c r="AA9" s="25">
        <v>104107.56238298249</v>
      </c>
      <c r="AB9" s="25">
        <v>105824.97610888907</v>
      </c>
      <c r="AD9" s="24">
        <v>-610</v>
      </c>
      <c r="AE9" s="24">
        <v>-610</v>
      </c>
      <c r="AF9" s="24">
        <v>-610</v>
      </c>
      <c r="AG9" s="24">
        <v>-610</v>
      </c>
      <c r="AH9" s="24">
        <v>-610</v>
      </c>
      <c r="AI9" s="24">
        <v>-610</v>
      </c>
      <c r="AJ9" s="24">
        <v>-610</v>
      </c>
      <c r="AK9" s="24">
        <v>-610</v>
      </c>
      <c r="AL9" s="24">
        <v>-610</v>
      </c>
      <c r="AM9" s="24">
        <v>-610</v>
      </c>
      <c r="AN9" s="24">
        <v>-610</v>
      </c>
      <c r="AO9" s="24">
        <v>-610</v>
      </c>
      <c r="AP9" s="24">
        <v>-610</v>
      </c>
      <c r="AQ9" s="24">
        <v>-610</v>
      </c>
      <c r="AR9" s="24">
        <v>-610</v>
      </c>
      <c r="AS9" s="24">
        <v>-610</v>
      </c>
      <c r="AT9" s="24">
        <v>-610</v>
      </c>
      <c r="AU9" s="24">
        <v>-610</v>
      </c>
      <c r="AV9" s="24">
        <v>-610</v>
      </c>
      <c r="AW9" s="24">
        <v>-610</v>
      </c>
      <c r="AX9" s="24">
        <v>-610</v>
      </c>
      <c r="AY9" s="24">
        <v>-610</v>
      </c>
      <c r="AZ9" s="24">
        <v>-610</v>
      </c>
      <c r="BA9" s="24">
        <v>-610</v>
      </c>
      <c r="BB9" s="24">
        <v>-610</v>
      </c>
      <c r="BC9" s="24">
        <v>-610</v>
      </c>
      <c r="BD9" s="32"/>
      <c r="BE9" s="52">
        <v>1</v>
      </c>
      <c r="BG9" s="52" t="str">
        <f>"MINBMSW1"&amp;BE9</f>
        <v>MINBMSW11</v>
      </c>
      <c r="BH9" s="52" t="str">
        <f t="shared" si="3"/>
        <v>Solid BMSW - Lo</v>
      </c>
      <c r="BI9" s="55" t="s">
        <v>5</v>
      </c>
      <c r="BJ9" s="52" t="s">
        <v>10</v>
      </c>
      <c r="BK9" s="55" t="s">
        <v>1</v>
      </c>
      <c r="BL9" s="66">
        <f>E9/1000*Conversions!$B$2</f>
        <v>0</v>
      </c>
      <c r="BM9" s="66">
        <f>F9/1000*Conversions!$B$2</f>
        <v>0</v>
      </c>
      <c r="BN9" s="66">
        <f>G9/1000*Conversions!$B$2</f>
        <v>0</v>
      </c>
      <c r="BO9" s="66">
        <f>H9/1000*Conversions!$B$2</f>
        <v>3.1262909178900649</v>
      </c>
      <c r="BP9" s="66">
        <f>I9/1000*Conversions!$B$2</f>
        <v>2.6049607624257654</v>
      </c>
      <c r="BQ9" s="66">
        <f>J9/1000*Conversions!$B$2</f>
        <v>2.8086592382784792</v>
      </c>
      <c r="BR9" s="66">
        <f>K9/1000*Conversions!$B$2</f>
        <v>2.9483225383262894</v>
      </c>
      <c r="BS9" s="66">
        <f>L9/1000*Conversions!$B$2</f>
        <v>3.0798254133631779</v>
      </c>
      <c r="BT9" s="66">
        <f>M9/1000*Conversions!$B$2</f>
        <v>3.2029443019979329</v>
      </c>
      <c r="BU9" s="66">
        <f>N9/1000*Conversions!$B$2</f>
        <v>3.286864746342538</v>
      </c>
      <c r="BV9" s="66">
        <f>O9/1000*Conversions!$B$2</f>
        <v>3.3388911788147748</v>
      </c>
      <c r="BW9" s="66">
        <f>P9/1000*Conversions!$B$2</f>
        <v>3.3880149018979702</v>
      </c>
      <c r="BX9" s="66">
        <f>Q9/1000*Conversions!$B$2</f>
        <v>3.4251424320847383</v>
      </c>
      <c r="BY9" s="66">
        <f>R9/1000*Conversions!$B$2</f>
        <v>3.4699371015293461</v>
      </c>
      <c r="BZ9" s="66">
        <f>S9/1000*Conversions!$B$2</f>
        <v>3.5126520238577807</v>
      </c>
      <c r="CA9" s="66">
        <f>T9/1000*Conversions!$B$2</f>
        <v>3.551571803063422</v>
      </c>
      <c r="CB9" s="66">
        <f>U9/1000*Conversions!$B$2</f>
        <v>3.7267270475385805</v>
      </c>
      <c r="CC9" s="66">
        <f>V9/1000*Conversions!$B$2</f>
        <v>3.9027482395837612</v>
      </c>
      <c r="CD9" s="66">
        <f>W9/1000*Conversions!$B$2</f>
        <v>4.0796481905946074</v>
      </c>
      <c r="CE9" s="66">
        <f>X9/1000*Conversions!$B$2</f>
        <v>4.1481749678206894</v>
      </c>
      <c r="CF9" s="66">
        <f>Y9/1000*Conversions!$B$2</f>
        <v>4.2175322452758648</v>
      </c>
      <c r="CG9" s="66">
        <f>Z9/1000*Conversions!$B$2</f>
        <v>4.2877292814246974</v>
      </c>
      <c r="CH9" s="66">
        <f>AA9/1000*Conversions!$B$2</f>
        <v>4.3587754218507113</v>
      </c>
      <c r="CI9" s="66">
        <f>AB9/1000*Conversions!$B$2</f>
        <v>4.4306800997269677</v>
      </c>
      <c r="CJ9" s="73">
        <f>TREND(BT9:CI9,$BT$5:$CI$5,$CJ$5)</f>
        <v>5.7461668389776435</v>
      </c>
      <c r="CL9" s="52" t="str">
        <f t="shared" si="0"/>
        <v>MINBMSW11</v>
      </c>
      <c r="CM9" s="52" t="str">
        <f t="shared" si="1"/>
        <v>Solid BMSW - Lo</v>
      </c>
      <c r="CN9" s="15" t="s">
        <v>6</v>
      </c>
      <c r="CO9" s="15" t="s">
        <v>105</v>
      </c>
      <c r="CP9" s="52" t="str">
        <f t="shared" si="2"/>
        <v>BIOMUN</v>
      </c>
      <c r="CQ9" s="52" t="s">
        <v>103</v>
      </c>
      <c r="CR9" s="66">
        <f>IF(AF9&lt;0,0.01,AF9/Conversions!$B$3)</f>
        <v>0.01</v>
      </c>
      <c r="CS9" s="66">
        <f>IF(AG9&lt;0,0.01,AG9/Conversions!$B$3)</f>
        <v>0.01</v>
      </c>
      <c r="CT9" s="66">
        <f>IF(AH9&lt;0,0.01,AH9/Conversions!$B$3)</f>
        <v>0.01</v>
      </c>
      <c r="CU9" s="66">
        <f>IF(AI9&lt;0,0.01,AI9/Conversions!$B$3)</f>
        <v>0.01</v>
      </c>
      <c r="CV9" s="66">
        <f>IF(AJ9&lt;0,0.01,AJ9/Conversions!$B$3)</f>
        <v>0.01</v>
      </c>
      <c r="CW9" s="66">
        <f>IF(AK9&lt;0,0.01,AK9/Conversions!$B$3)</f>
        <v>0.01</v>
      </c>
      <c r="CX9" s="66">
        <f>IF(AL9&lt;0,0.01,AL9/Conversions!$B$3)</f>
        <v>0.01</v>
      </c>
      <c r="CY9" s="66">
        <f>IF(AM9&lt;0,0.01,AM9/Conversions!$B$3)</f>
        <v>0.01</v>
      </c>
      <c r="CZ9" s="66">
        <f>IF(AN9&lt;0,0.01,AN9/Conversions!$B$3)</f>
        <v>0.01</v>
      </c>
      <c r="DA9" s="66">
        <f>IF(AO9&lt;0,0.01,AO9/Conversions!$B$3)</f>
        <v>0.01</v>
      </c>
      <c r="DB9" s="66">
        <f>IF(AP9&lt;0,0.01,AP9/Conversions!$B$3)</f>
        <v>0.01</v>
      </c>
      <c r="DC9" s="66">
        <f>IF(AQ9&lt;0,0.01,AQ9/Conversions!$B$3)</f>
        <v>0.01</v>
      </c>
      <c r="DD9" s="66">
        <f>IF(AR9&lt;0,0.01,AR9/Conversions!$B$3)</f>
        <v>0.01</v>
      </c>
      <c r="DE9" s="66">
        <f>IF(AS9&lt;0,0.01,AS9/Conversions!$B$3)</f>
        <v>0.01</v>
      </c>
      <c r="DF9" s="66">
        <f>IF(AT9&lt;0,0.01,AT9/Conversions!$B$3)</f>
        <v>0.01</v>
      </c>
      <c r="DG9" s="66">
        <f>IF(AU9&lt;0,0.01,AU9/Conversions!$B$3)</f>
        <v>0.01</v>
      </c>
      <c r="DH9" s="66">
        <f>IF(AV9&lt;0,0.01,AV9/Conversions!$B$3)</f>
        <v>0.01</v>
      </c>
      <c r="DI9" s="66">
        <f>IF(AW9&lt;0,0.01,AW9/Conversions!$B$3)</f>
        <v>0.01</v>
      </c>
      <c r="DJ9" s="66">
        <f>IF(AX9&lt;0,0.01,AX9/Conversions!$B$3)</f>
        <v>0.01</v>
      </c>
      <c r="DK9" s="66">
        <f>IF(AY9&lt;0,0.01,AY9/Conversions!$B$3)</f>
        <v>0.01</v>
      </c>
      <c r="DL9" s="66">
        <f>IF(AZ9&lt;0,0.01,AZ9/Conversions!$B$3)</f>
        <v>0.01</v>
      </c>
      <c r="DM9" s="66">
        <f>IF(BA9&lt;0,0.01,BA9/Conversions!$B$3)</f>
        <v>0.01</v>
      </c>
      <c r="DN9" s="66">
        <f>IF(BB9&lt;0,0.01,BB9/Conversions!$B$3)</f>
        <v>0.01</v>
      </c>
      <c r="DO9" s="66">
        <f>IF(BC9&lt;0,0.01,BC9/Conversions!$B$3)</f>
        <v>0.01</v>
      </c>
    </row>
    <row r="10" spans="1:119" x14ac:dyDescent="0.25">
      <c r="A10" s="26" t="s">
        <v>35</v>
      </c>
      <c r="B10" s="26" t="s">
        <v>36</v>
      </c>
      <c r="C10" s="25">
        <v>28180.574692849543</v>
      </c>
      <c r="D10" s="25">
        <v>27975.062497099927</v>
      </c>
      <c r="E10" s="25">
        <v>29059.875760398176</v>
      </c>
      <c r="F10" s="25">
        <v>28897.866761444911</v>
      </c>
      <c r="G10" s="25">
        <v>28735.85776249164</v>
      </c>
      <c r="H10" s="25">
        <v>28573.848763538375</v>
      </c>
      <c r="I10" s="25">
        <v>28558.244399161395</v>
      </c>
      <c r="J10" s="25">
        <v>28357.020994327617</v>
      </c>
      <c r="K10" s="25">
        <v>28517.814660464937</v>
      </c>
      <c r="L10" s="25">
        <v>28647.128614488945</v>
      </c>
      <c r="M10" s="25">
        <v>28754.258234011857</v>
      </c>
      <c r="N10" s="25">
        <v>28842.212127960767</v>
      </c>
      <c r="O10" s="25">
        <v>28936.087428528925</v>
      </c>
      <c r="P10" s="25">
        <v>29007.061997210418</v>
      </c>
      <c r="Q10" s="25">
        <v>29032.932366598739</v>
      </c>
      <c r="R10" s="25">
        <v>29022.325294186485</v>
      </c>
      <c r="S10" s="25">
        <v>28954.046020509104</v>
      </c>
      <c r="T10" s="25">
        <v>28843.99273343903</v>
      </c>
      <c r="U10" s="25">
        <v>28702.374736867227</v>
      </c>
      <c r="V10" s="25">
        <v>28536.840153040703</v>
      </c>
      <c r="W10" s="25">
        <v>28354.122060655744</v>
      </c>
      <c r="X10" s="25">
        <v>28161.438081744214</v>
      </c>
      <c r="Y10" s="25">
        <v>27962.205573570896</v>
      </c>
      <c r="Z10" s="25">
        <v>27759.011963792098</v>
      </c>
      <c r="AA10" s="25">
        <v>27555.499932960302</v>
      </c>
      <c r="AB10" s="25">
        <v>27345.908931780061</v>
      </c>
      <c r="AD10" s="24">
        <v>365.12790697674421</v>
      </c>
      <c r="AE10" s="24">
        <v>365.12790697674421</v>
      </c>
      <c r="AF10" s="24">
        <v>365.12790697674421</v>
      </c>
      <c r="AG10" s="24">
        <v>365.12790697674421</v>
      </c>
      <c r="AH10" s="24">
        <v>365.12790697674421</v>
      </c>
      <c r="AI10" s="24">
        <v>365.12790697674421</v>
      </c>
      <c r="AJ10" s="24">
        <v>365.12790697674421</v>
      </c>
      <c r="AK10" s="24">
        <v>365.12790697674421</v>
      </c>
      <c r="AL10" s="24">
        <v>365.12790697674421</v>
      </c>
      <c r="AM10" s="24">
        <v>365.12790697674421</v>
      </c>
      <c r="AN10" s="24">
        <v>365.12790697674421</v>
      </c>
      <c r="AO10" s="24">
        <v>365.12790697674421</v>
      </c>
      <c r="AP10" s="24">
        <v>365.12790697674421</v>
      </c>
      <c r="AQ10" s="24">
        <v>365.12790697674421</v>
      </c>
      <c r="AR10" s="24">
        <v>365.12790697674421</v>
      </c>
      <c r="AS10" s="24">
        <v>365.12790697674421</v>
      </c>
      <c r="AT10" s="24">
        <v>365.12790697674421</v>
      </c>
      <c r="AU10" s="24">
        <v>365.12790697674421</v>
      </c>
      <c r="AV10" s="24">
        <v>365.12790697674421</v>
      </c>
      <c r="AW10" s="24">
        <v>365.12790697674421</v>
      </c>
      <c r="AX10" s="24">
        <v>365.12790697674421</v>
      </c>
      <c r="AY10" s="24">
        <v>365.12790697674421</v>
      </c>
      <c r="AZ10" s="24">
        <v>365.12790697674421</v>
      </c>
      <c r="BA10" s="24">
        <v>365.12790697674421</v>
      </c>
      <c r="BB10" s="24">
        <v>365.12790697674421</v>
      </c>
      <c r="BC10" s="24">
        <v>365.12790697674421</v>
      </c>
      <c r="BD10" s="32"/>
      <c r="BE10" s="52">
        <v>1</v>
      </c>
      <c r="BG10" s="52" t="str">
        <f>"MINBIOAGRW4"&amp;BE10</f>
        <v>MINBIOAGRW41</v>
      </c>
      <c r="BH10" s="52" t="str">
        <f t="shared" si="3"/>
        <v>Tallow - Lo</v>
      </c>
      <c r="BI10" s="55" t="s">
        <v>5</v>
      </c>
      <c r="BJ10" s="52" t="s">
        <v>7</v>
      </c>
      <c r="BK10" s="55" t="s">
        <v>1</v>
      </c>
      <c r="BL10" s="66">
        <f>E10/1000*Conversions!$B$2</f>
        <v>1.2166788783363509</v>
      </c>
      <c r="BM10" s="66">
        <f>F10/1000*Conversions!$B$2</f>
        <v>1.2098958855681756</v>
      </c>
      <c r="BN10" s="66">
        <f>G10/1000*Conversions!$B$2</f>
        <v>1.2031128928000001</v>
      </c>
      <c r="BO10" s="66">
        <f>H10/1000*Conversions!$B$2</f>
        <v>1.1963299000318248</v>
      </c>
      <c r="BP10" s="66">
        <f>I10/1000*Conversions!$B$2</f>
        <v>1.1956765765040893</v>
      </c>
      <c r="BQ10" s="66">
        <f>J10/1000*Conversions!$B$2</f>
        <v>1.1872517549905086</v>
      </c>
      <c r="BR10" s="66">
        <f>K10/1000*Conversions!$B$2</f>
        <v>1.1939838642043461</v>
      </c>
      <c r="BS10" s="66">
        <f>L10/1000*Conversions!$B$2</f>
        <v>1.1993979808314232</v>
      </c>
      <c r="BT10" s="66">
        <f>M10/1000*Conversions!$B$2</f>
        <v>1.2038832837416085</v>
      </c>
      <c r="BU10" s="66">
        <f>N10/1000*Conversions!$B$2</f>
        <v>1.2075657373734614</v>
      </c>
      <c r="BV10" s="66">
        <f>O10/1000*Conversions!$B$2</f>
        <v>1.211496108457649</v>
      </c>
      <c r="BW10" s="66">
        <f>P10/1000*Conversions!$B$2</f>
        <v>1.2144676716992058</v>
      </c>
      <c r="BX10" s="66">
        <f>Q10/1000*Conversions!$B$2</f>
        <v>1.215550812324756</v>
      </c>
      <c r="BY10" s="66">
        <f>R10/1000*Conversions!$B$2</f>
        <v>1.2151067154169997</v>
      </c>
      <c r="BZ10" s="66">
        <f>S10/1000*Conversions!$B$2</f>
        <v>1.2122479987866752</v>
      </c>
      <c r="CA10" s="66">
        <f>T10/1000*Conversions!$B$2</f>
        <v>1.2076402877636254</v>
      </c>
      <c r="CB10" s="66">
        <f>U10/1000*Conversions!$B$2</f>
        <v>1.2017110254831571</v>
      </c>
      <c r="CC10" s="66">
        <f>V10/1000*Conversions!$B$2</f>
        <v>1.1947804235275084</v>
      </c>
      <c r="CD10" s="66">
        <f>W10/1000*Conversions!$B$2</f>
        <v>1.1871303824355348</v>
      </c>
      <c r="CE10" s="66">
        <f>X10/1000*Conversions!$B$2</f>
        <v>1.1790630896064669</v>
      </c>
      <c r="CF10" s="66">
        <f>Y10/1000*Conversions!$B$2</f>
        <v>1.1707216229542663</v>
      </c>
      <c r="CG10" s="66">
        <f>Z10/1000*Conversions!$B$2</f>
        <v>1.1622143129000475</v>
      </c>
      <c r="CH10" s="66">
        <f>AA10/1000*Conversions!$B$2</f>
        <v>1.153693671193182</v>
      </c>
      <c r="CI10" s="66">
        <f>AB10/1000*Conversions!$B$2</f>
        <v>1.1449185151557677</v>
      </c>
      <c r="CJ10" s="73">
        <f>TREND(BT10:CI10,$BT$5:$CI$5,$CJ$5)</f>
        <v>1.094224285225275</v>
      </c>
      <c r="CL10" s="52" t="str">
        <f t="shared" si="0"/>
        <v>MINBIOAGRW41</v>
      </c>
      <c r="CM10" s="52" t="str">
        <f t="shared" si="1"/>
        <v>Tallow - Lo</v>
      </c>
      <c r="CN10" s="15" t="s">
        <v>6</v>
      </c>
      <c r="CO10" s="15" t="s">
        <v>105</v>
      </c>
      <c r="CP10" s="52" t="str">
        <f t="shared" si="2"/>
        <v>BIOWOO</v>
      </c>
      <c r="CQ10" s="52" t="s">
        <v>103</v>
      </c>
      <c r="CR10" s="66">
        <f>IF(AF10&lt;0,0.01,AF10/Conversions!$B$3)</f>
        <v>8.720930232558139</v>
      </c>
      <c r="CS10" s="66">
        <f>IF(AG10&lt;0,0.01,AG10/Conversions!$B$3)</f>
        <v>8.720930232558139</v>
      </c>
      <c r="CT10" s="66">
        <f>IF(AH10&lt;0,0.01,AH10/Conversions!$B$3)</f>
        <v>8.720930232558139</v>
      </c>
      <c r="CU10" s="66">
        <f>IF(AI10&lt;0,0.01,AI10/Conversions!$B$3)</f>
        <v>8.720930232558139</v>
      </c>
      <c r="CV10" s="66">
        <f>IF(AJ10&lt;0,0.01,AJ10/Conversions!$B$3)</f>
        <v>8.720930232558139</v>
      </c>
      <c r="CW10" s="66">
        <f>IF(AK10&lt;0,0.01,AK10/Conversions!$B$3)</f>
        <v>8.720930232558139</v>
      </c>
      <c r="CX10" s="66">
        <f>IF(AL10&lt;0,0.01,AL10/Conversions!$B$3)</f>
        <v>8.720930232558139</v>
      </c>
      <c r="CY10" s="66">
        <f>IF(AM10&lt;0,0.01,AM10/Conversions!$B$3)</f>
        <v>8.720930232558139</v>
      </c>
      <c r="CZ10" s="66">
        <f>IF(AN10&lt;0,0.01,AN10/Conversions!$B$3)</f>
        <v>8.720930232558139</v>
      </c>
      <c r="DA10" s="66">
        <f>IF(AO10&lt;0,0.01,AO10/Conversions!$B$3)</f>
        <v>8.720930232558139</v>
      </c>
      <c r="DB10" s="66">
        <f>IF(AP10&lt;0,0.01,AP10/Conversions!$B$3)</f>
        <v>8.720930232558139</v>
      </c>
      <c r="DC10" s="66">
        <f>IF(AQ10&lt;0,0.01,AQ10/Conversions!$B$3)</f>
        <v>8.720930232558139</v>
      </c>
      <c r="DD10" s="66">
        <f>IF(AR10&lt;0,0.01,AR10/Conversions!$B$3)</f>
        <v>8.720930232558139</v>
      </c>
      <c r="DE10" s="66">
        <f>IF(AS10&lt;0,0.01,AS10/Conversions!$B$3)</f>
        <v>8.720930232558139</v>
      </c>
      <c r="DF10" s="66">
        <f>IF(AT10&lt;0,0.01,AT10/Conversions!$B$3)</f>
        <v>8.720930232558139</v>
      </c>
      <c r="DG10" s="66">
        <f>IF(AU10&lt;0,0.01,AU10/Conversions!$B$3)</f>
        <v>8.720930232558139</v>
      </c>
      <c r="DH10" s="66">
        <f>IF(AV10&lt;0,0.01,AV10/Conversions!$B$3)</f>
        <v>8.720930232558139</v>
      </c>
      <c r="DI10" s="66">
        <f>IF(AW10&lt;0,0.01,AW10/Conversions!$B$3)</f>
        <v>8.720930232558139</v>
      </c>
      <c r="DJ10" s="66">
        <f>IF(AX10&lt;0,0.01,AX10/Conversions!$B$3)</f>
        <v>8.720930232558139</v>
      </c>
      <c r="DK10" s="66">
        <f>IF(AY10&lt;0,0.01,AY10/Conversions!$B$3)</f>
        <v>8.720930232558139</v>
      </c>
      <c r="DL10" s="66">
        <f>IF(AZ10&lt;0,0.01,AZ10/Conversions!$B$3)</f>
        <v>8.720930232558139</v>
      </c>
      <c r="DM10" s="66">
        <f>IF(BA10&lt;0,0.01,BA10/Conversions!$B$3)</f>
        <v>8.720930232558139</v>
      </c>
      <c r="DN10" s="66">
        <f>IF(BB10&lt;0,0.01,BB10/Conversions!$B$3)</f>
        <v>8.720930232558139</v>
      </c>
      <c r="DO10" s="66">
        <f>IF(BC10&lt;0,0.01,BC10/Conversions!$B$3)</f>
        <v>8.720930232558139</v>
      </c>
    </row>
    <row r="11" spans="1:119" x14ac:dyDescent="0.25">
      <c r="A11" s="26" t="s">
        <v>37</v>
      </c>
      <c r="B11" s="26" t="s">
        <v>21</v>
      </c>
      <c r="C11" s="25">
        <v>3807.4402407566636</v>
      </c>
      <c r="D11" s="25">
        <v>3933.6956147893375</v>
      </c>
      <c r="E11" s="25">
        <v>3944.2269991401549</v>
      </c>
      <c r="F11" s="25">
        <v>3958.650902837489</v>
      </c>
      <c r="G11" s="25">
        <v>3978.0077386070511</v>
      </c>
      <c r="H11" s="25">
        <v>4001.8521066208082</v>
      </c>
      <c r="I11" s="25">
        <v>4029.6509028374894</v>
      </c>
      <c r="J11" s="25">
        <v>4059.5288048151333</v>
      </c>
      <c r="K11" s="25">
        <v>4092.516766981943</v>
      </c>
      <c r="L11" s="25">
        <v>4125.5090283748923</v>
      </c>
      <c r="M11" s="25">
        <v>4158.5700773860699</v>
      </c>
      <c r="N11" s="25">
        <v>4191.8503869303522</v>
      </c>
      <c r="O11" s="25">
        <v>4223.4058469475494</v>
      </c>
      <c r="P11" s="25">
        <v>4253.4058469475494</v>
      </c>
      <c r="Q11" s="25">
        <v>4281.9613069647467</v>
      </c>
      <c r="R11" s="25">
        <v>4309.2476354256232</v>
      </c>
      <c r="S11" s="25">
        <v>4335.4221840068794</v>
      </c>
      <c r="T11" s="25">
        <v>4360.5803955288047</v>
      </c>
      <c r="U11" s="25">
        <v>4385.4393809114363</v>
      </c>
      <c r="V11" s="25">
        <v>4410.2674118658651</v>
      </c>
      <c r="W11" s="25">
        <v>4435.2570937231303</v>
      </c>
      <c r="X11" s="25">
        <v>4460.3938091143591</v>
      </c>
      <c r="Y11" s="25">
        <v>4485.6380051590713</v>
      </c>
      <c r="Z11" s="25">
        <v>4511.0765262252798</v>
      </c>
      <c r="AA11" s="25">
        <v>4536.8598452278593</v>
      </c>
      <c r="AB11" s="25">
        <v>4563.0000000000009</v>
      </c>
      <c r="AD11" s="24">
        <v>648.95400000000006</v>
      </c>
      <c r="AE11" s="24">
        <v>648.95400000000006</v>
      </c>
      <c r="AF11" s="24">
        <v>648.95400000000006</v>
      </c>
      <c r="AG11" s="24">
        <v>648.95400000000006</v>
      </c>
      <c r="AH11" s="24">
        <v>648.95400000000006</v>
      </c>
      <c r="AI11" s="24">
        <v>648.95400000000006</v>
      </c>
      <c r="AJ11" s="24">
        <v>648.95400000000006</v>
      </c>
      <c r="AK11" s="24">
        <v>648.95400000000006</v>
      </c>
      <c r="AL11" s="24">
        <v>648.95400000000006</v>
      </c>
      <c r="AM11" s="24">
        <v>648.95400000000006</v>
      </c>
      <c r="AN11" s="24">
        <v>648.95400000000006</v>
      </c>
      <c r="AO11" s="24">
        <v>648.95400000000006</v>
      </c>
      <c r="AP11" s="24">
        <v>648.95400000000006</v>
      </c>
      <c r="AQ11" s="24">
        <v>648.95400000000006</v>
      </c>
      <c r="AR11" s="24">
        <v>648.95400000000006</v>
      </c>
      <c r="AS11" s="24">
        <v>648.95400000000006</v>
      </c>
      <c r="AT11" s="24">
        <v>648.95400000000006</v>
      </c>
      <c r="AU11" s="24">
        <v>648.95400000000006</v>
      </c>
      <c r="AV11" s="24">
        <v>648.95400000000006</v>
      </c>
      <c r="AW11" s="24">
        <v>648.95400000000006</v>
      </c>
      <c r="AX11" s="24">
        <v>648.95400000000006</v>
      </c>
      <c r="AY11" s="24">
        <v>648.95400000000006</v>
      </c>
      <c r="AZ11" s="24">
        <v>648.95400000000006</v>
      </c>
      <c r="BA11" s="24">
        <v>648.95400000000006</v>
      </c>
      <c r="BB11" s="24">
        <v>648.95400000000006</v>
      </c>
      <c r="BC11" s="24">
        <v>648.95400000000006</v>
      </c>
      <c r="BD11" s="32"/>
      <c r="BE11" s="52">
        <v>1</v>
      </c>
      <c r="BG11" s="52" t="str">
        <f>"MINBIORVO"&amp;BE11</f>
        <v>MINBIORVO1</v>
      </c>
      <c r="BH11" s="52" t="str">
        <f t="shared" si="3"/>
        <v>RVO - Lo</v>
      </c>
      <c r="BI11" s="55" t="s">
        <v>5</v>
      </c>
      <c r="BJ11" s="52" t="s">
        <v>8</v>
      </c>
      <c r="BK11" s="55" t="s">
        <v>1</v>
      </c>
      <c r="BL11" s="66">
        <f>E11/1000*Conversions!$B$2</f>
        <v>0.16513689600000003</v>
      </c>
      <c r="BM11" s="66">
        <f>F11/1000*Conversions!$B$2</f>
        <v>0.165740796</v>
      </c>
      <c r="BN11" s="66">
        <f>G11/1000*Conversions!$B$2</f>
        <v>0.16655122800000002</v>
      </c>
      <c r="BO11" s="66">
        <f>H11/1000*Conversions!$B$2</f>
        <v>0.16754954400000002</v>
      </c>
      <c r="BP11" s="66">
        <f>I11/1000*Conversions!$B$2</f>
        <v>0.16871342400000003</v>
      </c>
      <c r="BQ11" s="66">
        <f>J11/1000*Conversions!$B$2</f>
        <v>0.16996435199999999</v>
      </c>
      <c r="BR11" s="66">
        <f>K11/1000*Conversions!$B$2</f>
        <v>0.17134549199999999</v>
      </c>
      <c r="BS11" s="66">
        <f>L11/1000*Conversions!$B$2</f>
        <v>0.17272681199999998</v>
      </c>
      <c r="BT11" s="66">
        <f>M11/1000*Conversions!$B$2</f>
        <v>0.17411101199999998</v>
      </c>
      <c r="BU11" s="66">
        <f>N11/1000*Conversions!$B$2</f>
        <v>0.17550439200000001</v>
      </c>
      <c r="BV11" s="66">
        <f>O11/1000*Conversions!$B$2</f>
        <v>0.17682555599999999</v>
      </c>
      <c r="BW11" s="66">
        <f>P11/1000*Conversions!$B$2</f>
        <v>0.17808159600000001</v>
      </c>
      <c r="BX11" s="66">
        <f>Q11/1000*Conversions!$B$2</f>
        <v>0.17927715600000002</v>
      </c>
      <c r="BY11" s="66">
        <f>R11/1000*Conversions!$B$2</f>
        <v>0.18041958</v>
      </c>
      <c r="BZ11" s="66">
        <f>S11/1000*Conversions!$B$2</f>
        <v>0.18151545600000005</v>
      </c>
      <c r="CA11" s="66">
        <f>T11/1000*Conversions!$B$2</f>
        <v>0.18256878000000001</v>
      </c>
      <c r="CB11" s="66">
        <f>U11/1000*Conversions!$B$2</f>
        <v>0.18360957600000002</v>
      </c>
      <c r="CC11" s="66">
        <f>V11/1000*Conversions!$B$2</f>
        <v>0.18464907600000005</v>
      </c>
      <c r="CD11" s="66">
        <f>W11/1000*Conversions!$B$2</f>
        <v>0.18569534400000004</v>
      </c>
      <c r="CE11" s="66">
        <f>X11/1000*Conversions!$B$2</f>
        <v>0.18674776800000001</v>
      </c>
      <c r="CF11" s="66">
        <f>Y11/1000*Conversions!$B$2</f>
        <v>0.187804692</v>
      </c>
      <c r="CG11" s="66">
        <f>Z11/1000*Conversions!$B$2</f>
        <v>0.188869752</v>
      </c>
      <c r="CH11" s="66">
        <f>AA11/1000*Conversions!$B$2</f>
        <v>0.18994924800000001</v>
      </c>
      <c r="CI11" s="66">
        <f>AB11/1000*Conversions!$B$2</f>
        <v>0.19104368400000005</v>
      </c>
      <c r="CJ11" s="73">
        <f>TREND(BT11:CI11,$BT$5:$CI$5,$CJ$5)</f>
        <v>0.20776240164705939</v>
      </c>
      <c r="CL11" s="52" t="str">
        <f t="shared" si="0"/>
        <v>MINBIORVO1</v>
      </c>
      <c r="CM11" s="52" t="str">
        <f t="shared" si="1"/>
        <v>RVO - Lo</v>
      </c>
      <c r="CN11" s="15" t="s">
        <v>6</v>
      </c>
      <c r="CO11" s="15" t="s">
        <v>105</v>
      </c>
      <c r="CP11" s="52" t="str">
        <f t="shared" si="2"/>
        <v>BIORPS</v>
      </c>
      <c r="CQ11" s="52" t="s">
        <v>103</v>
      </c>
      <c r="CR11" s="66">
        <f>IF(AF11&lt;0,0.01,AF11/Conversions!$B$3)</f>
        <v>15.5</v>
      </c>
      <c r="CS11" s="66">
        <f>IF(AG11&lt;0,0.01,AG11/Conversions!$B$3)</f>
        <v>15.5</v>
      </c>
      <c r="CT11" s="66">
        <f>IF(AH11&lt;0,0.01,AH11/Conversions!$B$3)</f>
        <v>15.5</v>
      </c>
      <c r="CU11" s="66">
        <f>IF(AI11&lt;0,0.01,AI11/Conversions!$B$3)</f>
        <v>15.5</v>
      </c>
      <c r="CV11" s="66">
        <f>IF(AJ11&lt;0,0.01,AJ11/Conversions!$B$3)</f>
        <v>15.5</v>
      </c>
      <c r="CW11" s="66">
        <f>IF(AK11&lt;0,0.01,AK11/Conversions!$B$3)</f>
        <v>15.5</v>
      </c>
      <c r="CX11" s="66">
        <f>IF(AL11&lt;0,0.01,AL11/Conversions!$B$3)</f>
        <v>15.5</v>
      </c>
      <c r="CY11" s="66">
        <f>IF(AM11&lt;0,0.01,AM11/Conversions!$B$3)</f>
        <v>15.5</v>
      </c>
      <c r="CZ11" s="66">
        <f>IF(AN11&lt;0,0.01,AN11/Conversions!$B$3)</f>
        <v>15.5</v>
      </c>
      <c r="DA11" s="66">
        <f>IF(AO11&lt;0,0.01,AO11/Conversions!$B$3)</f>
        <v>15.5</v>
      </c>
      <c r="DB11" s="66">
        <f>IF(AP11&lt;0,0.01,AP11/Conversions!$B$3)</f>
        <v>15.5</v>
      </c>
      <c r="DC11" s="66">
        <f>IF(AQ11&lt;0,0.01,AQ11/Conversions!$B$3)</f>
        <v>15.5</v>
      </c>
      <c r="DD11" s="66">
        <f>IF(AR11&lt;0,0.01,AR11/Conversions!$B$3)</f>
        <v>15.5</v>
      </c>
      <c r="DE11" s="66">
        <f>IF(AS11&lt;0,0.01,AS11/Conversions!$B$3)</f>
        <v>15.5</v>
      </c>
      <c r="DF11" s="66">
        <f>IF(AT11&lt;0,0.01,AT11/Conversions!$B$3)</f>
        <v>15.5</v>
      </c>
      <c r="DG11" s="66">
        <f>IF(AU11&lt;0,0.01,AU11/Conversions!$B$3)</f>
        <v>15.5</v>
      </c>
      <c r="DH11" s="66">
        <f>IF(AV11&lt;0,0.01,AV11/Conversions!$B$3)</f>
        <v>15.5</v>
      </c>
      <c r="DI11" s="66">
        <f>IF(AW11&lt;0,0.01,AW11/Conversions!$B$3)</f>
        <v>15.5</v>
      </c>
      <c r="DJ11" s="66">
        <f>IF(AX11&lt;0,0.01,AX11/Conversions!$B$3)</f>
        <v>15.5</v>
      </c>
      <c r="DK11" s="66">
        <f>IF(AY11&lt;0,0.01,AY11/Conversions!$B$3)</f>
        <v>15.5</v>
      </c>
      <c r="DL11" s="66">
        <f>IF(AZ11&lt;0,0.01,AZ11/Conversions!$B$3)</f>
        <v>15.5</v>
      </c>
      <c r="DM11" s="66">
        <f>IF(BA11&lt;0,0.01,BA11/Conversions!$B$3)</f>
        <v>15.5</v>
      </c>
      <c r="DN11" s="66">
        <f>IF(BB11&lt;0,0.01,BB11/Conversions!$B$3)</f>
        <v>15.5</v>
      </c>
      <c r="DO11" s="66">
        <f>IF(BC11&lt;0,0.01,BC11/Conversions!$B$3)</f>
        <v>15.5</v>
      </c>
    </row>
    <row r="12" spans="1:119" x14ac:dyDescent="0.25">
      <c r="A12" s="26" t="s">
        <v>38</v>
      </c>
      <c r="B12" s="26" t="s">
        <v>39</v>
      </c>
      <c r="C12" s="25">
        <v>10842.31876458001</v>
      </c>
      <c r="D12" s="25">
        <v>18162.111065111381</v>
      </c>
      <c r="E12" s="25">
        <v>23069.487079221421</v>
      </c>
      <c r="F12" s="25">
        <v>14561.458629923523</v>
      </c>
      <c r="G12" s="25">
        <v>17288.629703468116</v>
      </c>
      <c r="H12" s="25">
        <v>16597.816557812384</v>
      </c>
      <c r="I12" s="25">
        <v>17902.04584090276</v>
      </c>
      <c r="J12" s="25">
        <v>21990.007555471257</v>
      </c>
      <c r="K12" s="25">
        <v>23904.397408683926</v>
      </c>
      <c r="L12" s="25">
        <v>25843.522344179542</v>
      </c>
      <c r="M12" s="25">
        <v>27692.948029711704</v>
      </c>
      <c r="N12" s="25">
        <v>29297.451882299803</v>
      </c>
      <c r="O12" s="25">
        <v>30632.754860228455</v>
      </c>
      <c r="P12" s="25">
        <v>31834.904533682111</v>
      </c>
      <c r="Q12" s="25">
        <v>33105.14928487406</v>
      </c>
      <c r="R12" s="25">
        <v>33724.835451756931</v>
      </c>
      <c r="S12" s="25">
        <v>33082.003124814888</v>
      </c>
      <c r="T12" s="25">
        <v>33917.294879641624</v>
      </c>
      <c r="U12" s="25">
        <v>34854.172391429085</v>
      </c>
      <c r="V12" s="25">
        <v>35869.800524212573</v>
      </c>
      <c r="W12" s="25">
        <v>36944.225723379379</v>
      </c>
      <c r="X12" s="25">
        <v>38056.561816305744</v>
      </c>
      <c r="Y12" s="25">
        <v>39191.840768270893</v>
      </c>
      <c r="Z12" s="25">
        <v>40330.036116346491</v>
      </c>
      <c r="AA12" s="25">
        <v>41459.758446735643</v>
      </c>
      <c r="AB12" s="25">
        <v>42613.710182470772</v>
      </c>
      <c r="AD12" s="24">
        <v>118.26267365456444</v>
      </c>
      <c r="AE12" s="24">
        <v>118.26267365456444</v>
      </c>
      <c r="AF12" s="24">
        <v>118.26267365456441</v>
      </c>
      <c r="AG12" s="24">
        <v>118.26267365456441</v>
      </c>
      <c r="AH12" s="24">
        <v>118.26267365456444</v>
      </c>
      <c r="AI12" s="24">
        <v>118.26267365456444</v>
      </c>
      <c r="AJ12" s="24">
        <v>118.26267365456441</v>
      </c>
      <c r="AK12" s="24">
        <v>118.26267365456441</v>
      </c>
      <c r="AL12" s="24">
        <v>118.26267365456441</v>
      </c>
      <c r="AM12" s="24">
        <v>118.26267365456444</v>
      </c>
      <c r="AN12" s="24">
        <v>118.26267365456444</v>
      </c>
      <c r="AO12" s="24">
        <v>118.26267365456441</v>
      </c>
      <c r="AP12" s="24">
        <v>118.26267365456441</v>
      </c>
      <c r="AQ12" s="24">
        <v>118.26267365456444</v>
      </c>
      <c r="AR12" s="24">
        <v>118.26267365456441</v>
      </c>
      <c r="AS12" s="24">
        <v>118.26267365456444</v>
      </c>
      <c r="AT12" s="24">
        <v>118.26267365456441</v>
      </c>
      <c r="AU12" s="24">
        <v>118.26267365456441</v>
      </c>
      <c r="AV12" s="24">
        <v>118.26267365456441</v>
      </c>
      <c r="AW12" s="24">
        <v>118.26267365456441</v>
      </c>
      <c r="AX12" s="24">
        <v>118.26267365456441</v>
      </c>
      <c r="AY12" s="24">
        <v>118.26267365456441</v>
      </c>
      <c r="AZ12" s="24">
        <v>118.26267365456441</v>
      </c>
      <c r="BA12" s="24">
        <v>118.26267365456441</v>
      </c>
      <c r="BB12" s="24">
        <v>118.26267365456441</v>
      </c>
      <c r="BC12" s="24">
        <v>118.26267365456441</v>
      </c>
      <c r="BD12" s="32"/>
      <c r="BE12" s="52">
        <v>1</v>
      </c>
      <c r="BG12" s="52" t="str">
        <f>"MINBIOAGRW1"&amp;BE12</f>
        <v>MINBIOAGRW11</v>
      </c>
      <c r="BH12" s="52" t="str">
        <f t="shared" si="3"/>
        <v>Straw - Lo</v>
      </c>
      <c r="BI12" s="55" t="s">
        <v>5</v>
      </c>
      <c r="BJ12" s="52" t="s">
        <v>7</v>
      </c>
      <c r="BK12" s="55" t="s">
        <v>1</v>
      </c>
      <c r="BL12" s="66">
        <f>E12/1000*Conversions!$B$2</f>
        <v>0.96587328503284253</v>
      </c>
      <c r="BM12" s="66">
        <f>F12/1000*Conversions!$B$2</f>
        <v>0.60965914991763814</v>
      </c>
      <c r="BN12" s="66">
        <f>G12/1000*Conversions!$B$2</f>
        <v>0.72384034842480305</v>
      </c>
      <c r="BO12" s="66">
        <f>H12/1000*Conversions!$B$2</f>
        <v>0.6949173836424889</v>
      </c>
      <c r="BP12" s="66">
        <f>I12/1000*Conversions!$B$2</f>
        <v>0.74952285526691675</v>
      </c>
      <c r="BQ12" s="66">
        <f>J12/1000*Conversions!$B$2</f>
        <v>0.92067763633247057</v>
      </c>
      <c r="BR12" s="66">
        <f>K12/1000*Conversions!$B$2</f>
        <v>1.0008293107067787</v>
      </c>
      <c r="BS12" s="66">
        <f>L12/1000*Conversions!$B$2</f>
        <v>1.0820165935061092</v>
      </c>
      <c r="BT12" s="66">
        <f>M12/1000*Conversions!$B$2</f>
        <v>1.1594483481079698</v>
      </c>
      <c r="BU12" s="66">
        <f>N12/1000*Conversions!$B$2</f>
        <v>1.2266257154081281</v>
      </c>
      <c r="BV12" s="66">
        <f>O12/1000*Conversions!$B$2</f>
        <v>1.282532180488045</v>
      </c>
      <c r="BW12" s="66">
        <f>P12/1000*Conversions!$B$2</f>
        <v>1.3328637830162027</v>
      </c>
      <c r="BX12" s="66">
        <f>Q12/1000*Conversions!$B$2</f>
        <v>1.3860463902591071</v>
      </c>
      <c r="BY12" s="66">
        <f>R12/1000*Conversions!$B$2</f>
        <v>1.4119914106941593</v>
      </c>
      <c r="BZ12" s="66">
        <f>S12/1000*Conversions!$B$2</f>
        <v>1.3850773068297499</v>
      </c>
      <c r="CA12" s="66">
        <f>T12/1000*Conversions!$B$2</f>
        <v>1.4200493020208356</v>
      </c>
      <c r="CB12" s="66">
        <f>U12/1000*Conversions!$B$2</f>
        <v>1.4592744896843532</v>
      </c>
      <c r="CC12" s="66">
        <f>V12/1000*Conversions!$B$2</f>
        <v>1.501796808347732</v>
      </c>
      <c r="CD12" s="66">
        <f>W12/1000*Conversions!$B$2</f>
        <v>1.5467808425864478</v>
      </c>
      <c r="CE12" s="66">
        <f>X12/1000*Conversions!$B$2</f>
        <v>1.593352130125089</v>
      </c>
      <c r="CF12" s="66">
        <f>Y12/1000*Conversions!$B$2</f>
        <v>1.6408839892859659</v>
      </c>
      <c r="CG12" s="66">
        <f>Z12/1000*Conversions!$B$2</f>
        <v>1.688537952119195</v>
      </c>
      <c r="CH12" s="66">
        <f>AA12/1000*Conversions!$B$2</f>
        <v>1.735837166647928</v>
      </c>
      <c r="CI12" s="66">
        <f>AB12/1000*Conversions!$B$2</f>
        <v>1.7841508179196863</v>
      </c>
      <c r="CJ12" s="73">
        <f>TREND(BT12:CI12,$BT$5:$CI$5,$CJ$5)</f>
        <v>2.3239935564920273</v>
      </c>
      <c r="CL12" s="52" t="str">
        <f t="shared" si="0"/>
        <v>MINBIOAGRW11</v>
      </c>
      <c r="CM12" s="52" t="str">
        <f t="shared" si="1"/>
        <v>Straw - Lo</v>
      </c>
      <c r="CN12" s="15" t="s">
        <v>6</v>
      </c>
      <c r="CO12" s="15" t="s">
        <v>105</v>
      </c>
      <c r="CP12" s="52" t="str">
        <f t="shared" si="2"/>
        <v>BIOWOO</v>
      </c>
      <c r="CQ12" s="52" t="s">
        <v>103</v>
      </c>
      <c r="CR12" s="66">
        <f>IF(AF12&lt;0,0.01,AF12/Conversions!$B$3)</f>
        <v>2.8246554326589375</v>
      </c>
      <c r="CS12" s="66">
        <f>IF(AG12&lt;0,0.01,AG12/Conversions!$B$3)</f>
        <v>2.8246554326589375</v>
      </c>
      <c r="CT12" s="66">
        <f>IF(AH12&lt;0,0.01,AH12/Conversions!$B$3)</f>
        <v>2.8246554326589384</v>
      </c>
      <c r="CU12" s="66">
        <f>IF(AI12&lt;0,0.01,AI12/Conversions!$B$3)</f>
        <v>2.8246554326589384</v>
      </c>
      <c r="CV12" s="66">
        <f>IF(AJ12&lt;0,0.01,AJ12/Conversions!$B$3)</f>
        <v>2.8246554326589375</v>
      </c>
      <c r="CW12" s="66">
        <f>IF(AK12&lt;0,0.01,AK12/Conversions!$B$3)</f>
        <v>2.8246554326589375</v>
      </c>
      <c r="CX12" s="66">
        <f>IF(AL12&lt;0,0.01,AL12/Conversions!$B$3)</f>
        <v>2.8246554326589375</v>
      </c>
      <c r="CY12" s="66">
        <f>IF(AM12&lt;0,0.01,AM12/Conversions!$B$3)</f>
        <v>2.8246554326589384</v>
      </c>
      <c r="CZ12" s="66">
        <f>IF(AN12&lt;0,0.01,AN12/Conversions!$B$3)</f>
        <v>2.8246554326589384</v>
      </c>
      <c r="DA12" s="66">
        <f>IF(AO12&lt;0,0.01,AO12/Conversions!$B$3)</f>
        <v>2.8246554326589375</v>
      </c>
      <c r="DB12" s="66">
        <f>IF(AP12&lt;0,0.01,AP12/Conversions!$B$3)</f>
        <v>2.8246554326589375</v>
      </c>
      <c r="DC12" s="66">
        <f>IF(AQ12&lt;0,0.01,AQ12/Conversions!$B$3)</f>
        <v>2.8246554326589384</v>
      </c>
      <c r="DD12" s="66">
        <f>IF(AR12&lt;0,0.01,AR12/Conversions!$B$3)</f>
        <v>2.8246554326589375</v>
      </c>
      <c r="DE12" s="66">
        <f>IF(AS12&lt;0,0.01,AS12/Conversions!$B$3)</f>
        <v>2.8246554326589384</v>
      </c>
      <c r="DF12" s="66">
        <f>IF(AT12&lt;0,0.01,AT12/Conversions!$B$3)</f>
        <v>2.8246554326589375</v>
      </c>
      <c r="DG12" s="66">
        <f>IF(AU12&lt;0,0.01,AU12/Conversions!$B$3)</f>
        <v>2.8246554326589375</v>
      </c>
      <c r="DH12" s="66">
        <f>IF(AV12&lt;0,0.01,AV12/Conversions!$B$3)</f>
        <v>2.8246554326589375</v>
      </c>
      <c r="DI12" s="66">
        <f>IF(AW12&lt;0,0.01,AW12/Conversions!$B$3)</f>
        <v>2.8246554326589375</v>
      </c>
      <c r="DJ12" s="66">
        <f>IF(AX12&lt;0,0.01,AX12/Conversions!$B$3)</f>
        <v>2.8246554326589375</v>
      </c>
      <c r="DK12" s="66">
        <f>IF(AY12&lt;0,0.01,AY12/Conversions!$B$3)</f>
        <v>2.8246554326589375</v>
      </c>
      <c r="DL12" s="66">
        <f>IF(AZ12&lt;0,0.01,AZ12/Conversions!$B$3)</f>
        <v>2.8246554326589375</v>
      </c>
      <c r="DM12" s="66">
        <f>IF(BA12&lt;0,0.01,BA12/Conversions!$B$3)</f>
        <v>2.8246554326589375</v>
      </c>
      <c r="DN12" s="66">
        <f>IF(BB12&lt;0,0.01,BB12/Conversions!$B$3)</f>
        <v>2.8246554326589375</v>
      </c>
      <c r="DO12" s="66">
        <f>IF(BC12&lt;0,0.01,BC12/Conversions!$B$3)</f>
        <v>2.8246554326589375</v>
      </c>
    </row>
    <row r="13" spans="1:119" x14ac:dyDescent="0.25">
      <c r="A13" s="26" t="s">
        <v>40</v>
      </c>
      <c r="B13" s="26" t="s">
        <v>41</v>
      </c>
      <c r="C13" s="25">
        <v>810.65449992766457</v>
      </c>
      <c r="D13" s="25">
        <v>830.9002342565617</v>
      </c>
      <c r="E13" s="25">
        <v>853.49226764784976</v>
      </c>
      <c r="F13" s="25">
        <v>872.7063751772472</v>
      </c>
      <c r="G13" s="25">
        <v>891.92048270664486</v>
      </c>
      <c r="H13" s="25">
        <v>911.13459023604264</v>
      </c>
      <c r="I13" s="25">
        <v>939.63001285405539</v>
      </c>
      <c r="J13" s="25">
        <v>948.58764374680959</v>
      </c>
      <c r="K13" s="25">
        <v>965.37848166301228</v>
      </c>
      <c r="L13" s="25">
        <v>987.90983132359838</v>
      </c>
      <c r="M13" s="25">
        <v>1012.7292067867014</v>
      </c>
      <c r="N13" s="25">
        <v>1035.2912570202</v>
      </c>
      <c r="O13" s="25">
        <v>1055.2920382308694</v>
      </c>
      <c r="P13" s="25">
        <v>945.22758008329174</v>
      </c>
      <c r="Q13" s="25">
        <v>1088.3239742838878</v>
      </c>
      <c r="R13" s="25">
        <v>1101.6427169314743</v>
      </c>
      <c r="S13" s="25">
        <v>1112.9367945906481</v>
      </c>
      <c r="T13" s="25">
        <v>1122.147321790738</v>
      </c>
      <c r="U13" s="25">
        <v>1129.5180950928961</v>
      </c>
      <c r="V13" s="25">
        <v>1135.3688734549739</v>
      </c>
      <c r="W13" s="25">
        <v>1139.9266296207227</v>
      </c>
      <c r="X13" s="25">
        <v>1143.3365608711642</v>
      </c>
      <c r="Y13" s="25">
        <v>1145.4952758631455</v>
      </c>
      <c r="Z13" s="25">
        <v>1146.6419756513387</v>
      </c>
      <c r="AA13" s="25">
        <v>1147.1694968800011</v>
      </c>
      <c r="AB13" s="25">
        <v>1147.0261230551046</v>
      </c>
      <c r="AD13" s="24">
        <v>0</v>
      </c>
      <c r="AE13" s="24">
        <v>0</v>
      </c>
      <c r="AF13" s="24">
        <v>0</v>
      </c>
      <c r="AG13" s="24">
        <v>0</v>
      </c>
      <c r="AH13" s="24">
        <v>0</v>
      </c>
      <c r="AI13" s="24">
        <v>0</v>
      </c>
      <c r="AJ13" s="24">
        <v>0</v>
      </c>
      <c r="AK13" s="24">
        <v>0</v>
      </c>
      <c r="AL13" s="24">
        <v>0</v>
      </c>
      <c r="AM13" s="24">
        <v>0</v>
      </c>
      <c r="AN13" s="24">
        <v>0</v>
      </c>
      <c r="AO13" s="24">
        <v>0</v>
      </c>
      <c r="AP13" s="24">
        <v>0</v>
      </c>
      <c r="AQ13" s="24">
        <v>0</v>
      </c>
      <c r="AR13" s="24">
        <v>0</v>
      </c>
      <c r="AS13" s="24">
        <v>0</v>
      </c>
      <c r="AT13" s="24">
        <v>0</v>
      </c>
      <c r="AU13" s="24">
        <v>0</v>
      </c>
      <c r="AV13" s="24">
        <v>0</v>
      </c>
      <c r="AW13" s="24">
        <v>0</v>
      </c>
      <c r="AX13" s="24">
        <v>0</v>
      </c>
      <c r="AY13" s="24">
        <v>0</v>
      </c>
      <c r="AZ13" s="24">
        <v>0</v>
      </c>
      <c r="BA13" s="24">
        <v>0</v>
      </c>
      <c r="BB13" s="24">
        <v>0</v>
      </c>
      <c r="BC13" s="24">
        <v>0</v>
      </c>
      <c r="BD13" s="32"/>
      <c r="BE13" s="52">
        <v>1</v>
      </c>
      <c r="BG13" s="52" t="str">
        <f>"MINBIOAGRW2"&amp;BE13</f>
        <v>MINBIOAGRW21</v>
      </c>
      <c r="BH13" s="52" t="str">
        <f t="shared" si="3"/>
        <v>Cattle waste - Lo</v>
      </c>
      <c r="BI13" s="55" t="s">
        <v>5</v>
      </c>
      <c r="BJ13" s="52" t="s">
        <v>11</v>
      </c>
      <c r="BK13" s="55" t="s">
        <v>1</v>
      </c>
      <c r="BL13" s="66">
        <f>E13/1000*Conversions!$B$2</f>
        <v>3.5734014261880179E-2</v>
      </c>
      <c r="BM13" s="66">
        <f>F13/1000*Conversions!$B$2</f>
        <v>3.653847051592099E-2</v>
      </c>
      <c r="BN13" s="66">
        <f>G13/1000*Conversions!$B$2</f>
        <v>3.7342926769961808E-2</v>
      </c>
      <c r="BO13" s="66">
        <f>H13/1000*Conversions!$B$2</f>
        <v>3.8147383024002633E-2</v>
      </c>
      <c r="BP13" s="66">
        <f>I13/1000*Conversions!$B$2</f>
        <v>3.9340429378173593E-2</v>
      </c>
      <c r="BQ13" s="66">
        <f>J13/1000*Conversions!$B$2</f>
        <v>3.9715467468391427E-2</v>
      </c>
      <c r="BR13" s="66">
        <f>K13/1000*Conversions!$B$2</f>
        <v>4.0418466270267003E-2</v>
      </c>
      <c r="BS13" s="66">
        <f>L13/1000*Conversions!$B$2</f>
        <v>4.1361808817856414E-2</v>
      </c>
      <c r="BT13" s="66">
        <f>M13/1000*Conversions!$B$2</f>
        <v>4.2400946429745616E-2</v>
      </c>
      <c r="BU13" s="66">
        <f>N13/1000*Conversions!$B$2</f>
        <v>4.3345574348921737E-2</v>
      </c>
      <c r="BV13" s="66">
        <f>O13/1000*Conversions!$B$2</f>
        <v>4.4182967056650035E-2</v>
      </c>
      <c r="BW13" s="66">
        <f>P13/1000*Conversions!$B$2</f>
        <v>3.9574788322927261E-2</v>
      </c>
      <c r="BX13" s="66">
        <f>Q13/1000*Conversions!$B$2</f>
        <v>4.5565948155317816E-2</v>
      </c>
      <c r="BY13" s="66">
        <f>R13/1000*Conversions!$B$2</f>
        <v>4.6123577272486962E-2</v>
      </c>
      <c r="BZ13" s="66">
        <f>S13/1000*Conversions!$B$2</f>
        <v>4.6596437715921257E-2</v>
      </c>
      <c r="CA13" s="66">
        <f>T13/1000*Conversions!$B$2</f>
        <v>4.6982064068734626E-2</v>
      </c>
      <c r="CB13" s="66">
        <f>U13/1000*Conversions!$B$2</f>
        <v>4.7290663605349385E-2</v>
      </c>
      <c r="CC13" s="66">
        <f>V13/1000*Conversions!$B$2</f>
        <v>4.7535623993812851E-2</v>
      </c>
      <c r="CD13" s="66">
        <f>W13/1000*Conversions!$B$2</f>
        <v>4.7726448128960416E-2</v>
      </c>
      <c r="CE13" s="66">
        <f>X13/1000*Conversions!$B$2</f>
        <v>4.7869215130553908E-2</v>
      </c>
      <c r="CF13" s="66">
        <f>Y13/1000*Conversions!$B$2</f>
        <v>4.7959596209838182E-2</v>
      </c>
      <c r="CG13" s="66">
        <f>Z13/1000*Conversions!$B$2</f>
        <v>4.8007606236570251E-2</v>
      </c>
      <c r="CH13" s="66">
        <f>AA13/1000*Conversions!$B$2</f>
        <v>4.8029692495371888E-2</v>
      </c>
      <c r="CI13" s="66">
        <f>AB13/1000*Conversions!$B$2</f>
        <v>4.8023689720071122E-2</v>
      </c>
      <c r="CJ13" s="73">
        <f>TREND(BT13:CI13,$BT$5:$CI$5,$CJ$5)</f>
        <v>5.5672586689136883E-2</v>
      </c>
      <c r="CL13" s="52" t="str">
        <f t="shared" si="0"/>
        <v>MINBIOAGRW21</v>
      </c>
      <c r="CM13" s="52" t="str">
        <f t="shared" si="1"/>
        <v>Cattle waste - Lo</v>
      </c>
      <c r="CN13" s="15" t="s">
        <v>6</v>
      </c>
      <c r="CO13" s="15" t="s">
        <v>105</v>
      </c>
      <c r="CP13" s="52" t="str">
        <f t="shared" si="2"/>
        <v>BIOSLU</v>
      </c>
      <c r="CQ13" s="52" t="s">
        <v>103</v>
      </c>
      <c r="CR13" s="66">
        <f>IF(AF13&lt;0,0.01,AF13/Conversions!$B$3)</f>
        <v>0</v>
      </c>
      <c r="CS13" s="66">
        <f>IF(AG13&lt;0,0.01,AG13/Conversions!$B$3)</f>
        <v>0</v>
      </c>
      <c r="CT13" s="66">
        <f>IF(AH13&lt;0,0.01,AH13/Conversions!$B$3)</f>
        <v>0</v>
      </c>
      <c r="CU13" s="66">
        <f>IF(AI13&lt;0,0.01,AI13/Conversions!$B$3)</f>
        <v>0</v>
      </c>
      <c r="CV13" s="66">
        <f>IF(AJ13&lt;0,0.01,AJ13/Conversions!$B$3)</f>
        <v>0</v>
      </c>
      <c r="CW13" s="66">
        <f>IF(AK13&lt;0,0.01,AK13/Conversions!$B$3)</f>
        <v>0</v>
      </c>
      <c r="CX13" s="66">
        <f>IF(AL13&lt;0,0.01,AL13/Conversions!$B$3)</f>
        <v>0</v>
      </c>
      <c r="CY13" s="66">
        <f>IF(AM13&lt;0,0.01,AM13/Conversions!$B$3)</f>
        <v>0</v>
      </c>
      <c r="CZ13" s="66">
        <f>IF(AN13&lt;0,0.01,AN13/Conversions!$B$3)</f>
        <v>0</v>
      </c>
      <c r="DA13" s="66">
        <f>IF(AO13&lt;0,0.01,AO13/Conversions!$B$3)</f>
        <v>0</v>
      </c>
      <c r="DB13" s="66">
        <f>IF(AP13&lt;0,0.01,AP13/Conversions!$B$3)</f>
        <v>0</v>
      </c>
      <c r="DC13" s="66">
        <f>IF(AQ13&lt;0,0.01,AQ13/Conversions!$B$3)</f>
        <v>0</v>
      </c>
      <c r="DD13" s="66">
        <f>IF(AR13&lt;0,0.01,AR13/Conversions!$B$3)</f>
        <v>0</v>
      </c>
      <c r="DE13" s="66">
        <f>IF(AS13&lt;0,0.01,AS13/Conversions!$B$3)</f>
        <v>0</v>
      </c>
      <c r="DF13" s="66">
        <f>IF(AT13&lt;0,0.01,AT13/Conversions!$B$3)</f>
        <v>0</v>
      </c>
      <c r="DG13" s="66">
        <f>IF(AU13&lt;0,0.01,AU13/Conversions!$B$3)</f>
        <v>0</v>
      </c>
      <c r="DH13" s="66">
        <f>IF(AV13&lt;0,0.01,AV13/Conversions!$B$3)</f>
        <v>0</v>
      </c>
      <c r="DI13" s="66">
        <f>IF(AW13&lt;0,0.01,AW13/Conversions!$B$3)</f>
        <v>0</v>
      </c>
      <c r="DJ13" s="66">
        <f>IF(AX13&lt;0,0.01,AX13/Conversions!$B$3)</f>
        <v>0</v>
      </c>
      <c r="DK13" s="66">
        <f>IF(AY13&lt;0,0.01,AY13/Conversions!$B$3)</f>
        <v>0</v>
      </c>
      <c r="DL13" s="66">
        <f>IF(AZ13&lt;0,0.01,AZ13/Conversions!$B$3)</f>
        <v>0</v>
      </c>
      <c r="DM13" s="66">
        <f>IF(BA13&lt;0,0.01,BA13/Conversions!$B$3)</f>
        <v>0</v>
      </c>
      <c r="DN13" s="66">
        <f>IF(BB13&lt;0,0.01,BB13/Conversions!$B$3)</f>
        <v>0</v>
      </c>
      <c r="DO13" s="66">
        <f>IF(BC13&lt;0,0.01,BC13/Conversions!$B$3)</f>
        <v>0</v>
      </c>
    </row>
    <row r="14" spans="1:119" x14ac:dyDescent="0.25">
      <c r="A14" s="26" t="s">
        <v>42</v>
      </c>
      <c r="B14" s="26" t="s">
        <v>43</v>
      </c>
      <c r="C14" s="25">
        <v>23799.232068252277</v>
      </c>
      <c r="D14" s="25">
        <v>24461.636141722516</v>
      </c>
      <c r="E14" s="25">
        <v>24161.977156105026</v>
      </c>
      <c r="F14" s="25">
        <v>23960.003908536819</v>
      </c>
      <c r="G14" s="25">
        <v>23758.030660968605</v>
      </c>
      <c r="H14" s="25">
        <v>23556.057413400398</v>
      </c>
      <c r="I14" s="25">
        <v>23587.895903542718</v>
      </c>
      <c r="J14" s="25">
        <v>23766.655823325422</v>
      </c>
      <c r="K14" s="25">
        <v>23904.757848375273</v>
      </c>
      <c r="L14" s="25">
        <v>23998.275923985337</v>
      </c>
      <c r="M14" s="25">
        <v>24060.883969355502</v>
      </c>
      <c r="N14" s="25">
        <v>24099.15381197675</v>
      </c>
      <c r="O14" s="25">
        <v>24117.392819816199</v>
      </c>
      <c r="P14" s="25">
        <v>24121.28788281581</v>
      </c>
      <c r="Q14" s="25">
        <v>24117.716560915458</v>
      </c>
      <c r="R14" s="25">
        <v>24111.08202328179</v>
      </c>
      <c r="S14" s="25">
        <v>24102.731320612194</v>
      </c>
      <c r="T14" s="25">
        <v>24093.283178290476</v>
      </c>
      <c r="U14" s="25">
        <v>24082.667810432526</v>
      </c>
      <c r="V14" s="25">
        <v>24070.805775460387</v>
      </c>
      <c r="W14" s="25">
        <v>24059.123639561669</v>
      </c>
      <c r="X14" s="25">
        <v>24060.316356304364</v>
      </c>
      <c r="Y14" s="25">
        <v>24070.304556025407</v>
      </c>
      <c r="Z14" s="25">
        <v>24075.871321962495</v>
      </c>
      <c r="AA14" s="25">
        <v>24075.150998568348</v>
      </c>
      <c r="AB14" s="25">
        <v>24069.188040536526</v>
      </c>
      <c r="AD14" s="24">
        <v>0</v>
      </c>
      <c r="AE14" s="24">
        <v>0</v>
      </c>
      <c r="AF14" s="24">
        <v>0</v>
      </c>
      <c r="AG14" s="24">
        <v>0</v>
      </c>
      <c r="AH14" s="24">
        <v>0</v>
      </c>
      <c r="AI14" s="24">
        <v>0</v>
      </c>
      <c r="AJ14" s="24">
        <v>0</v>
      </c>
      <c r="AK14" s="24">
        <v>0</v>
      </c>
      <c r="AL14" s="24">
        <v>0</v>
      </c>
      <c r="AM14" s="24">
        <v>0</v>
      </c>
      <c r="AN14" s="24">
        <v>0</v>
      </c>
      <c r="AO14" s="24">
        <v>0</v>
      </c>
      <c r="AP14" s="24">
        <v>0</v>
      </c>
      <c r="AQ14" s="24">
        <v>0</v>
      </c>
      <c r="AR14" s="24">
        <v>0</v>
      </c>
      <c r="AS14" s="24">
        <v>0</v>
      </c>
      <c r="AT14" s="24">
        <v>0</v>
      </c>
      <c r="AU14" s="24">
        <v>0</v>
      </c>
      <c r="AV14" s="24">
        <v>0</v>
      </c>
      <c r="AW14" s="24">
        <v>0</v>
      </c>
      <c r="AX14" s="24">
        <v>0</v>
      </c>
      <c r="AY14" s="24">
        <v>0</v>
      </c>
      <c r="AZ14" s="24">
        <v>0</v>
      </c>
      <c r="BA14" s="24">
        <v>0</v>
      </c>
      <c r="BB14" s="24">
        <v>0</v>
      </c>
      <c r="BC14" s="24">
        <v>0</v>
      </c>
      <c r="BD14" s="32"/>
      <c r="BE14" s="52">
        <v>1</v>
      </c>
      <c r="BG14" s="52" t="str">
        <f>"MINBIOAGRW3"&amp;BE14</f>
        <v>MINBIOAGRW31</v>
      </c>
      <c r="BH14" s="52" t="str">
        <f t="shared" si="3"/>
        <v>Pig waste - Lo</v>
      </c>
      <c r="BI14" s="55" t="s">
        <v>5</v>
      </c>
      <c r="BJ14" s="52" t="s">
        <v>11</v>
      </c>
      <c r="BK14" s="55" t="s">
        <v>1</v>
      </c>
      <c r="BL14" s="66">
        <f>E14/1000*Conversions!$B$2</f>
        <v>1.0116136595718053</v>
      </c>
      <c r="BM14" s="66">
        <f>F14/1000*Conversions!$B$2</f>
        <v>1.0031574436426196</v>
      </c>
      <c r="BN14" s="66">
        <f>G14/1000*Conversions!$B$2</f>
        <v>0.99470122771343361</v>
      </c>
      <c r="BO14" s="66">
        <f>H14/1000*Conversions!$B$2</f>
        <v>0.98624501178424795</v>
      </c>
      <c r="BP14" s="66">
        <f>I14/1000*Conversions!$B$2</f>
        <v>0.98757802568952668</v>
      </c>
      <c r="BQ14" s="66">
        <f>J14/1000*Conversions!$B$2</f>
        <v>0.99506234601098886</v>
      </c>
      <c r="BR14" s="66">
        <f>K14/1000*Conversions!$B$2</f>
        <v>1.000844401595776</v>
      </c>
      <c r="BS14" s="66">
        <f>L14/1000*Conversions!$B$2</f>
        <v>1.0047598163854181</v>
      </c>
      <c r="BT14" s="66">
        <f>M14/1000*Conversions!$B$2</f>
        <v>1.0073810900289761</v>
      </c>
      <c r="BU14" s="66">
        <f>N14/1000*Conversions!$B$2</f>
        <v>1.0089833717998427</v>
      </c>
      <c r="BV14" s="66">
        <f>O14/1000*Conversions!$B$2</f>
        <v>1.0097470025800648</v>
      </c>
      <c r="BW14" s="66">
        <f>P14/1000*Conversions!$B$2</f>
        <v>1.0099100810777324</v>
      </c>
      <c r="BX14" s="66">
        <f>Q14/1000*Conversions!$B$2</f>
        <v>1.0097605569724084</v>
      </c>
      <c r="BY14" s="66">
        <f>R14/1000*Conversions!$B$2</f>
        <v>1.0094827821507619</v>
      </c>
      <c r="BZ14" s="66">
        <f>S14/1000*Conversions!$B$2</f>
        <v>1.0091331549313913</v>
      </c>
      <c r="CA14" s="66">
        <f>T14/1000*Conversions!$B$2</f>
        <v>1.0087375801086658</v>
      </c>
      <c r="CB14" s="66">
        <f>U14/1000*Conversions!$B$2</f>
        <v>1.0082931358871889</v>
      </c>
      <c r="CC14" s="66">
        <f>V14/1000*Conversions!$B$2</f>
        <v>1.0077964962069754</v>
      </c>
      <c r="CD14" s="66">
        <f>W14/1000*Conversions!$B$2</f>
        <v>1.0073073885411681</v>
      </c>
      <c r="CE14" s="66">
        <f>X14/1000*Conversions!$B$2</f>
        <v>1.0073573252057511</v>
      </c>
      <c r="CF14" s="66">
        <f>Y14/1000*Conversions!$B$2</f>
        <v>1.0077755111516717</v>
      </c>
      <c r="CG14" s="66">
        <f>Z14/1000*Conversions!$B$2</f>
        <v>1.0080085805079257</v>
      </c>
      <c r="CH14" s="66">
        <f>AA14/1000*Conversions!$B$2</f>
        <v>1.0079784220080596</v>
      </c>
      <c r="CI14" s="66">
        <f>AB14/1000*Conversions!$B$2</f>
        <v>1.0077287648811835</v>
      </c>
      <c r="CJ14" s="73">
        <f>CI14</f>
        <v>1.0077287648811835</v>
      </c>
      <c r="CL14" s="52" t="str">
        <f t="shared" si="0"/>
        <v>MINBIOAGRW31</v>
      </c>
      <c r="CM14" s="52" t="str">
        <f t="shared" si="1"/>
        <v>Pig waste - Lo</v>
      </c>
      <c r="CN14" s="15" t="s">
        <v>6</v>
      </c>
      <c r="CO14" s="15" t="s">
        <v>105</v>
      </c>
      <c r="CP14" s="52" t="str">
        <f t="shared" si="2"/>
        <v>BIOSLU</v>
      </c>
      <c r="CQ14" s="52" t="s">
        <v>103</v>
      </c>
      <c r="CR14" s="66">
        <f>IF(AF14&lt;0,0.01,AF14/Conversions!$B$3)</f>
        <v>0</v>
      </c>
      <c r="CS14" s="66">
        <f>IF(AG14&lt;0,0.01,AG14/Conversions!$B$3)</f>
        <v>0</v>
      </c>
      <c r="CT14" s="66">
        <f>IF(AH14&lt;0,0.01,AH14/Conversions!$B$3)</f>
        <v>0</v>
      </c>
      <c r="CU14" s="66">
        <f>IF(AI14&lt;0,0.01,AI14/Conversions!$B$3)</f>
        <v>0</v>
      </c>
      <c r="CV14" s="66">
        <f>IF(AJ14&lt;0,0.01,AJ14/Conversions!$B$3)</f>
        <v>0</v>
      </c>
      <c r="CW14" s="66">
        <f>IF(AK14&lt;0,0.01,AK14/Conversions!$B$3)</f>
        <v>0</v>
      </c>
      <c r="CX14" s="66">
        <f>IF(AL14&lt;0,0.01,AL14/Conversions!$B$3)</f>
        <v>0</v>
      </c>
      <c r="CY14" s="66">
        <f>IF(AM14&lt;0,0.01,AM14/Conversions!$B$3)</f>
        <v>0</v>
      </c>
      <c r="CZ14" s="66">
        <f>IF(AN14&lt;0,0.01,AN14/Conversions!$B$3)</f>
        <v>0</v>
      </c>
      <c r="DA14" s="66">
        <f>IF(AO14&lt;0,0.01,AO14/Conversions!$B$3)</f>
        <v>0</v>
      </c>
      <c r="DB14" s="66">
        <f>IF(AP14&lt;0,0.01,AP14/Conversions!$B$3)</f>
        <v>0</v>
      </c>
      <c r="DC14" s="66">
        <f>IF(AQ14&lt;0,0.01,AQ14/Conversions!$B$3)</f>
        <v>0</v>
      </c>
      <c r="DD14" s="66">
        <f>IF(AR14&lt;0,0.01,AR14/Conversions!$B$3)</f>
        <v>0</v>
      </c>
      <c r="DE14" s="66">
        <f>IF(AS14&lt;0,0.01,AS14/Conversions!$B$3)</f>
        <v>0</v>
      </c>
      <c r="DF14" s="66">
        <f>IF(AT14&lt;0,0.01,AT14/Conversions!$B$3)</f>
        <v>0</v>
      </c>
      <c r="DG14" s="66">
        <f>IF(AU14&lt;0,0.01,AU14/Conversions!$B$3)</f>
        <v>0</v>
      </c>
      <c r="DH14" s="66">
        <f>IF(AV14&lt;0,0.01,AV14/Conversions!$B$3)</f>
        <v>0</v>
      </c>
      <c r="DI14" s="66">
        <f>IF(AW14&lt;0,0.01,AW14/Conversions!$B$3)</f>
        <v>0</v>
      </c>
      <c r="DJ14" s="66">
        <f>IF(AX14&lt;0,0.01,AX14/Conversions!$B$3)</f>
        <v>0</v>
      </c>
      <c r="DK14" s="66">
        <f>IF(AY14&lt;0,0.01,AY14/Conversions!$B$3)</f>
        <v>0</v>
      </c>
      <c r="DL14" s="66">
        <f>IF(AZ14&lt;0,0.01,AZ14/Conversions!$B$3)</f>
        <v>0</v>
      </c>
      <c r="DM14" s="66">
        <f>IF(BA14&lt;0,0.01,BA14/Conversions!$B$3)</f>
        <v>0</v>
      </c>
      <c r="DN14" s="66">
        <f>IF(BB14&lt;0,0.01,BB14/Conversions!$B$3)</f>
        <v>0</v>
      </c>
      <c r="DO14" s="66">
        <f>IF(BC14&lt;0,0.01,BC14/Conversions!$B$3)</f>
        <v>0</v>
      </c>
    </row>
    <row r="15" spans="1:119" x14ac:dyDescent="0.25">
      <c r="A15" s="26" t="s">
        <v>44</v>
      </c>
      <c r="B15" s="26" t="s">
        <v>2</v>
      </c>
      <c r="C15" s="25">
        <v>3097.2496353208708</v>
      </c>
      <c r="D15" s="25">
        <v>4323.3141671319045</v>
      </c>
      <c r="E15" s="25">
        <v>4875.7987863941426</v>
      </c>
      <c r="F15" s="25">
        <v>6096.6310961794688</v>
      </c>
      <c r="G15" s="25">
        <v>6263.0705356872813</v>
      </c>
      <c r="H15" s="25">
        <v>6547.4643184880024</v>
      </c>
      <c r="I15" s="25">
        <v>7056.7744492929232</v>
      </c>
      <c r="J15" s="25">
        <v>7311.5357514814123</v>
      </c>
      <c r="K15" s="25">
        <v>7806.559024080474</v>
      </c>
      <c r="L15" s="25">
        <v>8317.5611214292494</v>
      </c>
      <c r="M15" s="25">
        <v>8844.1114510439165</v>
      </c>
      <c r="N15" s="25">
        <v>9334.4058440699791</v>
      </c>
      <c r="O15" s="25">
        <v>9791.961381862262</v>
      </c>
      <c r="P15" s="25">
        <v>10263.155693775378</v>
      </c>
      <c r="Q15" s="25">
        <v>10730.454663084678</v>
      </c>
      <c r="R15" s="25">
        <v>11232.846053944186</v>
      </c>
      <c r="S15" s="25">
        <v>11753.048795466171</v>
      </c>
      <c r="T15" s="25">
        <v>12288.189181436044</v>
      </c>
      <c r="U15" s="25">
        <v>12494.80255538028</v>
      </c>
      <c r="V15" s="25">
        <v>12704.799126993485</v>
      </c>
      <c r="W15" s="25">
        <v>12918.232203552912</v>
      </c>
      <c r="X15" s="25">
        <v>13135.231006492944</v>
      </c>
      <c r="Y15" s="25">
        <v>13355.854821406327</v>
      </c>
      <c r="Z15" s="25">
        <v>13580.163915468562</v>
      </c>
      <c r="AA15" s="25">
        <v>13808.219553629815</v>
      </c>
      <c r="AB15" s="25">
        <v>14040.084015072931</v>
      </c>
      <c r="AD15" s="24">
        <v>-1274.2434782608698</v>
      </c>
      <c r="AE15" s="24">
        <v>-1274.2434782608698</v>
      </c>
      <c r="AF15" s="24">
        <v>-1274.2434782608698</v>
      </c>
      <c r="AG15" s="24">
        <v>-1274.2434782608698</v>
      </c>
      <c r="AH15" s="24">
        <v>-1274.2434782608698</v>
      </c>
      <c r="AI15" s="24">
        <v>-1274.2434782608698</v>
      </c>
      <c r="AJ15" s="24">
        <v>-1274.2434782608698</v>
      </c>
      <c r="AK15" s="24">
        <v>-1274.2434782608698</v>
      </c>
      <c r="AL15" s="24">
        <v>-1274.2434782608698</v>
      </c>
      <c r="AM15" s="24">
        <v>-1274.2434782608698</v>
      </c>
      <c r="AN15" s="24">
        <v>-1274.2434782608698</v>
      </c>
      <c r="AO15" s="24">
        <v>-1274.2434782608698</v>
      </c>
      <c r="AP15" s="24">
        <v>-1274.2434782608698</v>
      </c>
      <c r="AQ15" s="24">
        <v>-1274.2434782608698</v>
      </c>
      <c r="AR15" s="24">
        <v>-1274.2434782608698</v>
      </c>
      <c r="AS15" s="24">
        <v>-1274.2434782608698</v>
      </c>
      <c r="AT15" s="24">
        <v>-1274.2434782608698</v>
      </c>
      <c r="AU15" s="24">
        <v>-1274.2434782608698</v>
      </c>
      <c r="AV15" s="24">
        <v>-1274.2434782608698</v>
      </c>
      <c r="AW15" s="24">
        <v>-1274.2434782608698</v>
      </c>
      <c r="AX15" s="24">
        <v>-1274.2434782608698</v>
      </c>
      <c r="AY15" s="24">
        <v>-1274.2434782608698</v>
      </c>
      <c r="AZ15" s="24">
        <v>-1274.2434782608698</v>
      </c>
      <c r="BA15" s="24">
        <v>-1274.2434782608698</v>
      </c>
      <c r="BB15" s="24">
        <v>-1274.2434782608698</v>
      </c>
      <c r="BC15" s="24">
        <v>-1274.2434782608698</v>
      </c>
      <c r="BD15" s="32"/>
      <c r="BE15" s="52">
        <v>1</v>
      </c>
      <c r="BG15" s="52" t="str">
        <f>"MINBMSW2"&amp;BE15</f>
        <v>MINBMSW21</v>
      </c>
      <c r="BH15" s="52" t="str">
        <f t="shared" si="3"/>
        <v>BMSW - Lo</v>
      </c>
      <c r="BI15" s="55" t="s">
        <v>5</v>
      </c>
      <c r="BJ15" s="52" t="s">
        <v>10</v>
      </c>
      <c r="BK15" s="55" t="s">
        <v>1</v>
      </c>
      <c r="BL15" s="66">
        <f>E15/1000*Conversions!$B$2</f>
        <v>0.20413994358874996</v>
      </c>
      <c r="BM15" s="66">
        <f>F15/1000*Conversions!$B$2</f>
        <v>0.25525375073484202</v>
      </c>
      <c r="BN15" s="66">
        <f>G15/1000*Conversions!$B$2</f>
        <v>0.26222223718815513</v>
      </c>
      <c r="BO15" s="66">
        <f>H15/1000*Conversions!$B$2</f>
        <v>0.27412923608645573</v>
      </c>
      <c r="BP15" s="66">
        <f>I15/1000*Conversions!$B$2</f>
        <v>0.29545303264299616</v>
      </c>
      <c r="BQ15" s="66">
        <f>J15/1000*Conversions!$B$2</f>
        <v>0.30611937884302381</v>
      </c>
      <c r="BR15" s="66">
        <f>K15/1000*Conversions!$B$2</f>
        <v>0.32684501322020126</v>
      </c>
      <c r="BS15" s="66">
        <f>L15/1000*Conversions!$B$2</f>
        <v>0.34823964903199989</v>
      </c>
      <c r="BT15" s="66">
        <f>M15/1000*Conversions!$B$2</f>
        <v>0.37028525823230674</v>
      </c>
      <c r="BU15" s="66">
        <f>N15/1000*Conversions!$B$2</f>
        <v>0.39081290387952189</v>
      </c>
      <c r="BV15" s="66">
        <f>O15/1000*Conversions!$B$2</f>
        <v>0.4099698391358092</v>
      </c>
      <c r="BW15" s="66">
        <f>P15/1000*Conversions!$B$2</f>
        <v>0.42969780258698753</v>
      </c>
      <c r="BX15" s="66">
        <f>Q15/1000*Conversions!$B$2</f>
        <v>0.44926267583402935</v>
      </c>
      <c r="BY15" s="66">
        <f>R15/1000*Conversions!$B$2</f>
        <v>0.47029679858653523</v>
      </c>
      <c r="BZ15" s="66">
        <f>S15/1000*Conversions!$B$2</f>
        <v>0.49207664696857767</v>
      </c>
      <c r="CA15" s="66">
        <f>T15/1000*Conversions!$B$2</f>
        <v>0.5144819046483643</v>
      </c>
      <c r="CB15" s="66">
        <f>U15/1000*Conversions!$B$2</f>
        <v>0.52313239338866158</v>
      </c>
      <c r="CC15" s="66">
        <f>V15/1000*Conversions!$B$2</f>
        <v>0.53192452984896332</v>
      </c>
      <c r="CD15" s="66">
        <f>W15/1000*Conversions!$B$2</f>
        <v>0.54086054589835342</v>
      </c>
      <c r="CE15" s="66">
        <f>X15/1000*Conversions!$B$2</f>
        <v>0.54994585177984656</v>
      </c>
      <c r="CF15" s="66">
        <f>Y15/1000*Conversions!$B$2</f>
        <v>0.55918292966264016</v>
      </c>
      <c r="CG15" s="66">
        <f>Z15/1000*Conversions!$B$2</f>
        <v>0.56857430281283783</v>
      </c>
      <c r="CH15" s="66">
        <f>AA15/1000*Conversions!$B$2</f>
        <v>0.57812253627137311</v>
      </c>
      <c r="CI15" s="66">
        <f>AB15/1000*Conversions!$B$2</f>
        <v>0.58783023754307351</v>
      </c>
      <c r="CJ15" s="73">
        <f>TREND(BT15:CI15,$BT$5:$CI$5,$CJ$5)</f>
        <v>0.8219700882879728</v>
      </c>
      <c r="CL15" s="52" t="str">
        <f t="shared" si="0"/>
        <v>MINBMSW21</v>
      </c>
      <c r="CM15" s="52" t="str">
        <f t="shared" si="1"/>
        <v>BMSW - Lo</v>
      </c>
      <c r="CN15" s="15" t="s">
        <v>6</v>
      </c>
      <c r="CO15" s="15" t="s">
        <v>105</v>
      </c>
      <c r="CP15" s="52" t="str">
        <f t="shared" si="2"/>
        <v>BIOMUN</v>
      </c>
      <c r="CQ15" s="52" t="s">
        <v>103</v>
      </c>
      <c r="CR15" s="66">
        <f>IF(AF15&lt;0,0.01,AF15/Conversions!$B$3)</f>
        <v>0.01</v>
      </c>
      <c r="CS15" s="66">
        <f>IF(AG15&lt;0,0.01,AG15/Conversions!$B$3)</f>
        <v>0.01</v>
      </c>
      <c r="CT15" s="66">
        <f>IF(AH15&lt;0,0.01,AH15/Conversions!$B$3)</f>
        <v>0.01</v>
      </c>
      <c r="CU15" s="66">
        <f>IF(AI15&lt;0,0.01,AI15/Conversions!$B$3)</f>
        <v>0.01</v>
      </c>
      <c r="CV15" s="66">
        <f>IF(AJ15&lt;0,0.01,AJ15/Conversions!$B$3)</f>
        <v>0.01</v>
      </c>
      <c r="CW15" s="66">
        <f>IF(AK15&lt;0,0.01,AK15/Conversions!$B$3)</f>
        <v>0.01</v>
      </c>
      <c r="CX15" s="66">
        <f>IF(AL15&lt;0,0.01,AL15/Conversions!$B$3)</f>
        <v>0.01</v>
      </c>
      <c r="CY15" s="66">
        <f>IF(AM15&lt;0,0.01,AM15/Conversions!$B$3)</f>
        <v>0.01</v>
      </c>
      <c r="CZ15" s="66">
        <f>IF(AN15&lt;0,0.01,AN15/Conversions!$B$3)</f>
        <v>0.01</v>
      </c>
      <c r="DA15" s="66">
        <f>IF(AO15&lt;0,0.01,AO15/Conversions!$B$3)</f>
        <v>0.01</v>
      </c>
      <c r="DB15" s="66">
        <f>IF(AP15&lt;0,0.01,AP15/Conversions!$B$3)</f>
        <v>0.01</v>
      </c>
      <c r="DC15" s="66">
        <f>IF(AQ15&lt;0,0.01,AQ15/Conversions!$B$3)</f>
        <v>0.01</v>
      </c>
      <c r="DD15" s="66">
        <f>IF(AR15&lt;0,0.01,AR15/Conversions!$B$3)</f>
        <v>0.01</v>
      </c>
      <c r="DE15" s="66">
        <f>IF(AS15&lt;0,0.01,AS15/Conversions!$B$3)</f>
        <v>0.01</v>
      </c>
      <c r="DF15" s="66">
        <f>IF(AT15&lt;0,0.01,AT15/Conversions!$B$3)</f>
        <v>0.01</v>
      </c>
      <c r="DG15" s="66">
        <f>IF(AU15&lt;0,0.01,AU15/Conversions!$B$3)</f>
        <v>0.01</v>
      </c>
      <c r="DH15" s="66">
        <f>IF(AV15&lt;0,0.01,AV15/Conversions!$B$3)</f>
        <v>0.01</v>
      </c>
      <c r="DI15" s="66">
        <f>IF(AW15&lt;0,0.01,AW15/Conversions!$B$3)</f>
        <v>0.01</v>
      </c>
      <c r="DJ15" s="66">
        <f>IF(AX15&lt;0,0.01,AX15/Conversions!$B$3)</f>
        <v>0.01</v>
      </c>
      <c r="DK15" s="66">
        <f>IF(AY15&lt;0,0.01,AY15/Conversions!$B$3)</f>
        <v>0.01</v>
      </c>
      <c r="DL15" s="66">
        <f>IF(AZ15&lt;0,0.01,AZ15/Conversions!$B$3)</f>
        <v>0.01</v>
      </c>
      <c r="DM15" s="66">
        <f>IF(BA15&lt;0,0.01,BA15/Conversions!$B$3)</f>
        <v>0.01</v>
      </c>
      <c r="DN15" s="66">
        <f>IF(BB15&lt;0,0.01,BB15/Conversions!$B$3)</f>
        <v>0.01</v>
      </c>
      <c r="DO15" s="66">
        <f>IF(BC15&lt;0,0.01,BC15/Conversions!$B$3)</f>
        <v>0.01</v>
      </c>
    </row>
    <row r="16" spans="1:119" x14ac:dyDescent="0.25">
      <c r="A16" s="26" t="s">
        <v>45</v>
      </c>
      <c r="B16" s="26" t="s">
        <v>13</v>
      </c>
      <c r="C16" s="25">
        <v>0</v>
      </c>
      <c r="D16" s="25">
        <v>0</v>
      </c>
      <c r="E16" s="25">
        <v>0</v>
      </c>
      <c r="F16" s="25">
        <v>0</v>
      </c>
      <c r="G16" s="25">
        <v>839.54332664564822</v>
      </c>
      <c r="H16" s="25">
        <v>1429.4926913155632</v>
      </c>
      <c r="I16" s="25">
        <v>1903.8119805101749</v>
      </c>
      <c r="J16" s="25">
        <v>2217.7255501417148</v>
      </c>
      <c r="K16" s="25">
        <v>2732.6454571510458</v>
      </c>
      <c r="L16" s="25">
        <v>3260.029935352376</v>
      </c>
      <c r="M16" s="25">
        <v>3785.3571542307564</v>
      </c>
      <c r="N16" s="25">
        <v>6283.2330180567487</v>
      </c>
      <c r="O16" s="25">
        <v>9337.7790516225559</v>
      </c>
      <c r="P16" s="25">
        <v>13067.590204133621</v>
      </c>
      <c r="Q16" s="25">
        <v>17616.432597687963</v>
      </c>
      <c r="R16" s="25">
        <v>23158.568198465007</v>
      </c>
      <c r="S16" s="25">
        <v>29905.202509474202</v>
      </c>
      <c r="T16" s="25">
        <v>38112.291506639893</v>
      </c>
      <c r="U16" s="25">
        <v>48089.993607846853</v>
      </c>
      <c r="V16" s="25">
        <v>60214.112410687514</v>
      </c>
      <c r="W16" s="25">
        <v>74939.948427629686</v>
      </c>
      <c r="X16" s="25">
        <v>92819.06570806283</v>
      </c>
      <c r="Y16" s="25">
        <v>114519.58523256821</v>
      </c>
      <c r="Z16" s="25">
        <v>140850.74512341997</v>
      </c>
      <c r="AA16" s="25">
        <v>155940.91511779148</v>
      </c>
      <c r="AB16" s="25">
        <v>157599.86102329998</v>
      </c>
      <c r="AD16" s="24">
        <v>167.47200000000001</v>
      </c>
      <c r="AE16" s="24">
        <v>167.47200000000001</v>
      </c>
      <c r="AF16" s="24">
        <v>167.47200000000001</v>
      </c>
      <c r="AG16" s="24">
        <v>167.47200000000001</v>
      </c>
      <c r="AH16" s="24">
        <v>167.47200000000001</v>
      </c>
      <c r="AI16" s="24">
        <v>167.47200000000001</v>
      </c>
      <c r="AJ16" s="24">
        <v>167.47200000000001</v>
      </c>
      <c r="AK16" s="24">
        <v>167.47200000000001</v>
      </c>
      <c r="AL16" s="24">
        <v>167.47200000000001</v>
      </c>
      <c r="AM16" s="24">
        <v>167.47200000000001</v>
      </c>
      <c r="AN16" s="24">
        <v>167.47200000000001</v>
      </c>
      <c r="AO16" s="24">
        <v>167.47200000000001</v>
      </c>
      <c r="AP16" s="24">
        <v>167.47200000000001</v>
      </c>
      <c r="AQ16" s="24">
        <v>167.47200000000001</v>
      </c>
      <c r="AR16" s="24">
        <v>167.47200000000001</v>
      </c>
      <c r="AS16" s="24">
        <v>167.47200000000001</v>
      </c>
      <c r="AT16" s="24">
        <v>167.47200000000001</v>
      </c>
      <c r="AU16" s="24">
        <v>167.47200000000001</v>
      </c>
      <c r="AV16" s="24">
        <v>167.47200000000001</v>
      </c>
      <c r="AW16" s="24">
        <v>167.47200000000001</v>
      </c>
      <c r="AX16" s="24">
        <v>167.47200000000001</v>
      </c>
      <c r="AY16" s="24">
        <v>167.47200000000001</v>
      </c>
      <c r="AZ16" s="24">
        <v>167.47200000000001</v>
      </c>
      <c r="BA16" s="24">
        <v>167.47200000000001</v>
      </c>
      <c r="BB16" s="24">
        <v>167.47200000000001</v>
      </c>
      <c r="BC16" s="24">
        <v>167.47200000000001</v>
      </c>
      <c r="BD16" s="32"/>
      <c r="BE16" s="52">
        <v>1</v>
      </c>
      <c r="BG16" s="52" t="str">
        <f>"ABIOCRP4"&amp;BE16</f>
        <v>ABIOCRP41</v>
      </c>
      <c r="BH16" s="52" t="str">
        <f t="shared" si="3"/>
        <v>Willow - Lo</v>
      </c>
      <c r="BI16" s="55" t="s">
        <v>5</v>
      </c>
      <c r="BJ16" s="52" t="s">
        <v>7</v>
      </c>
      <c r="BK16" s="55" t="s">
        <v>1</v>
      </c>
      <c r="BL16" s="66">
        <f>E16/1000*Conversions!$B$2</f>
        <v>0</v>
      </c>
      <c r="BM16" s="66">
        <f>F16/1000*Conversions!$B$2</f>
        <v>0</v>
      </c>
      <c r="BN16" s="66">
        <f>G16/1000*Conversions!$B$2</f>
        <v>3.5150000000000001E-2</v>
      </c>
      <c r="BO16" s="66">
        <f>H16/1000*Conversions!$B$2</f>
        <v>5.9850000000000007E-2</v>
      </c>
      <c r="BP16" s="66">
        <f>I16/1000*Conversions!$B$2</f>
        <v>7.970880000000001E-2</v>
      </c>
      <c r="BQ16" s="66">
        <f>J16/1000*Conversions!$B$2</f>
        <v>9.2851733333333325E-2</v>
      </c>
      <c r="BR16" s="66">
        <f>K16/1000*Conversions!$B$2</f>
        <v>0.11441039999999998</v>
      </c>
      <c r="BS16" s="66">
        <f>L16/1000*Conversions!$B$2</f>
        <v>0.13649093333333329</v>
      </c>
      <c r="BT16" s="66">
        <f>M16/1000*Conversions!$B$2</f>
        <v>0.15848533333333331</v>
      </c>
      <c r="BU16" s="66">
        <f>N16/1000*Conversions!$B$2</f>
        <v>0.26306639999999998</v>
      </c>
      <c r="BV16" s="66">
        <f>O16/1000*Conversions!$B$2</f>
        <v>0.39095413333333323</v>
      </c>
      <c r="BW16" s="66">
        <f>P16/1000*Conversions!$B$2</f>
        <v>0.5471138666666665</v>
      </c>
      <c r="BX16" s="66">
        <f>Q16/1000*Conversions!$B$2</f>
        <v>0.73756479999999958</v>
      </c>
      <c r="BY16" s="66">
        <f>R16/1000*Conversions!$B$2</f>
        <v>0.96960293333333303</v>
      </c>
      <c r="BZ16" s="66">
        <f>S16/1000*Conversions!$B$2</f>
        <v>1.2520710186666659</v>
      </c>
      <c r="CA16" s="66">
        <f>T16/1000*Conversions!$B$2</f>
        <v>1.5956854207999991</v>
      </c>
      <c r="CB16" s="66">
        <f>U16/1000*Conversions!$B$2</f>
        <v>2.0134318523733321</v>
      </c>
      <c r="CC16" s="66">
        <f>V16/1000*Conversions!$B$2</f>
        <v>2.5210444584106648</v>
      </c>
      <c r="CD16" s="66">
        <f>W16/1000*Conversions!$B$2</f>
        <v>3.1375857607679998</v>
      </c>
      <c r="CE16" s="66">
        <f>X16/1000*Conversions!$B$2</f>
        <v>3.8861486430651744</v>
      </c>
      <c r="CF16" s="66">
        <f>Y16/1000*Conversions!$B$2</f>
        <v>4.7947059945171659</v>
      </c>
      <c r="CG16" s="66">
        <f>Z16/1000*Conversions!$B$2</f>
        <v>5.8971389968273469</v>
      </c>
      <c r="CH16" s="66">
        <f>AA16/1000*Conversions!$B$2</f>
        <v>6.5289342341516932</v>
      </c>
      <c r="CI16" s="66">
        <f>AB16/1000*Conversions!$B$2</f>
        <v>6.598390981323524</v>
      </c>
      <c r="CJ16" s="73">
        <f>TREND(BL16:CI16,$BL$5:$CI$5,$CJ$5)</f>
        <v>9.0897009650166183</v>
      </c>
      <c r="CL16" s="52" t="str">
        <f t="shared" si="0"/>
        <v>ABIOCRP41</v>
      </c>
      <c r="CM16" s="52" t="str">
        <f t="shared" si="1"/>
        <v>Willow - Lo</v>
      </c>
      <c r="CN16" s="15" t="s">
        <v>106</v>
      </c>
      <c r="CO16" s="15" t="s">
        <v>105</v>
      </c>
      <c r="CP16" s="52" t="str">
        <f t="shared" si="2"/>
        <v>BIOWOO</v>
      </c>
      <c r="CQ16" s="52" t="s">
        <v>103</v>
      </c>
      <c r="CR16" s="66">
        <f>IF(AF16&lt;0,0.01,AF16/Conversions!$B$3)</f>
        <v>4</v>
      </c>
      <c r="CS16" s="66">
        <f>IF(AG16&lt;0,0.01,AG16/Conversions!$B$3)</f>
        <v>4</v>
      </c>
      <c r="CT16" s="66">
        <f>IF(AH16&lt;0,0.01,AH16/Conversions!$B$3)</f>
        <v>4</v>
      </c>
      <c r="CU16" s="66">
        <f>IF(AI16&lt;0,0.01,AI16/Conversions!$B$3)</f>
        <v>4</v>
      </c>
      <c r="CV16" s="66">
        <f>IF(AJ16&lt;0,0.01,AJ16/Conversions!$B$3)</f>
        <v>4</v>
      </c>
      <c r="CW16" s="66">
        <f>IF(AK16&lt;0,0.01,AK16/Conversions!$B$3)</f>
        <v>4</v>
      </c>
      <c r="CX16" s="66">
        <f>IF(AL16&lt;0,0.01,AL16/Conversions!$B$3)</f>
        <v>4</v>
      </c>
      <c r="CY16" s="66">
        <f>IF(AM16&lt;0,0.01,AM16/Conversions!$B$3)</f>
        <v>4</v>
      </c>
      <c r="CZ16" s="66">
        <f>IF(AN16&lt;0,0.01,AN16/Conversions!$B$3)</f>
        <v>4</v>
      </c>
      <c r="DA16" s="66">
        <f>IF(AO16&lt;0,0.01,AO16/Conversions!$B$3)</f>
        <v>4</v>
      </c>
      <c r="DB16" s="66">
        <f>IF(AP16&lt;0,0.01,AP16/Conversions!$B$3)</f>
        <v>4</v>
      </c>
      <c r="DC16" s="66">
        <f>IF(AQ16&lt;0,0.01,AQ16/Conversions!$B$3)</f>
        <v>4</v>
      </c>
      <c r="DD16" s="66">
        <f>IF(AR16&lt;0,0.01,AR16/Conversions!$B$3)</f>
        <v>4</v>
      </c>
      <c r="DE16" s="66">
        <f>IF(AS16&lt;0,0.01,AS16/Conversions!$B$3)</f>
        <v>4</v>
      </c>
      <c r="DF16" s="66">
        <f>IF(AT16&lt;0,0.01,AT16/Conversions!$B$3)</f>
        <v>4</v>
      </c>
      <c r="DG16" s="66">
        <f>IF(AU16&lt;0,0.01,AU16/Conversions!$B$3)</f>
        <v>4</v>
      </c>
      <c r="DH16" s="66">
        <f>IF(AV16&lt;0,0.01,AV16/Conversions!$B$3)</f>
        <v>4</v>
      </c>
      <c r="DI16" s="66">
        <f>IF(AW16&lt;0,0.01,AW16/Conversions!$B$3)</f>
        <v>4</v>
      </c>
      <c r="DJ16" s="66">
        <f>IF(AX16&lt;0,0.01,AX16/Conversions!$B$3)</f>
        <v>4</v>
      </c>
      <c r="DK16" s="66">
        <f>IF(AY16&lt;0,0.01,AY16/Conversions!$B$3)</f>
        <v>4</v>
      </c>
      <c r="DL16" s="66">
        <f>IF(AZ16&lt;0,0.01,AZ16/Conversions!$B$3)</f>
        <v>4</v>
      </c>
      <c r="DM16" s="66">
        <f>IF(BA16&lt;0,0.01,BA16/Conversions!$B$3)</f>
        <v>4</v>
      </c>
      <c r="DN16" s="66">
        <f>IF(BB16&lt;0,0.01,BB16/Conversions!$B$3)</f>
        <v>4</v>
      </c>
      <c r="DO16" s="66">
        <f>IF(BC16&lt;0,0.01,BC16/Conversions!$B$3)</f>
        <v>4</v>
      </c>
    </row>
    <row r="17" spans="1:119" x14ac:dyDescent="0.25">
      <c r="A17" s="26" t="s">
        <v>46</v>
      </c>
      <c r="B17" s="26" t="s">
        <v>12</v>
      </c>
      <c r="C17" s="25">
        <v>0</v>
      </c>
      <c r="D17" s="25">
        <v>0</v>
      </c>
      <c r="E17" s="25">
        <v>0</v>
      </c>
      <c r="F17" s="25">
        <v>0</v>
      </c>
      <c r="G17" s="25">
        <v>721.55345371166516</v>
      </c>
      <c r="H17" s="25">
        <v>1075.5230725136141</v>
      </c>
      <c r="I17" s="25">
        <v>1384.1724785834845</v>
      </c>
      <c r="J17" s="25">
        <v>1458.2943218368839</v>
      </c>
      <c r="K17" s="25">
        <v>1477.2332091334667</v>
      </c>
      <c r="L17" s="25">
        <v>1496.1720964300496</v>
      </c>
      <c r="M17" s="25">
        <v>3330.3397980956011</v>
      </c>
      <c r="N17" s="25">
        <v>7047.8073946689574</v>
      </c>
      <c r="O17" s="25">
        <v>11600.280245852038</v>
      </c>
      <c r="P17" s="25">
        <v>17165.650775453003</v>
      </c>
      <c r="Q17" s="25">
        <v>23959.568166618887</v>
      </c>
      <c r="R17" s="25">
        <v>32243.425368618817</v>
      </c>
      <c r="S17" s="25">
        <v>42334.030635966985</v>
      </c>
      <c r="T17" s="25">
        <v>54615.317932549886</v>
      </c>
      <c r="U17" s="25">
        <v>69552.524885194711</v>
      </c>
      <c r="V17" s="25">
        <v>87709.356890290059</v>
      </c>
      <c r="W17" s="25">
        <v>109768.76471653768</v>
      </c>
      <c r="X17" s="25">
        <v>136558.0944380218</v>
      </c>
      <c r="Y17" s="25">
        <v>169079.52752561425</v>
      </c>
      <c r="Z17" s="25">
        <v>208546.9211627263</v>
      </c>
      <c r="AA17" s="25">
        <v>231152.82995511792</v>
      </c>
      <c r="AB17" s="25">
        <v>233611.90261421504</v>
      </c>
      <c r="AD17" s="24">
        <v>167.47200000000001</v>
      </c>
      <c r="AE17" s="24">
        <v>167.47200000000001</v>
      </c>
      <c r="AF17" s="24">
        <v>167.47200000000001</v>
      </c>
      <c r="AG17" s="24">
        <v>167.47200000000001</v>
      </c>
      <c r="AH17" s="24">
        <v>167.47200000000001</v>
      </c>
      <c r="AI17" s="24">
        <v>167.47200000000001</v>
      </c>
      <c r="AJ17" s="24">
        <v>167.47200000000001</v>
      </c>
      <c r="AK17" s="24">
        <v>167.47200000000001</v>
      </c>
      <c r="AL17" s="24">
        <v>167.47200000000001</v>
      </c>
      <c r="AM17" s="24">
        <v>167.47200000000001</v>
      </c>
      <c r="AN17" s="24">
        <v>167.47200000000001</v>
      </c>
      <c r="AO17" s="24">
        <v>167.47200000000001</v>
      </c>
      <c r="AP17" s="24">
        <v>167.47200000000001</v>
      </c>
      <c r="AQ17" s="24">
        <v>167.47200000000001</v>
      </c>
      <c r="AR17" s="24">
        <v>167.47200000000001</v>
      </c>
      <c r="AS17" s="24">
        <v>167.47200000000001</v>
      </c>
      <c r="AT17" s="24">
        <v>167.47200000000001</v>
      </c>
      <c r="AU17" s="24">
        <v>167.47200000000001</v>
      </c>
      <c r="AV17" s="24">
        <v>167.47200000000001</v>
      </c>
      <c r="AW17" s="24">
        <v>167.47200000000001</v>
      </c>
      <c r="AX17" s="24">
        <v>167.47200000000001</v>
      </c>
      <c r="AY17" s="24">
        <v>167.47200000000001</v>
      </c>
      <c r="AZ17" s="24">
        <v>167.47200000000001</v>
      </c>
      <c r="BA17" s="24">
        <v>167.47200000000001</v>
      </c>
      <c r="BB17" s="24">
        <v>167.47200000000001</v>
      </c>
      <c r="BC17" s="24">
        <v>167.47200000000001</v>
      </c>
      <c r="BD17" s="32"/>
      <c r="BE17" s="52">
        <v>1</v>
      </c>
      <c r="BG17" s="52" t="str">
        <f>"ABIOCRP3"&amp;BE17</f>
        <v>ABIOCRP31</v>
      </c>
      <c r="BH17" s="52" t="str">
        <f t="shared" si="3"/>
        <v>Miscanthus - Lo</v>
      </c>
      <c r="BI17" s="55" t="s">
        <v>5</v>
      </c>
      <c r="BJ17" s="52" t="s">
        <v>7</v>
      </c>
      <c r="BK17" s="55" t="s">
        <v>1</v>
      </c>
      <c r="BL17" s="66">
        <f>E17/1000*Conversions!$B$2</f>
        <v>0</v>
      </c>
      <c r="BM17" s="66">
        <f>F17/1000*Conversions!$B$2</f>
        <v>0</v>
      </c>
      <c r="BN17" s="66">
        <f>G17/1000*Conversions!$B$2</f>
        <v>3.0209999999999997E-2</v>
      </c>
      <c r="BO17" s="66">
        <f>H17/1000*Conversions!$B$2</f>
        <v>4.5030000000000001E-2</v>
      </c>
      <c r="BP17" s="66">
        <f>I17/1000*Conversions!$B$2</f>
        <v>5.7952533333333327E-2</v>
      </c>
      <c r="BQ17" s="66">
        <f>J17/1000*Conversions!$B$2</f>
        <v>6.1055866666666667E-2</v>
      </c>
      <c r="BR17" s="66">
        <f>K17/1000*Conversions!$B$2</f>
        <v>6.1848799999999989E-2</v>
      </c>
      <c r="BS17" s="66">
        <f>L17/1000*Conversions!$B$2</f>
        <v>6.2641733333333324E-2</v>
      </c>
      <c r="BT17" s="66">
        <f>M17/1000*Conversions!$B$2</f>
        <v>0.13943466666666662</v>
      </c>
      <c r="BU17" s="66">
        <f>N17/1000*Conversions!$B$2</f>
        <v>0.29507759999999994</v>
      </c>
      <c r="BV17" s="66">
        <f>O17/1000*Conversions!$B$2</f>
        <v>0.48568053333333316</v>
      </c>
      <c r="BW17" s="66">
        <f>P17/1000*Conversions!$B$2</f>
        <v>0.71869146666666639</v>
      </c>
      <c r="BX17" s="66">
        <f>Q17/1000*Conversions!$B$2</f>
        <v>1.0031391999999997</v>
      </c>
      <c r="BY17" s="66">
        <f>R17/1000*Conversions!$B$2</f>
        <v>1.3499677333333326</v>
      </c>
      <c r="BZ17" s="66">
        <f>S17/1000*Conversions!$B$2</f>
        <v>1.7724411946666658</v>
      </c>
      <c r="CA17" s="66">
        <f>T17/1000*Conversions!$B$2</f>
        <v>2.2866341311999987</v>
      </c>
      <c r="CB17" s="66">
        <f>U17/1000*Conversions!$B$2</f>
        <v>2.9120251118933322</v>
      </c>
      <c r="CC17" s="66">
        <f>V17/1000*Conversions!$B$2</f>
        <v>3.6722153542826641</v>
      </c>
      <c r="CD17" s="66">
        <f>W17/1000*Conversions!$B$2</f>
        <v>4.5957986411520002</v>
      </c>
      <c r="CE17" s="66">
        <f>X17/1000*Conversions!$B$2</f>
        <v>5.7174142979310973</v>
      </c>
      <c r="CF17" s="66">
        <f>Y17/1000*Conversions!$B$2</f>
        <v>7.0790216584424179</v>
      </c>
      <c r="CG17" s="66">
        <f>Z17/1000*Conversions!$B$2</f>
        <v>8.7314424952410263</v>
      </c>
      <c r="CH17" s="66">
        <f>AA17/1000*Conversions!$B$2</f>
        <v>9.6779066845608774</v>
      </c>
      <c r="CI17" s="66">
        <f>AB17/1000*Conversions!$B$2</f>
        <v>9.7808631386519558</v>
      </c>
      <c r="CJ17" s="73">
        <f>TREND(BL17:CI17,$BL$5:$CI$5,$CJ$5)</f>
        <v>13.440281935495932</v>
      </c>
      <c r="CL17" s="52" t="str">
        <f t="shared" si="0"/>
        <v>ABIOCRP31</v>
      </c>
      <c r="CM17" s="52" t="str">
        <f t="shared" si="1"/>
        <v>Miscanthus - Lo</v>
      </c>
      <c r="CN17" s="15" t="s">
        <v>106</v>
      </c>
      <c r="CO17" s="15" t="s">
        <v>105</v>
      </c>
      <c r="CP17" s="52" t="str">
        <f t="shared" si="2"/>
        <v>BIOWOO</v>
      </c>
      <c r="CQ17" s="52" t="s">
        <v>103</v>
      </c>
      <c r="CR17" s="66">
        <f>IF(AF17&lt;0,0.01,AF17/Conversions!$B$3)</f>
        <v>4</v>
      </c>
      <c r="CS17" s="66">
        <f>IF(AG17&lt;0,0.01,AG17/Conversions!$B$3)</f>
        <v>4</v>
      </c>
      <c r="CT17" s="66">
        <f>IF(AH17&lt;0,0.01,AH17/Conversions!$B$3)</f>
        <v>4</v>
      </c>
      <c r="CU17" s="66">
        <f>IF(AI17&lt;0,0.01,AI17/Conversions!$B$3)</f>
        <v>4</v>
      </c>
      <c r="CV17" s="66">
        <f>IF(AJ17&lt;0,0.01,AJ17/Conversions!$B$3)</f>
        <v>4</v>
      </c>
      <c r="CW17" s="66">
        <f>IF(AK17&lt;0,0.01,AK17/Conversions!$B$3)</f>
        <v>4</v>
      </c>
      <c r="CX17" s="66">
        <f>IF(AL17&lt;0,0.01,AL17/Conversions!$B$3)</f>
        <v>4</v>
      </c>
      <c r="CY17" s="66">
        <f>IF(AM17&lt;0,0.01,AM17/Conversions!$B$3)</f>
        <v>4</v>
      </c>
      <c r="CZ17" s="66">
        <f>IF(AN17&lt;0,0.01,AN17/Conversions!$B$3)</f>
        <v>4</v>
      </c>
      <c r="DA17" s="66">
        <f>IF(AO17&lt;0,0.01,AO17/Conversions!$B$3)</f>
        <v>4</v>
      </c>
      <c r="DB17" s="66">
        <f>IF(AP17&lt;0,0.01,AP17/Conversions!$B$3)</f>
        <v>4</v>
      </c>
      <c r="DC17" s="66">
        <f>IF(AQ17&lt;0,0.01,AQ17/Conversions!$B$3)</f>
        <v>4</v>
      </c>
      <c r="DD17" s="66">
        <f>IF(AR17&lt;0,0.01,AR17/Conversions!$B$3)</f>
        <v>4</v>
      </c>
      <c r="DE17" s="66">
        <f>IF(AS17&lt;0,0.01,AS17/Conversions!$B$3)</f>
        <v>4</v>
      </c>
      <c r="DF17" s="66">
        <f>IF(AT17&lt;0,0.01,AT17/Conversions!$B$3)</f>
        <v>4</v>
      </c>
      <c r="DG17" s="66">
        <f>IF(AU17&lt;0,0.01,AU17/Conversions!$B$3)</f>
        <v>4</v>
      </c>
      <c r="DH17" s="66">
        <f>IF(AV17&lt;0,0.01,AV17/Conversions!$B$3)</f>
        <v>4</v>
      </c>
      <c r="DI17" s="66">
        <f>IF(AW17&lt;0,0.01,AW17/Conversions!$B$3)</f>
        <v>4</v>
      </c>
      <c r="DJ17" s="66">
        <f>IF(AX17&lt;0,0.01,AX17/Conversions!$B$3)</f>
        <v>4</v>
      </c>
      <c r="DK17" s="66">
        <f>IF(AY17&lt;0,0.01,AY17/Conversions!$B$3)</f>
        <v>4</v>
      </c>
      <c r="DL17" s="66">
        <f>IF(AZ17&lt;0,0.01,AZ17/Conversions!$B$3)</f>
        <v>4</v>
      </c>
      <c r="DM17" s="66">
        <f>IF(BA17&lt;0,0.01,BA17/Conversions!$B$3)</f>
        <v>4</v>
      </c>
      <c r="DN17" s="66">
        <f>IF(BB17&lt;0,0.01,BB17/Conversions!$B$3)</f>
        <v>4</v>
      </c>
      <c r="DO17" s="66">
        <f>IF(BC17&lt;0,0.01,BC17/Conversions!$B$3)</f>
        <v>4</v>
      </c>
    </row>
    <row r="18" spans="1:119" x14ac:dyDescent="0.25">
      <c r="A18" s="26" t="s">
        <v>47</v>
      </c>
      <c r="B18" s="26" t="s">
        <v>18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25">
        <v>0</v>
      </c>
      <c r="W18" s="25">
        <v>0</v>
      </c>
      <c r="X18" s="25">
        <v>0</v>
      </c>
      <c r="Y18" s="25">
        <v>0</v>
      </c>
      <c r="Z18" s="25">
        <v>0</v>
      </c>
      <c r="AA18" s="25">
        <v>0</v>
      </c>
      <c r="AB18" s="25">
        <v>0</v>
      </c>
      <c r="AD18" s="24">
        <v>796.2481172121046</v>
      </c>
      <c r="AE18" s="24">
        <v>796.2481172121046</v>
      </c>
      <c r="AF18" s="24">
        <v>796.2481172121046</v>
      </c>
      <c r="AG18" s="24">
        <v>796.2481172121046</v>
      </c>
      <c r="AH18" s="24">
        <v>796.2481172121046</v>
      </c>
      <c r="AI18" s="24">
        <v>796.2481172121046</v>
      </c>
      <c r="AJ18" s="24">
        <v>796.2481172121046</v>
      </c>
      <c r="AK18" s="24">
        <v>796.2481172121046</v>
      </c>
      <c r="AL18" s="24">
        <v>796.2481172121046</v>
      </c>
      <c r="AM18" s="24">
        <v>796.2481172121046</v>
      </c>
      <c r="AN18" s="24">
        <v>796.2481172121046</v>
      </c>
      <c r="AO18" s="24">
        <v>796.2481172121046</v>
      </c>
      <c r="AP18" s="24">
        <v>796.2481172121046</v>
      </c>
      <c r="AQ18" s="24">
        <v>796.2481172121046</v>
      </c>
      <c r="AR18" s="24">
        <v>796.2481172121046</v>
      </c>
      <c r="AS18" s="24">
        <v>796.2481172121046</v>
      </c>
      <c r="AT18" s="24">
        <v>796.2481172121046</v>
      </c>
      <c r="AU18" s="24">
        <v>796.2481172121046</v>
      </c>
      <c r="AV18" s="24">
        <v>796.2481172121046</v>
      </c>
      <c r="AW18" s="24">
        <v>796.2481172121046</v>
      </c>
      <c r="AX18" s="24">
        <v>796.2481172121046</v>
      </c>
      <c r="AY18" s="24">
        <v>796.2481172121046</v>
      </c>
      <c r="AZ18" s="24">
        <v>796.2481172121046</v>
      </c>
      <c r="BA18" s="24">
        <v>796.2481172121046</v>
      </c>
      <c r="BB18" s="24">
        <v>796.2481172121046</v>
      </c>
      <c r="BC18" s="24">
        <v>796.2481172121046</v>
      </c>
      <c r="BD18" s="32"/>
      <c r="BE18" s="52">
        <v>1</v>
      </c>
      <c r="BG18" s="52" t="str">
        <f>"ABIOCRP1"&amp;BE18</f>
        <v>ABIOCRP11</v>
      </c>
      <c r="BH18" s="52" t="str">
        <f t="shared" si="3"/>
        <v>Wheat - Lo</v>
      </c>
      <c r="BI18" s="55" t="s">
        <v>5</v>
      </c>
      <c r="BJ18" s="52" t="s">
        <v>96</v>
      </c>
      <c r="BK18" s="55" t="s">
        <v>1</v>
      </c>
      <c r="BL18" s="66">
        <f>E18/1000*Conversions!$B$2</f>
        <v>0</v>
      </c>
      <c r="BM18" s="66">
        <f>F18/1000*Conversions!$B$2</f>
        <v>0</v>
      </c>
      <c r="BN18" s="66">
        <f>G18/1000*Conversions!$B$2</f>
        <v>0</v>
      </c>
      <c r="BO18" s="66">
        <f>H18/1000*Conversions!$B$2</f>
        <v>0</v>
      </c>
      <c r="BP18" s="66">
        <f>I18/1000*Conversions!$B$2</f>
        <v>0</v>
      </c>
      <c r="BQ18" s="66">
        <f>J18/1000*Conversions!$B$2</f>
        <v>0</v>
      </c>
      <c r="BR18" s="66">
        <f>K18/1000*Conversions!$B$2</f>
        <v>0</v>
      </c>
      <c r="BS18" s="66">
        <f>L18/1000*Conversions!$B$2</f>
        <v>0</v>
      </c>
      <c r="BT18" s="66">
        <f>M18/1000*Conversions!$B$2</f>
        <v>0</v>
      </c>
      <c r="BU18" s="66">
        <f>N18/1000*Conversions!$B$2</f>
        <v>0</v>
      </c>
      <c r="BV18" s="66">
        <f>O18/1000*Conversions!$B$2</f>
        <v>0</v>
      </c>
      <c r="BW18" s="66">
        <f>P18/1000*Conversions!$B$2</f>
        <v>0</v>
      </c>
      <c r="BX18" s="66">
        <f>Q18/1000*Conversions!$B$2</f>
        <v>0</v>
      </c>
      <c r="BY18" s="66">
        <f>R18/1000*Conversions!$B$2</f>
        <v>0</v>
      </c>
      <c r="BZ18" s="66">
        <f>S18/1000*Conversions!$B$2</f>
        <v>0</v>
      </c>
      <c r="CA18" s="66">
        <f>T18/1000*Conversions!$B$2</f>
        <v>0</v>
      </c>
      <c r="CB18" s="66">
        <f>U18/1000*Conversions!$B$2</f>
        <v>0</v>
      </c>
      <c r="CC18" s="66">
        <f>V18/1000*Conversions!$B$2</f>
        <v>0</v>
      </c>
      <c r="CD18" s="66">
        <f>W18/1000*Conversions!$B$2</f>
        <v>0</v>
      </c>
      <c r="CE18" s="66">
        <f>X18/1000*Conversions!$B$2</f>
        <v>0</v>
      </c>
      <c r="CF18" s="66">
        <f>Y18/1000*Conversions!$B$2</f>
        <v>0</v>
      </c>
      <c r="CG18" s="66">
        <f>Z18/1000*Conversions!$B$2</f>
        <v>0</v>
      </c>
      <c r="CH18" s="66">
        <f>AA18/1000*Conversions!$B$2</f>
        <v>0</v>
      </c>
      <c r="CI18" s="66">
        <f>AB18/1000*Conversions!$B$2</f>
        <v>0</v>
      </c>
      <c r="CJ18" s="73">
        <f>CI18</f>
        <v>0</v>
      </c>
      <c r="CL18" s="52" t="str">
        <f t="shared" si="0"/>
        <v>ABIOCRP11</v>
      </c>
      <c r="CM18" s="52" t="str">
        <f t="shared" si="1"/>
        <v>Wheat - Lo</v>
      </c>
      <c r="CN18" s="15" t="s">
        <v>106</v>
      </c>
      <c r="CO18" s="15" t="s">
        <v>105</v>
      </c>
      <c r="CP18" s="52" t="str">
        <f t="shared" si="2"/>
        <v>BIOCRP1</v>
      </c>
      <c r="CQ18" s="52" t="s">
        <v>103</v>
      </c>
      <c r="CR18" s="66">
        <f>IF(AF18&lt;0,0.01,AF18/Conversions!$B$3)</f>
        <v>19.01805954934806</v>
      </c>
      <c r="CS18" s="66">
        <f>IF(AG18&lt;0,0.01,AG18/Conversions!$B$3)</f>
        <v>19.01805954934806</v>
      </c>
      <c r="CT18" s="66">
        <f>IF(AH18&lt;0,0.01,AH18/Conversions!$B$3)</f>
        <v>19.01805954934806</v>
      </c>
      <c r="CU18" s="66">
        <f>IF(AI18&lt;0,0.01,AI18/Conversions!$B$3)</f>
        <v>19.01805954934806</v>
      </c>
      <c r="CV18" s="66">
        <f>IF(AJ18&lt;0,0.01,AJ18/Conversions!$B$3)</f>
        <v>19.01805954934806</v>
      </c>
      <c r="CW18" s="66">
        <f>IF(AK18&lt;0,0.01,AK18/Conversions!$B$3)</f>
        <v>19.01805954934806</v>
      </c>
      <c r="CX18" s="66">
        <f>IF(AL18&lt;0,0.01,AL18/Conversions!$B$3)</f>
        <v>19.01805954934806</v>
      </c>
      <c r="CY18" s="66">
        <f>IF(AM18&lt;0,0.01,AM18/Conversions!$B$3)</f>
        <v>19.01805954934806</v>
      </c>
      <c r="CZ18" s="66">
        <f>IF(AN18&lt;0,0.01,AN18/Conversions!$B$3)</f>
        <v>19.01805954934806</v>
      </c>
      <c r="DA18" s="66">
        <f>IF(AO18&lt;0,0.01,AO18/Conversions!$B$3)</f>
        <v>19.01805954934806</v>
      </c>
      <c r="DB18" s="66">
        <f>IF(AP18&lt;0,0.01,AP18/Conversions!$B$3)</f>
        <v>19.01805954934806</v>
      </c>
      <c r="DC18" s="66">
        <f>IF(AQ18&lt;0,0.01,AQ18/Conversions!$B$3)</f>
        <v>19.01805954934806</v>
      </c>
      <c r="DD18" s="66">
        <f>IF(AR18&lt;0,0.01,AR18/Conversions!$B$3)</f>
        <v>19.01805954934806</v>
      </c>
      <c r="DE18" s="66">
        <f>IF(AS18&lt;0,0.01,AS18/Conversions!$B$3)</f>
        <v>19.01805954934806</v>
      </c>
      <c r="DF18" s="66">
        <f>IF(AT18&lt;0,0.01,AT18/Conversions!$B$3)</f>
        <v>19.01805954934806</v>
      </c>
      <c r="DG18" s="66">
        <f>IF(AU18&lt;0,0.01,AU18/Conversions!$B$3)</f>
        <v>19.01805954934806</v>
      </c>
      <c r="DH18" s="66">
        <f>IF(AV18&lt;0,0.01,AV18/Conversions!$B$3)</f>
        <v>19.01805954934806</v>
      </c>
      <c r="DI18" s="66">
        <f>IF(AW18&lt;0,0.01,AW18/Conversions!$B$3)</f>
        <v>19.01805954934806</v>
      </c>
      <c r="DJ18" s="66">
        <f>IF(AX18&lt;0,0.01,AX18/Conversions!$B$3)</f>
        <v>19.01805954934806</v>
      </c>
      <c r="DK18" s="66">
        <f>IF(AY18&lt;0,0.01,AY18/Conversions!$B$3)</f>
        <v>19.01805954934806</v>
      </c>
      <c r="DL18" s="66">
        <f>IF(AZ18&lt;0,0.01,AZ18/Conversions!$B$3)</f>
        <v>19.01805954934806</v>
      </c>
      <c r="DM18" s="66">
        <f>IF(BA18&lt;0,0.01,BA18/Conversions!$B$3)</f>
        <v>19.01805954934806</v>
      </c>
      <c r="DN18" s="66">
        <f>IF(BB18&lt;0,0.01,BB18/Conversions!$B$3)</f>
        <v>19.01805954934806</v>
      </c>
      <c r="DO18" s="66">
        <f>IF(BC18&lt;0,0.01,BC18/Conversions!$B$3)</f>
        <v>19.01805954934806</v>
      </c>
    </row>
    <row r="19" spans="1:119" x14ac:dyDescent="0.25">
      <c r="A19" s="26" t="s">
        <v>48</v>
      </c>
      <c r="B19" s="26" t="s">
        <v>20</v>
      </c>
      <c r="C19" s="25">
        <v>0</v>
      </c>
      <c r="D19" s="25">
        <v>0</v>
      </c>
      <c r="E19" s="25">
        <v>0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D19" s="24">
        <v>902.73275757146723</v>
      </c>
      <c r="AE19" s="24">
        <v>902.73275757146723</v>
      </c>
      <c r="AF19" s="24">
        <v>902.73275757146723</v>
      </c>
      <c r="AG19" s="24">
        <v>902.73275757146723</v>
      </c>
      <c r="AH19" s="24">
        <v>902.73275757146723</v>
      </c>
      <c r="AI19" s="24">
        <v>902.73275757146723</v>
      </c>
      <c r="AJ19" s="24">
        <v>902.73275757146723</v>
      </c>
      <c r="AK19" s="24">
        <v>902.73275757146723</v>
      </c>
      <c r="AL19" s="24">
        <v>902.73275757146723</v>
      </c>
      <c r="AM19" s="24">
        <v>902.73275757146723</v>
      </c>
      <c r="AN19" s="24">
        <v>902.73275757146723</v>
      </c>
      <c r="AO19" s="24">
        <v>902.73275757146723</v>
      </c>
      <c r="AP19" s="24">
        <v>902.73275757146723</v>
      </c>
      <c r="AQ19" s="24">
        <v>902.73275757146723</v>
      </c>
      <c r="AR19" s="24">
        <v>902.73275757146723</v>
      </c>
      <c r="AS19" s="24">
        <v>902.73275757146723</v>
      </c>
      <c r="AT19" s="24">
        <v>902.73275757146723</v>
      </c>
      <c r="AU19" s="24">
        <v>902.73275757146723</v>
      </c>
      <c r="AV19" s="24">
        <v>902.73275757146723</v>
      </c>
      <c r="AW19" s="24">
        <v>902.73275757146723</v>
      </c>
      <c r="AX19" s="24">
        <v>902.73275757146723</v>
      </c>
      <c r="AY19" s="24">
        <v>902.73275757146723</v>
      </c>
      <c r="AZ19" s="24">
        <v>902.73275757146723</v>
      </c>
      <c r="BA19" s="24">
        <v>902.73275757146723</v>
      </c>
      <c r="BB19" s="24">
        <v>902.73275757146723</v>
      </c>
      <c r="BC19" s="24">
        <v>902.73275757146723</v>
      </c>
      <c r="BD19" s="32"/>
      <c r="BE19" s="52">
        <v>1</v>
      </c>
      <c r="BG19" s="52" t="str">
        <f>"ABIOCRP2"&amp;BE19</f>
        <v>ABIOCRP21</v>
      </c>
      <c r="BH19" s="52" t="str">
        <f t="shared" si="3"/>
        <v>OSR - Lo</v>
      </c>
      <c r="BI19" s="55" t="s">
        <v>5</v>
      </c>
      <c r="BJ19" s="52" t="s">
        <v>8</v>
      </c>
      <c r="BK19" s="55" t="s">
        <v>1</v>
      </c>
      <c r="BL19" s="66">
        <f>E19/1000*Conversions!$B$2</f>
        <v>0</v>
      </c>
      <c r="BM19" s="66">
        <f>F19/1000*Conversions!$B$2</f>
        <v>0</v>
      </c>
      <c r="BN19" s="66">
        <f>G19/1000*Conversions!$B$2</f>
        <v>0</v>
      </c>
      <c r="BO19" s="66">
        <f>H19/1000*Conversions!$B$2</f>
        <v>0</v>
      </c>
      <c r="BP19" s="66">
        <f>I19/1000*Conversions!$B$2</f>
        <v>0</v>
      </c>
      <c r="BQ19" s="66">
        <f>J19/1000*Conversions!$B$2</f>
        <v>0</v>
      </c>
      <c r="BR19" s="66">
        <f>K19/1000*Conversions!$B$2</f>
        <v>0</v>
      </c>
      <c r="BS19" s="66">
        <f>L19/1000*Conversions!$B$2</f>
        <v>0</v>
      </c>
      <c r="BT19" s="66">
        <f>M19/1000*Conversions!$B$2</f>
        <v>0</v>
      </c>
      <c r="BU19" s="66">
        <f>N19/1000*Conversions!$B$2</f>
        <v>0</v>
      </c>
      <c r="BV19" s="66">
        <f>O19/1000*Conversions!$B$2</f>
        <v>0</v>
      </c>
      <c r="BW19" s="66">
        <f>P19/1000*Conversions!$B$2</f>
        <v>0</v>
      </c>
      <c r="BX19" s="66">
        <f>Q19/1000*Conversions!$B$2</f>
        <v>0</v>
      </c>
      <c r="BY19" s="66">
        <f>R19/1000*Conversions!$B$2</f>
        <v>0</v>
      </c>
      <c r="BZ19" s="66">
        <f>S19/1000*Conversions!$B$2</f>
        <v>0</v>
      </c>
      <c r="CA19" s="66">
        <f>T19/1000*Conversions!$B$2</f>
        <v>0</v>
      </c>
      <c r="CB19" s="66">
        <f>U19/1000*Conversions!$B$2</f>
        <v>0</v>
      </c>
      <c r="CC19" s="66">
        <f>V19/1000*Conversions!$B$2</f>
        <v>0</v>
      </c>
      <c r="CD19" s="66">
        <f>W19/1000*Conversions!$B$2</f>
        <v>0</v>
      </c>
      <c r="CE19" s="66">
        <f>X19/1000*Conversions!$B$2</f>
        <v>0</v>
      </c>
      <c r="CF19" s="66">
        <f>Y19/1000*Conversions!$B$2</f>
        <v>0</v>
      </c>
      <c r="CG19" s="66">
        <f>Z19/1000*Conversions!$B$2</f>
        <v>0</v>
      </c>
      <c r="CH19" s="66">
        <f>AA19/1000*Conversions!$B$2</f>
        <v>0</v>
      </c>
      <c r="CI19" s="66">
        <f>AB19/1000*Conversions!$B$2</f>
        <v>0</v>
      </c>
      <c r="CJ19" s="73">
        <f>CI19</f>
        <v>0</v>
      </c>
      <c r="CL19" s="52" t="str">
        <f t="shared" si="0"/>
        <v>ABIOCRP21</v>
      </c>
      <c r="CM19" s="52" t="str">
        <f t="shared" si="1"/>
        <v>OSR - Lo</v>
      </c>
      <c r="CN19" s="15" t="s">
        <v>106</v>
      </c>
      <c r="CO19" s="15" t="s">
        <v>105</v>
      </c>
      <c r="CP19" s="52" t="str">
        <f t="shared" si="2"/>
        <v>BIORPS</v>
      </c>
      <c r="CQ19" s="52" t="s">
        <v>103</v>
      </c>
      <c r="CR19" s="66">
        <f>IF(AF19&lt;0,0.01,AF19/Conversions!$B$3)</f>
        <v>21.5614014897169</v>
      </c>
      <c r="CS19" s="66">
        <f>IF(AG19&lt;0,0.01,AG19/Conversions!$B$3)</f>
        <v>21.5614014897169</v>
      </c>
      <c r="CT19" s="66">
        <f>IF(AH19&lt;0,0.01,AH19/Conversions!$B$3)</f>
        <v>21.5614014897169</v>
      </c>
      <c r="CU19" s="66">
        <f>IF(AI19&lt;0,0.01,AI19/Conversions!$B$3)</f>
        <v>21.5614014897169</v>
      </c>
      <c r="CV19" s="66">
        <f>IF(AJ19&lt;0,0.01,AJ19/Conversions!$B$3)</f>
        <v>21.5614014897169</v>
      </c>
      <c r="CW19" s="66">
        <f>IF(AK19&lt;0,0.01,AK19/Conversions!$B$3)</f>
        <v>21.5614014897169</v>
      </c>
      <c r="CX19" s="66">
        <f>IF(AL19&lt;0,0.01,AL19/Conversions!$B$3)</f>
        <v>21.5614014897169</v>
      </c>
      <c r="CY19" s="66">
        <f>IF(AM19&lt;0,0.01,AM19/Conversions!$B$3)</f>
        <v>21.5614014897169</v>
      </c>
      <c r="CZ19" s="66">
        <f>IF(AN19&lt;0,0.01,AN19/Conversions!$B$3)</f>
        <v>21.5614014897169</v>
      </c>
      <c r="DA19" s="66">
        <f>IF(AO19&lt;0,0.01,AO19/Conversions!$B$3)</f>
        <v>21.5614014897169</v>
      </c>
      <c r="DB19" s="66">
        <f>IF(AP19&lt;0,0.01,AP19/Conversions!$B$3)</f>
        <v>21.5614014897169</v>
      </c>
      <c r="DC19" s="66">
        <f>IF(AQ19&lt;0,0.01,AQ19/Conversions!$B$3)</f>
        <v>21.5614014897169</v>
      </c>
      <c r="DD19" s="66">
        <f>IF(AR19&lt;0,0.01,AR19/Conversions!$B$3)</f>
        <v>21.5614014897169</v>
      </c>
      <c r="DE19" s="66">
        <f>IF(AS19&lt;0,0.01,AS19/Conversions!$B$3)</f>
        <v>21.5614014897169</v>
      </c>
      <c r="DF19" s="66">
        <f>IF(AT19&lt;0,0.01,AT19/Conversions!$B$3)</f>
        <v>21.5614014897169</v>
      </c>
      <c r="DG19" s="66">
        <f>IF(AU19&lt;0,0.01,AU19/Conversions!$B$3)</f>
        <v>21.5614014897169</v>
      </c>
      <c r="DH19" s="66">
        <f>IF(AV19&lt;0,0.01,AV19/Conversions!$B$3)</f>
        <v>21.5614014897169</v>
      </c>
      <c r="DI19" s="66">
        <f>IF(AW19&lt;0,0.01,AW19/Conversions!$B$3)</f>
        <v>21.5614014897169</v>
      </c>
      <c r="DJ19" s="66">
        <f>IF(AX19&lt;0,0.01,AX19/Conversions!$B$3)</f>
        <v>21.5614014897169</v>
      </c>
      <c r="DK19" s="66">
        <f>IF(AY19&lt;0,0.01,AY19/Conversions!$B$3)</f>
        <v>21.5614014897169</v>
      </c>
      <c r="DL19" s="66">
        <f>IF(AZ19&lt;0,0.01,AZ19/Conversions!$B$3)</f>
        <v>21.5614014897169</v>
      </c>
      <c r="DM19" s="66">
        <f>IF(BA19&lt;0,0.01,BA19/Conversions!$B$3)</f>
        <v>21.5614014897169</v>
      </c>
      <c r="DN19" s="66">
        <f>IF(BB19&lt;0,0.01,BB19/Conversions!$B$3)</f>
        <v>21.5614014897169</v>
      </c>
      <c r="DO19" s="66">
        <f>IF(BC19&lt;0,0.01,BC19/Conversions!$B$3)</f>
        <v>21.5614014897169</v>
      </c>
    </row>
    <row r="20" spans="1:119" x14ac:dyDescent="0.25">
      <c r="A20" s="26" t="s">
        <v>49</v>
      </c>
      <c r="B20" s="26" t="s">
        <v>50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4">
        <v>27433.453498089722</v>
      </c>
      <c r="J20" s="24">
        <v>28191.483134221147</v>
      </c>
      <c r="K20" s="24">
        <v>28949.512770352572</v>
      </c>
      <c r="L20" s="24">
        <v>29707.542406483997</v>
      </c>
      <c r="M20" s="24">
        <v>30465.572042615429</v>
      </c>
      <c r="N20" s="24">
        <v>31223.601678746854</v>
      </c>
      <c r="O20" s="24">
        <v>31981.631314878279</v>
      </c>
      <c r="P20" s="24">
        <f>AVERAGE(Q20,O20)</f>
        <v>32739.660951009704</v>
      </c>
      <c r="Q20" s="24">
        <v>33497.690587141129</v>
      </c>
      <c r="R20" s="24">
        <v>34255.720223272561</v>
      </c>
      <c r="S20" s="24">
        <v>35013.749859403986</v>
      </c>
      <c r="T20" s="24">
        <v>35771.779495535404</v>
      </c>
      <c r="U20" s="24">
        <v>36529.809131666836</v>
      </c>
      <c r="V20" s="24">
        <v>37287.838767798268</v>
      </c>
      <c r="W20" s="24">
        <v>38045.868403929693</v>
      </c>
      <c r="X20" s="24">
        <v>38803.898040061125</v>
      </c>
      <c r="Y20" s="24">
        <v>39561.92767619255</v>
      </c>
      <c r="Z20" s="24">
        <v>40319.95731232399</v>
      </c>
      <c r="AA20" s="24">
        <v>41077.986948455415</v>
      </c>
      <c r="AB20" s="24">
        <v>41836.01658458684</v>
      </c>
      <c r="AD20" s="24">
        <v>196.2791664195808</v>
      </c>
      <c r="AE20" s="24">
        <v>196.2791664195808</v>
      </c>
      <c r="AF20" s="24">
        <v>196.2791664195808</v>
      </c>
      <c r="AG20" s="24">
        <v>196.2791664195808</v>
      </c>
      <c r="AH20" s="24">
        <v>196.2791664195808</v>
      </c>
      <c r="AI20" s="24">
        <v>196.2791664195808</v>
      </c>
      <c r="AJ20" s="24">
        <v>196.2791664195808</v>
      </c>
      <c r="AK20" s="24">
        <v>196.2791664195808</v>
      </c>
      <c r="AL20" s="24">
        <v>196.2791664195808</v>
      </c>
      <c r="AM20" s="24">
        <v>196.2791664195808</v>
      </c>
      <c r="AN20" s="24">
        <v>196.2791664195808</v>
      </c>
      <c r="AO20" s="24">
        <v>196.2791664195808</v>
      </c>
      <c r="AP20" s="24">
        <v>196.2791664195808</v>
      </c>
      <c r="AQ20" s="24">
        <v>196.2791664195808</v>
      </c>
      <c r="AR20" s="24">
        <v>196.2791664195808</v>
      </c>
      <c r="AS20" s="24">
        <v>196.2791664195808</v>
      </c>
      <c r="AT20" s="24">
        <v>196.2791664195808</v>
      </c>
      <c r="AU20" s="24">
        <v>196.2791664195808</v>
      </c>
      <c r="AV20" s="24">
        <v>196.2791664195808</v>
      </c>
      <c r="AW20" s="24">
        <v>196.2791664195808</v>
      </c>
      <c r="AX20" s="24">
        <v>196.2791664195808</v>
      </c>
      <c r="AY20" s="24">
        <v>196.2791664195808</v>
      </c>
      <c r="AZ20" s="24">
        <v>196.2791664195808</v>
      </c>
      <c r="BA20" s="24">
        <v>196.2791664195808</v>
      </c>
      <c r="BB20" s="24">
        <v>196.2791664195808</v>
      </c>
      <c r="BC20" s="24">
        <v>196.2791664195808</v>
      </c>
      <c r="BD20" s="32"/>
      <c r="BE20" s="52">
        <v>1</v>
      </c>
      <c r="BG20" s="52" t="str">
        <f>"ABIOGAS1"&amp;BE20</f>
        <v>ABIOGAS11</v>
      </c>
      <c r="BH20" s="52" t="str">
        <f t="shared" si="3"/>
        <v>Crops Anaerobic - Lo</v>
      </c>
      <c r="BI20" s="55" t="s">
        <v>5</v>
      </c>
      <c r="BJ20" s="52" t="s">
        <v>9</v>
      </c>
      <c r="BK20" s="55" t="s">
        <v>1</v>
      </c>
      <c r="BL20" s="66">
        <f>E20/1000*Conversions!$B$2</f>
        <v>0</v>
      </c>
      <c r="BM20" s="66">
        <f>F20/1000*Conversions!$B$2</f>
        <v>0</v>
      </c>
      <c r="BN20" s="66">
        <f>G20/1000*Conversions!$B$2</f>
        <v>0</v>
      </c>
      <c r="BO20" s="66">
        <f>H20/1000*Conversions!$B$2</f>
        <v>0</v>
      </c>
      <c r="BP20" s="66">
        <f>I20/1000*Conversions!$B$2</f>
        <v>1.1485838310580205</v>
      </c>
      <c r="BQ20" s="66">
        <f>J20/1000*Conversions!$B$2</f>
        <v>1.1803210158635711</v>
      </c>
      <c r="BR20" s="66">
        <f>K20/1000*Conversions!$B$2</f>
        <v>1.2120582006691216</v>
      </c>
      <c r="BS20" s="66">
        <f>L20/1000*Conversions!$B$2</f>
        <v>1.2437953854746722</v>
      </c>
      <c r="BT20" s="66">
        <f>M20/1000*Conversions!$B$2</f>
        <v>1.2755325702802229</v>
      </c>
      <c r="BU20" s="66">
        <f>N20/1000*Conversions!$B$2</f>
        <v>1.3072697550857733</v>
      </c>
      <c r="BV20" s="66">
        <f>O20/1000*Conversions!$B$2</f>
        <v>1.3390069398913238</v>
      </c>
      <c r="BW20" s="66">
        <f>P20/1000*Conversions!$B$2</f>
        <v>1.3707441246968743</v>
      </c>
      <c r="BX20" s="66">
        <f>Q20/1000*Conversions!$B$2</f>
        <v>1.4024813095024249</v>
      </c>
      <c r="BY20" s="66">
        <f>R20/1000*Conversions!$B$2</f>
        <v>1.4342184943079757</v>
      </c>
      <c r="BZ20" s="66">
        <f>S20/1000*Conversions!$B$2</f>
        <v>1.4659556791135262</v>
      </c>
      <c r="CA20" s="66">
        <f>T20/1000*Conversions!$B$2</f>
        <v>1.4976928639190765</v>
      </c>
      <c r="CB20" s="66">
        <f>U20/1000*Conversions!$B$2</f>
        <v>1.5294300487246273</v>
      </c>
      <c r="CC20" s="66">
        <f>V20/1000*Conversions!$B$2</f>
        <v>1.5611672335301781</v>
      </c>
      <c r="CD20" s="66">
        <f>W20/1000*Conversions!$B$2</f>
        <v>1.5929044183357286</v>
      </c>
      <c r="CE20" s="66">
        <f>X20/1000*Conversions!$B$2</f>
        <v>1.6246416031412794</v>
      </c>
      <c r="CF20" s="66">
        <f>Y20/1000*Conversions!$B$2</f>
        <v>1.6563787879468299</v>
      </c>
      <c r="CG20" s="66">
        <f>Z20/1000*Conversions!$B$2</f>
        <v>1.6881159727523811</v>
      </c>
      <c r="CH20" s="66">
        <f>AA20/1000*Conversions!$B$2</f>
        <v>1.7198531575579312</v>
      </c>
      <c r="CI20" s="66">
        <f>AB20/1000*Conversions!$B$2</f>
        <v>1.7515903423634818</v>
      </c>
      <c r="CJ20" s="73">
        <f>TREND(BT20:CI20,$BT$5:$CI$5,$CJ$5)</f>
        <v>2.2276481144467368</v>
      </c>
      <c r="CL20" s="52" t="str">
        <f t="shared" si="0"/>
        <v>ABIOGAS11</v>
      </c>
      <c r="CM20" s="52" t="str">
        <f t="shared" si="1"/>
        <v>Crops Anaerobic - Lo</v>
      </c>
      <c r="CN20" s="15" t="s">
        <v>106</v>
      </c>
      <c r="CO20" s="15" t="s">
        <v>105</v>
      </c>
      <c r="CP20" s="52" t="str">
        <f t="shared" si="2"/>
        <v>BIOGAS</v>
      </c>
      <c r="CQ20" s="52" t="s">
        <v>103</v>
      </c>
      <c r="CR20" s="66">
        <f>IF(AF20&lt;0,0.01,AF20/Conversions!$B$3)</f>
        <v>4.6880473492782269</v>
      </c>
      <c r="CS20" s="66">
        <f>IF(AG20&lt;0,0.01,AG20/Conversions!$B$3)</f>
        <v>4.6880473492782269</v>
      </c>
      <c r="CT20" s="66">
        <f>IF(AH20&lt;0,0.01,AH20/Conversions!$B$3)</f>
        <v>4.6880473492782269</v>
      </c>
      <c r="CU20" s="66">
        <f>IF(AI20&lt;0,0.01,AI20/Conversions!$B$3)</f>
        <v>4.6880473492782269</v>
      </c>
      <c r="CV20" s="66">
        <f>IF(AJ20&lt;0,0.01,AJ20/Conversions!$B$3)</f>
        <v>4.6880473492782269</v>
      </c>
      <c r="CW20" s="66">
        <f>IF(AK20&lt;0,0.01,AK20/Conversions!$B$3)</f>
        <v>4.6880473492782269</v>
      </c>
      <c r="CX20" s="66">
        <f>IF(AL20&lt;0,0.01,AL20/Conversions!$B$3)</f>
        <v>4.6880473492782269</v>
      </c>
      <c r="CY20" s="66">
        <f>IF(AM20&lt;0,0.01,AM20/Conversions!$B$3)</f>
        <v>4.6880473492782269</v>
      </c>
      <c r="CZ20" s="66">
        <f>IF(AN20&lt;0,0.01,AN20/Conversions!$B$3)</f>
        <v>4.6880473492782269</v>
      </c>
      <c r="DA20" s="66">
        <f>IF(AO20&lt;0,0.01,AO20/Conversions!$B$3)</f>
        <v>4.6880473492782269</v>
      </c>
      <c r="DB20" s="66">
        <f>IF(AP20&lt;0,0.01,AP20/Conversions!$B$3)</f>
        <v>4.6880473492782269</v>
      </c>
      <c r="DC20" s="66">
        <f>IF(AQ20&lt;0,0.01,AQ20/Conversions!$B$3)</f>
        <v>4.6880473492782269</v>
      </c>
      <c r="DD20" s="66">
        <f>IF(AR20&lt;0,0.01,AR20/Conversions!$B$3)</f>
        <v>4.6880473492782269</v>
      </c>
      <c r="DE20" s="66">
        <f>IF(AS20&lt;0,0.01,AS20/Conversions!$B$3)</f>
        <v>4.6880473492782269</v>
      </c>
      <c r="DF20" s="66">
        <f>IF(AT20&lt;0,0.01,AT20/Conversions!$B$3)</f>
        <v>4.6880473492782269</v>
      </c>
      <c r="DG20" s="66">
        <f>IF(AU20&lt;0,0.01,AU20/Conversions!$B$3)</f>
        <v>4.6880473492782269</v>
      </c>
      <c r="DH20" s="66">
        <f>IF(AV20&lt;0,0.01,AV20/Conversions!$B$3)</f>
        <v>4.6880473492782269</v>
      </c>
      <c r="DI20" s="66">
        <f>IF(AW20&lt;0,0.01,AW20/Conversions!$B$3)</f>
        <v>4.6880473492782269</v>
      </c>
      <c r="DJ20" s="66">
        <f>IF(AX20&lt;0,0.01,AX20/Conversions!$B$3)</f>
        <v>4.6880473492782269</v>
      </c>
      <c r="DK20" s="66">
        <f>IF(AY20&lt;0,0.01,AY20/Conversions!$B$3)</f>
        <v>4.6880473492782269</v>
      </c>
      <c r="DL20" s="66">
        <f>IF(AZ20&lt;0,0.01,AZ20/Conversions!$B$3)</f>
        <v>4.6880473492782269</v>
      </c>
      <c r="DM20" s="66">
        <f>IF(BA20&lt;0,0.01,BA20/Conversions!$B$3)</f>
        <v>4.6880473492782269</v>
      </c>
      <c r="DN20" s="66">
        <f>IF(BB20&lt;0,0.01,BB20/Conversions!$B$3)</f>
        <v>4.6880473492782269</v>
      </c>
      <c r="DO20" s="66">
        <f>IF(BC20&lt;0,0.01,BC20/Conversions!$B$3)</f>
        <v>4.6880473492782269</v>
      </c>
    </row>
    <row r="21" spans="1:119" x14ac:dyDescent="0.25">
      <c r="A21" s="26" t="s">
        <v>51</v>
      </c>
      <c r="B21" s="26" t="s">
        <v>52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v>13635.151598669767</v>
      </c>
      <c r="I21" s="24">
        <v>13683.83748965901</v>
      </c>
      <c r="J21" s="24">
        <v>13692.374479220773</v>
      </c>
      <c r="K21" s="24">
        <v>16475.390265176567</v>
      </c>
      <c r="L21" s="24">
        <v>19285.502114502066</v>
      </c>
      <c r="M21" s="24">
        <v>22119.041060476535</v>
      </c>
      <c r="N21" s="24">
        <v>24963.448931177219</v>
      </c>
      <c r="O21" s="24">
        <v>27816.978917638637</v>
      </c>
      <c r="P21" s="24">
        <v>27886.906849274743</v>
      </c>
      <c r="Q21" s="24">
        <v>27944.707385878908</v>
      </c>
      <c r="R21" s="24">
        <v>27992.625020273113</v>
      </c>
      <c r="S21" s="24">
        <v>28028.007445745417</v>
      </c>
      <c r="T21" s="24">
        <v>28052.185968520876</v>
      </c>
      <c r="U21" s="24">
        <v>28066.999788027497</v>
      </c>
      <c r="V21" s="24">
        <v>28074.295002153754</v>
      </c>
      <c r="W21" s="24">
        <v>28075.509931228393</v>
      </c>
      <c r="X21" s="24">
        <v>28071.851586880184</v>
      </c>
      <c r="Y21" s="24">
        <v>28063.266758118094</v>
      </c>
      <c r="Z21" s="24">
        <v>28050.75449361838</v>
      </c>
      <c r="AA21" s="24">
        <v>28036.019451922766</v>
      </c>
      <c r="AB21" s="24">
        <v>28018.419489629348</v>
      </c>
      <c r="AD21" s="24">
        <v>0</v>
      </c>
      <c r="AE21" s="24">
        <v>0</v>
      </c>
      <c r="AF21" s="24">
        <v>0</v>
      </c>
      <c r="AG21" s="24">
        <v>0</v>
      </c>
      <c r="AH21" s="24">
        <v>0</v>
      </c>
      <c r="AI21" s="24">
        <v>0</v>
      </c>
      <c r="AJ21" s="24">
        <v>0</v>
      </c>
      <c r="AK21" s="24">
        <v>0</v>
      </c>
      <c r="AL21" s="24">
        <v>0</v>
      </c>
      <c r="AM21" s="24">
        <v>0</v>
      </c>
      <c r="AN21" s="24">
        <v>0</v>
      </c>
      <c r="AO21" s="24">
        <v>0</v>
      </c>
      <c r="AP21" s="24">
        <v>0</v>
      </c>
      <c r="AQ21" s="24">
        <v>0</v>
      </c>
      <c r="AR21" s="24">
        <v>0</v>
      </c>
      <c r="AS21" s="24">
        <v>0</v>
      </c>
      <c r="AT21" s="24">
        <v>0</v>
      </c>
      <c r="AU21" s="24">
        <v>0</v>
      </c>
      <c r="AV21" s="24">
        <v>0</v>
      </c>
      <c r="AW21" s="24">
        <v>0</v>
      </c>
      <c r="AX21" s="24">
        <v>0</v>
      </c>
      <c r="AY21" s="24">
        <v>0</v>
      </c>
      <c r="AZ21" s="24">
        <v>0</v>
      </c>
      <c r="BA21" s="24">
        <v>0</v>
      </c>
      <c r="BB21" s="24">
        <v>0</v>
      </c>
      <c r="BC21" s="24">
        <v>0</v>
      </c>
      <c r="BD21" s="32"/>
      <c r="BE21" s="52">
        <v>1</v>
      </c>
      <c r="BG21" s="52" t="str">
        <f>"MINBIOINDW1"&amp;BE21</f>
        <v>MINBIOINDW11</v>
      </c>
      <c r="BH21" s="52" t="str">
        <f t="shared" si="3"/>
        <v>Industrial Food - Lo</v>
      </c>
      <c r="BI21" s="55" t="s">
        <v>5</v>
      </c>
      <c r="BJ21" s="52" t="s">
        <v>11</v>
      </c>
      <c r="BK21" s="55" t="s">
        <v>1</v>
      </c>
      <c r="BL21" s="66">
        <f>E21/1000*Conversions!$B$2</f>
        <v>0</v>
      </c>
      <c r="BM21" s="66">
        <f>F21/1000*Conversions!$B$2</f>
        <v>0</v>
      </c>
      <c r="BN21" s="66">
        <f>G21/1000*Conversions!$B$2</f>
        <v>0</v>
      </c>
      <c r="BO21" s="66">
        <f>H21/1000*Conversions!$B$2</f>
        <v>0.57087652713310577</v>
      </c>
      <c r="BP21" s="66">
        <f>I21/1000*Conversions!$B$2</f>
        <v>0.57291490801704348</v>
      </c>
      <c r="BQ21" s="66">
        <f>J21/1000*Conversions!$B$2</f>
        <v>0.57327233469601535</v>
      </c>
      <c r="BR21" s="66">
        <f>K21/1000*Conversions!$B$2</f>
        <v>0.68979163962241263</v>
      </c>
      <c r="BS21" s="66">
        <f>L21/1000*Conversions!$B$2</f>
        <v>0.80744540252997254</v>
      </c>
      <c r="BT21" s="66">
        <f>M21/1000*Conversions!$B$2</f>
        <v>0.92608001112003158</v>
      </c>
      <c r="BU21" s="66">
        <f>N21/1000*Conversions!$B$2</f>
        <v>1.0451696798505279</v>
      </c>
      <c r="BV21" s="66">
        <f>O21/1000*Conversions!$B$2</f>
        <v>1.1646412733236944</v>
      </c>
      <c r="BW21" s="66">
        <f>P21/1000*Conversions!$B$2</f>
        <v>1.1675690159654351</v>
      </c>
      <c r="BX21" s="66">
        <f>Q21/1000*Conversions!$B$2</f>
        <v>1.1699890088319782</v>
      </c>
      <c r="BY21" s="66">
        <f>R21/1000*Conversions!$B$2</f>
        <v>1.1719952243487948</v>
      </c>
      <c r="BZ21" s="66">
        <f>S21/1000*Conversions!$B$2</f>
        <v>1.1734766157384691</v>
      </c>
      <c r="CA21" s="66">
        <f>T21/1000*Conversions!$B$2</f>
        <v>1.1744889221300321</v>
      </c>
      <c r="CB21" s="66">
        <f>U21/1000*Conversions!$B$2</f>
        <v>1.1751091471251354</v>
      </c>
      <c r="CC21" s="66">
        <f>V21/1000*Conversions!$B$2</f>
        <v>1.1754145831501734</v>
      </c>
      <c r="CD21" s="66">
        <f>W21/1000*Conversions!$B$2</f>
        <v>1.1754654498006705</v>
      </c>
      <c r="CE21" s="66">
        <f>X21/1000*Conversions!$B$2</f>
        <v>1.1753122822394997</v>
      </c>
      <c r="CF21" s="66">
        <f>Y21/1000*Conversions!$B$2</f>
        <v>1.1749528526288884</v>
      </c>
      <c r="CG21" s="66">
        <f>Z21/1000*Conversions!$B$2</f>
        <v>1.1744289891388144</v>
      </c>
      <c r="CH21" s="66">
        <f>AA21/1000*Conversions!$B$2</f>
        <v>1.1738120624131023</v>
      </c>
      <c r="CI21" s="66">
        <f>AB21/1000*Conversions!$B$2</f>
        <v>1.1730751871918017</v>
      </c>
      <c r="CJ21" s="73">
        <f>CI21</f>
        <v>1.1730751871918017</v>
      </c>
      <c r="CL21" s="52" t="str">
        <f t="shared" si="0"/>
        <v>MINBIOINDW11</v>
      </c>
      <c r="CM21" s="52" t="str">
        <f t="shared" si="1"/>
        <v>Industrial Food - Lo</v>
      </c>
      <c r="CN21" s="15" t="s">
        <v>6</v>
      </c>
      <c r="CO21" s="15" t="s">
        <v>105</v>
      </c>
      <c r="CP21" s="52" t="str">
        <f t="shared" si="2"/>
        <v>BIOSLU</v>
      </c>
      <c r="CQ21" s="52" t="s">
        <v>103</v>
      </c>
      <c r="CR21" s="66">
        <f>IF(AF21&lt;0,0.01,AF21/Conversions!$B$3)</f>
        <v>0</v>
      </c>
      <c r="CS21" s="66">
        <f>IF(AG21&lt;0,0.01,AG21/Conversions!$B$3)</f>
        <v>0</v>
      </c>
      <c r="CT21" s="66">
        <f>IF(AH21&lt;0,0.01,AH21/Conversions!$B$3)</f>
        <v>0</v>
      </c>
      <c r="CU21" s="66">
        <f>IF(AI21&lt;0,0.01,AI21/Conversions!$B$3)</f>
        <v>0</v>
      </c>
      <c r="CV21" s="66">
        <f>IF(AJ21&lt;0,0.01,AJ21/Conversions!$B$3)</f>
        <v>0</v>
      </c>
      <c r="CW21" s="66">
        <f>IF(AK21&lt;0,0.01,AK21/Conversions!$B$3)</f>
        <v>0</v>
      </c>
      <c r="CX21" s="66">
        <f>IF(AL21&lt;0,0.01,AL21/Conversions!$B$3)</f>
        <v>0</v>
      </c>
      <c r="CY21" s="66">
        <f>IF(AM21&lt;0,0.01,AM21/Conversions!$B$3)</f>
        <v>0</v>
      </c>
      <c r="CZ21" s="66">
        <f>IF(AN21&lt;0,0.01,AN21/Conversions!$B$3)</f>
        <v>0</v>
      </c>
      <c r="DA21" s="66">
        <f>IF(AO21&lt;0,0.01,AO21/Conversions!$B$3)</f>
        <v>0</v>
      </c>
      <c r="DB21" s="66">
        <f>IF(AP21&lt;0,0.01,AP21/Conversions!$B$3)</f>
        <v>0</v>
      </c>
      <c r="DC21" s="66">
        <f>IF(AQ21&lt;0,0.01,AQ21/Conversions!$B$3)</f>
        <v>0</v>
      </c>
      <c r="DD21" s="66">
        <f>IF(AR21&lt;0,0.01,AR21/Conversions!$B$3)</f>
        <v>0</v>
      </c>
      <c r="DE21" s="66">
        <f>IF(AS21&lt;0,0.01,AS21/Conversions!$B$3)</f>
        <v>0</v>
      </c>
      <c r="DF21" s="66">
        <f>IF(AT21&lt;0,0.01,AT21/Conversions!$B$3)</f>
        <v>0</v>
      </c>
      <c r="DG21" s="66">
        <f>IF(AU21&lt;0,0.01,AU21/Conversions!$B$3)</f>
        <v>0</v>
      </c>
      <c r="DH21" s="66">
        <f>IF(AV21&lt;0,0.01,AV21/Conversions!$B$3)</f>
        <v>0</v>
      </c>
      <c r="DI21" s="66">
        <f>IF(AW21&lt;0,0.01,AW21/Conversions!$B$3)</f>
        <v>0</v>
      </c>
      <c r="DJ21" s="66">
        <f>IF(AX21&lt;0,0.01,AX21/Conversions!$B$3)</f>
        <v>0</v>
      </c>
      <c r="DK21" s="66">
        <f>IF(AY21&lt;0,0.01,AY21/Conversions!$B$3)</f>
        <v>0</v>
      </c>
      <c r="DL21" s="66">
        <f>IF(AZ21&lt;0,0.01,AZ21/Conversions!$B$3)</f>
        <v>0</v>
      </c>
      <c r="DM21" s="66">
        <f>IF(BA21&lt;0,0.01,BA21/Conversions!$B$3)</f>
        <v>0</v>
      </c>
      <c r="DN21" s="66">
        <f>IF(BB21&lt;0,0.01,BB21/Conversions!$B$3)</f>
        <v>0</v>
      </c>
      <c r="DO21" s="66">
        <f>IF(BC21&lt;0,0.01,BC21/Conversions!$B$3)</f>
        <v>0</v>
      </c>
    </row>
    <row r="22" spans="1:119" x14ac:dyDescent="0.25">
      <c r="A22" s="30"/>
      <c r="B22" s="30"/>
      <c r="C22" s="70">
        <f>SUM(C6:C21)</f>
        <v>202908.94453625273</v>
      </c>
      <c r="D22" s="70">
        <f t="shared" ref="D22:AB22" si="4">SUM(D6:D21)</f>
        <v>236990.80223924338</v>
      </c>
      <c r="E22" s="70">
        <f t="shared" si="4"/>
        <v>238369.99099253947</v>
      </c>
      <c r="F22" s="70">
        <f t="shared" si="4"/>
        <v>244825.98589283542</v>
      </c>
      <c r="G22" s="70">
        <f t="shared" si="4"/>
        <v>239353.28191040352</v>
      </c>
      <c r="H22" s="70">
        <f t="shared" si="4"/>
        <v>348371.51605296967</v>
      </c>
      <c r="I22" s="70">
        <f t="shared" si="4"/>
        <v>380544.84191598807</v>
      </c>
      <c r="J22" s="70">
        <f t="shared" si="4"/>
        <v>380919.99634448381</v>
      </c>
      <c r="K22" s="70">
        <f t="shared" si="4"/>
        <v>387651.65837581526</v>
      </c>
      <c r="L22" s="70">
        <f t="shared" si="4"/>
        <v>439504.60117815563</v>
      </c>
      <c r="M22" s="70">
        <f t="shared" si="4"/>
        <v>470604.7039595336</v>
      </c>
      <c r="N22" s="70">
        <f t="shared" si="4"/>
        <v>482069.22412889189</v>
      </c>
      <c r="O22" s="70">
        <f t="shared" si="4"/>
        <v>543192.68535023264</v>
      </c>
      <c r="P22" s="70">
        <f t="shared" si="4"/>
        <v>639118.05614317441</v>
      </c>
      <c r="Q22" s="70">
        <f t="shared" si="4"/>
        <v>701752.00792071433</v>
      </c>
      <c r="R22" s="70">
        <f t="shared" si="4"/>
        <v>752935.07930600585</v>
      </c>
      <c r="S22" s="70">
        <f t="shared" si="4"/>
        <v>799982.79762229114</v>
      </c>
      <c r="T22" s="70">
        <f t="shared" si="4"/>
        <v>862226.51385120605</v>
      </c>
      <c r="U22" s="70">
        <f t="shared" si="4"/>
        <v>803805.05532318843</v>
      </c>
      <c r="V22" s="70">
        <f t="shared" si="4"/>
        <v>887908.98595432809</v>
      </c>
      <c r="W22" s="70">
        <f t="shared" si="4"/>
        <v>913073.50908229989</v>
      </c>
      <c r="X22" s="70">
        <f t="shared" si="4"/>
        <v>963090.35484411393</v>
      </c>
      <c r="Y22" s="70">
        <f t="shared" si="4"/>
        <v>1057956.5534980465</v>
      </c>
      <c r="Z22" s="70">
        <f t="shared" si="4"/>
        <v>1142805.2204024554</v>
      </c>
      <c r="AA22" s="70">
        <f t="shared" si="4"/>
        <v>1210907.1921407906</v>
      </c>
      <c r="AB22" s="70">
        <f t="shared" si="4"/>
        <v>1355198.4455776999</v>
      </c>
      <c r="BD22" s="3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</row>
    <row r="23" spans="1:119" ht="15.75" thickBot="1" x14ac:dyDescent="0.3">
      <c r="A23" s="23" t="s">
        <v>53</v>
      </c>
      <c r="AD23" s="56" t="s">
        <v>54</v>
      </c>
      <c r="BD23" s="3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</row>
    <row r="24" spans="1:119" x14ac:dyDescent="0.25">
      <c r="A24" s="50" t="s">
        <v>14</v>
      </c>
      <c r="B24" s="50" t="s">
        <v>55</v>
      </c>
      <c r="C24" s="74" t="s">
        <v>25</v>
      </c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6"/>
      <c r="AD24" s="77" t="s">
        <v>26</v>
      </c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8"/>
      <c r="AP24" s="78"/>
      <c r="AQ24" s="78"/>
      <c r="AR24" s="78"/>
      <c r="AS24" s="78"/>
      <c r="AT24" s="78"/>
      <c r="AU24" s="78"/>
      <c r="AV24" s="78"/>
      <c r="AW24" s="78"/>
      <c r="AX24" s="78"/>
      <c r="AY24" s="78"/>
      <c r="AZ24" s="78"/>
      <c r="BA24" s="78"/>
      <c r="BB24" s="78"/>
      <c r="BC24" s="79"/>
      <c r="BD24" s="32"/>
      <c r="BG24" s="51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</row>
    <row r="25" spans="1:119" ht="15.75" x14ac:dyDescent="0.25">
      <c r="A25" s="41"/>
      <c r="B25" s="41"/>
      <c r="C25" s="40">
        <v>2010</v>
      </c>
      <c r="D25" s="39">
        <v>2011</v>
      </c>
      <c r="E25" s="39">
        <v>2012</v>
      </c>
      <c r="F25" s="39">
        <v>2013</v>
      </c>
      <c r="G25" s="39">
        <v>2014</v>
      </c>
      <c r="H25" s="39">
        <v>2015</v>
      </c>
      <c r="I25" s="39">
        <v>2016</v>
      </c>
      <c r="J25" s="39">
        <v>2017</v>
      </c>
      <c r="K25" s="39">
        <v>2018</v>
      </c>
      <c r="L25" s="39">
        <v>2019</v>
      </c>
      <c r="M25" s="39">
        <v>2020</v>
      </c>
      <c r="N25" s="39">
        <v>2021</v>
      </c>
      <c r="O25" s="39">
        <v>2022</v>
      </c>
      <c r="P25" s="39">
        <v>2023</v>
      </c>
      <c r="Q25" s="39">
        <v>2024</v>
      </c>
      <c r="R25" s="39">
        <v>2025</v>
      </c>
      <c r="S25" s="39">
        <v>2026</v>
      </c>
      <c r="T25" s="39">
        <v>2027</v>
      </c>
      <c r="U25" s="39">
        <v>2028</v>
      </c>
      <c r="V25" s="39">
        <v>2029</v>
      </c>
      <c r="W25" s="39">
        <v>2030</v>
      </c>
      <c r="X25" s="39">
        <v>2031</v>
      </c>
      <c r="Y25" s="39">
        <v>2032</v>
      </c>
      <c r="Z25" s="39">
        <v>2033</v>
      </c>
      <c r="AA25" s="39">
        <v>2034</v>
      </c>
      <c r="AB25" s="38">
        <v>2035</v>
      </c>
      <c r="AD25" s="40">
        <v>2010</v>
      </c>
      <c r="AE25" s="39">
        <v>2011</v>
      </c>
      <c r="AF25" s="39">
        <v>2012</v>
      </c>
      <c r="AG25" s="39">
        <v>2013</v>
      </c>
      <c r="AH25" s="39">
        <v>2014</v>
      </c>
      <c r="AI25" s="39">
        <v>2015</v>
      </c>
      <c r="AJ25" s="39">
        <v>2016</v>
      </c>
      <c r="AK25" s="39">
        <v>2017</v>
      </c>
      <c r="AL25" s="39">
        <v>2018</v>
      </c>
      <c r="AM25" s="39">
        <v>2019</v>
      </c>
      <c r="AN25" s="39">
        <v>2020</v>
      </c>
      <c r="AO25" s="39">
        <v>2021</v>
      </c>
      <c r="AP25" s="39">
        <v>2022</v>
      </c>
      <c r="AQ25" s="39">
        <v>2023</v>
      </c>
      <c r="AR25" s="39">
        <v>2024</v>
      </c>
      <c r="AS25" s="39">
        <v>2025</v>
      </c>
      <c r="AT25" s="39">
        <v>2026</v>
      </c>
      <c r="AU25" s="39">
        <v>2027</v>
      </c>
      <c r="AV25" s="39">
        <v>2028</v>
      </c>
      <c r="AW25" s="39">
        <v>2029</v>
      </c>
      <c r="AX25" s="39">
        <v>2030</v>
      </c>
      <c r="AY25" s="39">
        <v>2031</v>
      </c>
      <c r="AZ25" s="39">
        <v>2032</v>
      </c>
      <c r="BA25" s="39">
        <v>2033</v>
      </c>
      <c r="BB25" s="39">
        <v>2034</v>
      </c>
      <c r="BC25" s="38">
        <v>2035</v>
      </c>
      <c r="BD25" s="32"/>
      <c r="BG25" s="18" t="s">
        <v>94</v>
      </c>
      <c r="BH25" s="19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L25" s="71"/>
      <c r="CM25" s="7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</row>
    <row r="26" spans="1:119" ht="15.75" thickBot="1" x14ac:dyDescent="0.3">
      <c r="A26" s="49"/>
      <c r="B26" s="49"/>
      <c r="C26" s="48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6"/>
      <c r="AD26" s="48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6"/>
      <c r="BD26" s="32"/>
      <c r="BG26" s="31" t="s">
        <v>110</v>
      </c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L26" s="31" t="s">
        <v>110</v>
      </c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</row>
    <row r="27" spans="1:119" ht="15.75" thickBot="1" x14ac:dyDescent="0.3">
      <c r="A27" s="30"/>
      <c r="B27" s="17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32"/>
      <c r="BG27" s="29" t="s">
        <v>4</v>
      </c>
      <c r="BH27" s="28" t="s">
        <v>91</v>
      </c>
      <c r="BI27" s="28" t="s">
        <v>3</v>
      </c>
      <c r="BJ27" s="28" t="s">
        <v>97</v>
      </c>
      <c r="BK27" s="28" t="s">
        <v>92</v>
      </c>
      <c r="BL27" s="27">
        <v>2012</v>
      </c>
      <c r="BM27" s="27">
        <v>2013</v>
      </c>
      <c r="BN27" s="27">
        <v>2014</v>
      </c>
      <c r="BO27" s="27">
        <v>2015</v>
      </c>
      <c r="BP27" s="27">
        <v>2016</v>
      </c>
      <c r="BQ27" s="27">
        <v>2017</v>
      </c>
      <c r="BR27" s="27">
        <v>2018</v>
      </c>
      <c r="BS27" s="27">
        <v>2019</v>
      </c>
      <c r="BT27" s="27">
        <v>2020</v>
      </c>
      <c r="BU27" s="27">
        <v>2021</v>
      </c>
      <c r="BV27" s="27">
        <v>2022</v>
      </c>
      <c r="BW27" s="27">
        <v>2023</v>
      </c>
      <c r="BX27" s="27">
        <v>2024</v>
      </c>
      <c r="BY27" s="27">
        <v>2025</v>
      </c>
      <c r="BZ27" s="27">
        <v>2026</v>
      </c>
      <c r="CA27" s="27">
        <v>2027</v>
      </c>
      <c r="CB27" s="27">
        <v>2028</v>
      </c>
      <c r="CC27" s="27">
        <v>2029</v>
      </c>
      <c r="CD27" s="27">
        <v>2030</v>
      </c>
      <c r="CE27" s="27">
        <v>2031</v>
      </c>
      <c r="CF27" s="27">
        <v>2032</v>
      </c>
      <c r="CG27" s="27">
        <v>2033</v>
      </c>
      <c r="CH27" s="27">
        <v>2034</v>
      </c>
      <c r="CI27" s="27">
        <v>2035</v>
      </c>
      <c r="CJ27" s="27">
        <v>2050</v>
      </c>
      <c r="CL27" s="29" t="s">
        <v>4</v>
      </c>
      <c r="CM27" s="28" t="s">
        <v>91</v>
      </c>
      <c r="CN27" s="28" t="s">
        <v>3</v>
      </c>
      <c r="CO27" s="28" t="s">
        <v>104</v>
      </c>
      <c r="CP27" s="28" t="s">
        <v>97</v>
      </c>
      <c r="CQ27" s="28" t="s">
        <v>92</v>
      </c>
      <c r="CR27" s="27">
        <v>2012</v>
      </c>
      <c r="CS27" s="27">
        <v>2013</v>
      </c>
      <c r="CT27" s="27">
        <v>2014</v>
      </c>
      <c r="CU27" s="27">
        <v>2015</v>
      </c>
      <c r="CV27" s="27">
        <v>2016</v>
      </c>
      <c r="CW27" s="27">
        <v>2017</v>
      </c>
      <c r="CX27" s="27">
        <v>2018</v>
      </c>
      <c r="CY27" s="27">
        <v>2019</v>
      </c>
      <c r="CZ27" s="27">
        <v>2020</v>
      </c>
      <c r="DA27" s="27">
        <v>2021</v>
      </c>
      <c r="DB27" s="27">
        <v>2022</v>
      </c>
      <c r="DC27" s="27">
        <v>2023</v>
      </c>
      <c r="DD27" s="27">
        <v>2024</v>
      </c>
      <c r="DE27" s="27">
        <v>2025</v>
      </c>
      <c r="DF27" s="27">
        <v>2026</v>
      </c>
      <c r="DG27" s="27">
        <v>2027</v>
      </c>
      <c r="DH27" s="27">
        <v>2028</v>
      </c>
      <c r="DI27" s="27">
        <v>2029</v>
      </c>
      <c r="DJ27" s="27">
        <v>2030</v>
      </c>
      <c r="DK27" s="27">
        <v>2031</v>
      </c>
      <c r="DL27" s="27">
        <v>2032</v>
      </c>
      <c r="DM27" s="27">
        <v>2033</v>
      </c>
      <c r="DN27" s="27">
        <v>2034</v>
      </c>
      <c r="DO27" s="27">
        <v>2035</v>
      </c>
    </row>
    <row r="28" spans="1:119" x14ac:dyDescent="0.25">
      <c r="A28" s="26" t="s">
        <v>56</v>
      </c>
      <c r="B28" s="26" t="s">
        <v>28</v>
      </c>
      <c r="C28" s="25">
        <v>0</v>
      </c>
      <c r="D28" s="25">
        <v>0</v>
      </c>
      <c r="E28" s="25">
        <v>0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0</v>
      </c>
      <c r="N28" s="25">
        <v>266.98194325021495</v>
      </c>
      <c r="O28" s="25">
        <v>593.29320722269983</v>
      </c>
      <c r="P28" s="25">
        <v>964.10146173688747</v>
      </c>
      <c r="Q28" s="25">
        <v>1219.5471481799943</v>
      </c>
      <c r="R28" s="25">
        <v>1524.4339352249929</v>
      </c>
      <c r="S28" s="25">
        <v>1779.8796216680996</v>
      </c>
      <c r="T28" s="25">
        <v>2076.5262252794496</v>
      </c>
      <c r="U28" s="25">
        <v>2241.329893952422</v>
      </c>
      <c r="V28" s="25">
        <v>2447.334479793637</v>
      </c>
      <c r="W28" s="25">
        <v>2719.2605331040413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D28" s="24">
        <v>209.34</v>
      </c>
      <c r="AE28" s="24">
        <v>209.34</v>
      </c>
      <c r="AF28" s="24">
        <v>209.34</v>
      </c>
      <c r="AG28" s="24">
        <v>209.34</v>
      </c>
      <c r="AH28" s="24">
        <v>209.34</v>
      </c>
      <c r="AI28" s="24">
        <v>209.34</v>
      </c>
      <c r="AJ28" s="24">
        <v>209.34</v>
      </c>
      <c r="AK28" s="24">
        <v>209.34</v>
      </c>
      <c r="AL28" s="24">
        <v>209.34</v>
      </c>
      <c r="AM28" s="24">
        <v>209.34</v>
      </c>
      <c r="AN28" s="24">
        <v>209.34</v>
      </c>
      <c r="AO28" s="24">
        <v>209.34</v>
      </c>
      <c r="AP28" s="24">
        <v>209.34</v>
      </c>
      <c r="AQ28" s="24">
        <v>209.34</v>
      </c>
      <c r="AR28" s="24">
        <v>209.34</v>
      </c>
      <c r="AS28" s="24">
        <v>209.34</v>
      </c>
      <c r="AT28" s="24">
        <v>209.34</v>
      </c>
      <c r="AU28" s="24">
        <v>209.34</v>
      </c>
      <c r="AV28" s="24">
        <v>209.34</v>
      </c>
      <c r="AW28" s="24">
        <v>209.34</v>
      </c>
      <c r="AX28" s="24">
        <v>209.34</v>
      </c>
      <c r="AY28" s="24">
        <v>209.34</v>
      </c>
      <c r="AZ28" s="24">
        <v>209.34</v>
      </c>
      <c r="BA28" s="24">
        <v>209.34</v>
      </c>
      <c r="BB28" s="24">
        <v>209.34</v>
      </c>
      <c r="BC28" s="24">
        <v>209.34</v>
      </c>
      <c r="BD28" s="32"/>
      <c r="BE28" s="52">
        <v>2</v>
      </c>
      <c r="BG28" s="52" t="str">
        <f>"ABIOFRSR"&amp;BE28</f>
        <v>ABIOFRSR2</v>
      </c>
      <c r="BH28" s="52" t="str">
        <f>A28</f>
        <v>Forest thinnings - Me</v>
      </c>
      <c r="BI28" s="55" t="s">
        <v>5</v>
      </c>
      <c r="BJ28" s="52" t="s">
        <v>7</v>
      </c>
      <c r="BK28" s="55" t="s">
        <v>1</v>
      </c>
      <c r="BL28" s="66">
        <v>0</v>
      </c>
      <c r="BM28" s="66">
        <v>0</v>
      </c>
      <c r="BN28" s="66">
        <v>0</v>
      </c>
      <c r="BO28" s="66">
        <v>0</v>
      </c>
      <c r="BP28" s="66">
        <v>0</v>
      </c>
      <c r="BQ28" s="66">
        <v>0</v>
      </c>
      <c r="BR28" s="66">
        <v>0</v>
      </c>
      <c r="BS28" s="66">
        <v>0</v>
      </c>
      <c r="BT28" s="66">
        <v>0</v>
      </c>
      <c r="BU28" s="66">
        <v>0</v>
      </c>
      <c r="BV28" s="66">
        <v>0</v>
      </c>
      <c r="BW28" s="66">
        <v>0</v>
      </c>
      <c r="BX28" s="66">
        <v>0</v>
      </c>
      <c r="BY28" s="66">
        <v>0</v>
      </c>
      <c r="BZ28" s="66">
        <v>0</v>
      </c>
      <c r="CA28" s="66">
        <v>0</v>
      </c>
      <c r="CB28" s="66">
        <v>0</v>
      </c>
      <c r="CC28" s="66">
        <v>0</v>
      </c>
      <c r="CD28" s="66">
        <v>0</v>
      </c>
      <c r="CE28" s="66">
        <v>0</v>
      </c>
      <c r="CF28" s="66">
        <v>0</v>
      </c>
      <c r="CG28" s="66">
        <v>0</v>
      </c>
      <c r="CH28" s="66">
        <v>0</v>
      </c>
      <c r="CI28" s="66">
        <v>0</v>
      </c>
      <c r="CJ28" s="66">
        <v>0</v>
      </c>
      <c r="CL28" s="52" t="str">
        <f t="shared" ref="CL28:CL43" si="5">BG28</f>
        <v>ABIOFRSR2</v>
      </c>
      <c r="CM28" s="52" t="str">
        <f t="shared" ref="CM28:CM43" si="6">BH28</f>
        <v>Forest thinnings - Me</v>
      </c>
      <c r="CN28" s="15" t="s">
        <v>106</v>
      </c>
      <c r="CO28" s="15" t="s">
        <v>105</v>
      </c>
      <c r="CP28" s="52" t="str">
        <f t="shared" ref="CP28:CP43" si="7">BJ28</f>
        <v>BIOWOO</v>
      </c>
      <c r="CQ28" s="52" t="s">
        <v>103</v>
      </c>
      <c r="CR28" s="66">
        <f>IF(AF28&lt;0,0.01,AF28/Conversions!$B$3)</f>
        <v>5</v>
      </c>
      <c r="CS28" s="66">
        <f>IF(AG28&lt;0,0.01,AG28/Conversions!$B$3)</f>
        <v>5</v>
      </c>
      <c r="CT28" s="66">
        <f>IF(AH28&lt;0,0.01,AH28/Conversions!$B$3)</f>
        <v>5</v>
      </c>
      <c r="CU28" s="66">
        <f>IF(AI28&lt;0,0.01,AI28/Conversions!$B$3)</f>
        <v>5</v>
      </c>
      <c r="CV28" s="66">
        <f>IF(AJ28&lt;0,0.01,AJ28/Conversions!$B$3)</f>
        <v>5</v>
      </c>
      <c r="CW28" s="66">
        <f>IF(AK28&lt;0,0.01,AK28/Conversions!$B$3)</f>
        <v>5</v>
      </c>
      <c r="CX28" s="66">
        <f>IF(AL28&lt;0,0.01,AL28/Conversions!$B$3)</f>
        <v>5</v>
      </c>
      <c r="CY28" s="66">
        <f>IF(AM28&lt;0,0.01,AM28/Conversions!$B$3)</f>
        <v>5</v>
      </c>
      <c r="CZ28" s="66">
        <f>IF(AN28&lt;0,0.01,AN28/Conversions!$B$3)</f>
        <v>5</v>
      </c>
      <c r="DA28" s="66">
        <f>IF(AO28&lt;0,0.01,AO28/Conversions!$B$3)</f>
        <v>5</v>
      </c>
      <c r="DB28" s="66">
        <f>IF(AP28&lt;0,0.01,AP28/Conversions!$B$3)</f>
        <v>5</v>
      </c>
      <c r="DC28" s="66">
        <f>IF(AQ28&lt;0,0.01,AQ28/Conversions!$B$3)</f>
        <v>5</v>
      </c>
      <c r="DD28" s="66">
        <f>IF(AR28&lt;0,0.01,AR28/Conversions!$B$3)</f>
        <v>5</v>
      </c>
      <c r="DE28" s="66">
        <f>IF(AS28&lt;0,0.01,AS28/Conversions!$B$3)</f>
        <v>5</v>
      </c>
      <c r="DF28" s="66">
        <f>IF(AT28&lt;0,0.01,AT28/Conversions!$B$3)</f>
        <v>5</v>
      </c>
      <c r="DG28" s="66">
        <f>IF(AU28&lt;0,0.01,AU28/Conversions!$B$3)</f>
        <v>5</v>
      </c>
      <c r="DH28" s="66">
        <f>IF(AV28&lt;0,0.01,AV28/Conversions!$B$3)</f>
        <v>5</v>
      </c>
      <c r="DI28" s="66">
        <f>IF(AW28&lt;0,0.01,AW28/Conversions!$B$3)</f>
        <v>5</v>
      </c>
      <c r="DJ28" s="66">
        <f>IF(AX28&lt;0,0.01,AX28/Conversions!$B$3)</f>
        <v>5</v>
      </c>
      <c r="DK28" s="66">
        <f>IF(AY28&lt;0,0.01,AY28/Conversions!$B$3)</f>
        <v>5</v>
      </c>
      <c r="DL28" s="66">
        <f>IF(AZ28&lt;0,0.01,AZ28/Conversions!$B$3)</f>
        <v>5</v>
      </c>
      <c r="DM28" s="66">
        <f>IF(BA28&lt;0,0.01,BA28/Conversions!$B$3)</f>
        <v>5</v>
      </c>
      <c r="DN28" s="66">
        <f>IF(BB28&lt;0,0.01,BB28/Conversions!$B$3)</f>
        <v>5</v>
      </c>
      <c r="DO28" s="66">
        <f>IF(BC28&lt;0,0.01,BC28/Conversions!$B$3)</f>
        <v>5</v>
      </c>
    </row>
    <row r="29" spans="1:119" x14ac:dyDescent="0.25">
      <c r="A29" s="26" t="s">
        <v>57</v>
      </c>
      <c r="B29" s="26" t="s">
        <v>30</v>
      </c>
      <c r="C29" s="25">
        <v>0</v>
      </c>
      <c r="D29" s="25">
        <v>0</v>
      </c>
      <c r="E29" s="25">
        <v>0</v>
      </c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25">
        <v>0</v>
      </c>
      <c r="M29" s="25">
        <v>0</v>
      </c>
      <c r="N29" s="25">
        <v>0</v>
      </c>
      <c r="O29" s="25">
        <v>0</v>
      </c>
      <c r="P29" s="25">
        <v>0</v>
      </c>
      <c r="Q29" s="25">
        <v>0</v>
      </c>
      <c r="R29" s="25">
        <v>0</v>
      </c>
      <c r="S29" s="25">
        <v>0</v>
      </c>
      <c r="T29" s="25">
        <v>0</v>
      </c>
      <c r="U29" s="25">
        <v>0</v>
      </c>
      <c r="V29" s="25">
        <v>0</v>
      </c>
      <c r="W29" s="25">
        <v>0</v>
      </c>
      <c r="X29" s="25">
        <v>0</v>
      </c>
      <c r="Y29" s="25">
        <v>0</v>
      </c>
      <c r="Z29" s="25">
        <v>0</v>
      </c>
      <c r="AA29" s="25">
        <v>0</v>
      </c>
      <c r="AB29" s="25">
        <v>0</v>
      </c>
      <c r="AD29" s="24">
        <v>293.07600000000002</v>
      </c>
      <c r="AE29" s="24">
        <v>293.07600000000002</v>
      </c>
      <c r="AF29" s="24">
        <v>293.07600000000002</v>
      </c>
      <c r="AG29" s="24">
        <v>293.07600000000002</v>
      </c>
      <c r="AH29" s="24">
        <v>293.07600000000002</v>
      </c>
      <c r="AI29" s="24">
        <v>293.07600000000002</v>
      </c>
      <c r="AJ29" s="24">
        <v>293.07600000000002</v>
      </c>
      <c r="AK29" s="24">
        <v>293.07600000000002</v>
      </c>
      <c r="AL29" s="24">
        <v>293.07600000000002</v>
      </c>
      <c r="AM29" s="24">
        <v>293.07600000000002</v>
      </c>
      <c r="AN29" s="24">
        <v>293.07600000000002</v>
      </c>
      <c r="AO29" s="24">
        <v>293.07600000000002</v>
      </c>
      <c r="AP29" s="24">
        <v>293.07600000000002</v>
      </c>
      <c r="AQ29" s="24">
        <v>293.07600000000002</v>
      </c>
      <c r="AR29" s="24">
        <v>293.07600000000002</v>
      </c>
      <c r="AS29" s="24">
        <v>293.07600000000002</v>
      </c>
      <c r="AT29" s="24">
        <v>293.07600000000002</v>
      </c>
      <c r="AU29" s="24">
        <v>293.07600000000002</v>
      </c>
      <c r="AV29" s="24">
        <v>293.07600000000002</v>
      </c>
      <c r="AW29" s="24">
        <v>293.07600000000002</v>
      </c>
      <c r="AX29" s="24">
        <v>293.07600000000002</v>
      </c>
      <c r="AY29" s="24">
        <v>293.07600000000002</v>
      </c>
      <c r="AZ29" s="24">
        <v>293.07600000000002</v>
      </c>
      <c r="BA29" s="24">
        <v>293.07600000000002</v>
      </c>
      <c r="BB29" s="24">
        <v>293.07600000000002</v>
      </c>
      <c r="BC29" s="24">
        <v>293.07600000000002</v>
      </c>
      <c r="BD29" s="32"/>
      <c r="BE29" s="52">
        <v>2</v>
      </c>
      <c r="BG29" s="52" t="str">
        <f>"MINBIOWOO1"&amp;BE29</f>
        <v>MINBIOWOO12</v>
      </c>
      <c r="BH29" s="52" t="str">
        <f t="shared" ref="BH29:BH43" si="8">A29</f>
        <v>Sawmill residues - Me</v>
      </c>
      <c r="BI29" s="55" t="s">
        <v>5</v>
      </c>
      <c r="BJ29" s="52" t="s">
        <v>7</v>
      </c>
      <c r="BK29" s="55" t="s">
        <v>1</v>
      </c>
      <c r="BL29" s="66">
        <v>0</v>
      </c>
      <c r="BM29" s="66">
        <v>0</v>
      </c>
      <c r="BN29" s="66">
        <v>0</v>
      </c>
      <c r="BO29" s="66">
        <v>0</v>
      </c>
      <c r="BP29" s="66">
        <v>0</v>
      </c>
      <c r="BQ29" s="66">
        <v>0</v>
      </c>
      <c r="BR29" s="66">
        <v>0</v>
      </c>
      <c r="BS29" s="66">
        <v>0</v>
      </c>
      <c r="BT29" s="66">
        <v>0</v>
      </c>
      <c r="BU29" s="66">
        <v>0</v>
      </c>
      <c r="BV29" s="66">
        <v>0</v>
      </c>
      <c r="BW29" s="66">
        <v>0</v>
      </c>
      <c r="BX29" s="66">
        <v>0</v>
      </c>
      <c r="BY29" s="66">
        <v>0</v>
      </c>
      <c r="BZ29" s="66">
        <v>0</v>
      </c>
      <c r="CA29" s="66">
        <v>0</v>
      </c>
      <c r="CB29" s="66">
        <v>0</v>
      </c>
      <c r="CC29" s="66">
        <v>0</v>
      </c>
      <c r="CD29" s="66">
        <v>0</v>
      </c>
      <c r="CE29" s="66">
        <v>0</v>
      </c>
      <c r="CF29" s="66">
        <v>0</v>
      </c>
      <c r="CG29" s="66">
        <v>0</v>
      </c>
      <c r="CH29" s="66">
        <v>0</v>
      </c>
      <c r="CI29" s="66">
        <v>0</v>
      </c>
      <c r="CJ29" s="66">
        <v>0</v>
      </c>
      <c r="CL29" s="52" t="str">
        <f t="shared" si="5"/>
        <v>MINBIOWOO12</v>
      </c>
      <c r="CM29" s="52" t="str">
        <f t="shared" si="6"/>
        <v>Sawmill residues - Me</v>
      </c>
      <c r="CN29" s="15" t="s">
        <v>6</v>
      </c>
      <c r="CO29" s="15" t="s">
        <v>105</v>
      </c>
      <c r="CP29" s="52" t="str">
        <f t="shared" si="7"/>
        <v>BIOWOO</v>
      </c>
      <c r="CQ29" s="52" t="s">
        <v>103</v>
      </c>
      <c r="CR29" s="66">
        <f>IF(AF29&lt;0,0.01,AF29/Conversions!$B$3)</f>
        <v>7</v>
      </c>
      <c r="CS29" s="66">
        <f>IF(AG29&lt;0,0.01,AG29/Conversions!$B$3)</f>
        <v>7</v>
      </c>
      <c r="CT29" s="66">
        <f>IF(AH29&lt;0,0.01,AH29/Conversions!$B$3)</f>
        <v>7</v>
      </c>
      <c r="CU29" s="66">
        <f>IF(AI29&lt;0,0.01,AI29/Conversions!$B$3)</f>
        <v>7</v>
      </c>
      <c r="CV29" s="66">
        <f>IF(AJ29&lt;0,0.01,AJ29/Conversions!$B$3)</f>
        <v>7</v>
      </c>
      <c r="CW29" s="66">
        <f>IF(AK29&lt;0,0.01,AK29/Conversions!$B$3)</f>
        <v>7</v>
      </c>
      <c r="CX29" s="66">
        <f>IF(AL29&lt;0,0.01,AL29/Conversions!$B$3)</f>
        <v>7</v>
      </c>
      <c r="CY29" s="66">
        <f>IF(AM29&lt;0,0.01,AM29/Conversions!$B$3)</f>
        <v>7</v>
      </c>
      <c r="CZ29" s="66">
        <f>IF(AN29&lt;0,0.01,AN29/Conversions!$B$3)</f>
        <v>7</v>
      </c>
      <c r="DA29" s="66">
        <f>IF(AO29&lt;0,0.01,AO29/Conversions!$B$3)</f>
        <v>7</v>
      </c>
      <c r="DB29" s="66">
        <f>IF(AP29&lt;0,0.01,AP29/Conversions!$B$3)</f>
        <v>7</v>
      </c>
      <c r="DC29" s="66">
        <f>IF(AQ29&lt;0,0.01,AQ29/Conversions!$B$3)</f>
        <v>7</v>
      </c>
      <c r="DD29" s="66">
        <f>IF(AR29&lt;0,0.01,AR29/Conversions!$B$3)</f>
        <v>7</v>
      </c>
      <c r="DE29" s="66">
        <f>IF(AS29&lt;0,0.01,AS29/Conversions!$B$3)</f>
        <v>7</v>
      </c>
      <c r="DF29" s="66">
        <f>IF(AT29&lt;0,0.01,AT29/Conversions!$B$3)</f>
        <v>7</v>
      </c>
      <c r="DG29" s="66">
        <f>IF(AU29&lt;0,0.01,AU29/Conversions!$B$3)</f>
        <v>7</v>
      </c>
      <c r="DH29" s="66">
        <f>IF(AV29&lt;0,0.01,AV29/Conversions!$B$3)</f>
        <v>7</v>
      </c>
      <c r="DI29" s="66">
        <f>IF(AW29&lt;0,0.01,AW29/Conversions!$B$3)</f>
        <v>7</v>
      </c>
      <c r="DJ29" s="66">
        <f>IF(AX29&lt;0,0.01,AX29/Conversions!$B$3)</f>
        <v>7</v>
      </c>
      <c r="DK29" s="66">
        <f>IF(AY29&lt;0,0.01,AY29/Conversions!$B$3)</f>
        <v>7</v>
      </c>
      <c r="DL29" s="66">
        <f>IF(AZ29&lt;0,0.01,AZ29/Conversions!$B$3)</f>
        <v>7</v>
      </c>
      <c r="DM29" s="66">
        <f>IF(BA29&lt;0,0.01,BA29/Conversions!$B$3)</f>
        <v>7</v>
      </c>
      <c r="DN29" s="66">
        <f>IF(BB29&lt;0,0.01,BB29/Conversions!$B$3)</f>
        <v>7</v>
      </c>
      <c r="DO29" s="66">
        <f>IF(BC29&lt;0,0.01,BC29/Conversions!$B$3)</f>
        <v>7</v>
      </c>
    </row>
    <row r="30" spans="1:119" x14ac:dyDescent="0.25">
      <c r="A30" s="26" t="s">
        <v>58</v>
      </c>
      <c r="B30" s="26" t="s">
        <v>32</v>
      </c>
      <c r="C30" s="25">
        <v>0</v>
      </c>
      <c r="D30" s="25">
        <v>6.1168950234650037E-13</v>
      </c>
      <c r="E30" s="25">
        <v>0</v>
      </c>
      <c r="F30" s="25">
        <v>1.2375305726580193E-12</v>
      </c>
      <c r="G30" s="25">
        <v>1.2465430128379198E-12</v>
      </c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25">
        <v>670.62824165265022</v>
      </c>
      <c r="O30" s="25">
        <v>1360.9670605112649</v>
      </c>
      <c r="P30" s="25">
        <v>2071.6075893503862</v>
      </c>
      <c r="Q30" s="25">
        <v>2798.4814826716083</v>
      </c>
      <c r="R30" s="25">
        <v>3551.433301940705</v>
      </c>
      <c r="S30" s="25">
        <v>4327.9910356156843</v>
      </c>
      <c r="T30" s="25">
        <v>5127.841418864461</v>
      </c>
      <c r="U30" s="25">
        <v>5951.5210864774435</v>
      </c>
      <c r="V30" s="25">
        <v>6799.5777304747971</v>
      </c>
      <c r="W30" s="25">
        <v>11508.855471342584</v>
      </c>
      <c r="X30" s="25">
        <v>11687.821759867138</v>
      </c>
      <c r="Y30" s="25">
        <v>11869.571029940824</v>
      </c>
      <c r="Z30" s="25">
        <v>12054.146557793831</v>
      </c>
      <c r="AA30" s="25">
        <v>12241.592292615263</v>
      </c>
      <c r="AB30" s="25">
        <v>12431.952867017764</v>
      </c>
      <c r="AD30" s="24">
        <v>114.78097959183674</v>
      </c>
      <c r="AE30" s="24">
        <v>114.78097959183674</v>
      </c>
      <c r="AF30" s="24">
        <v>114.78097959183674</v>
      </c>
      <c r="AG30" s="24">
        <v>114.78097959183674</v>
      </c>
      <c r="AH30" s="24">
        <v>114.78097959183674</v>
      </c>
      <c r="AI30" s="24">
        <v>114.78097959183674</v>
      </c>
      <c r="AJ30" s="24">
        <v>114.78097959183674</v>
      </c>
      <c r="AK30" s="24">
        <v>114.78097959183674</v>
      </c>
      <c r="AL30" s="24">
        <v>114.78097959183674</v>
      </c>
      <c r="AM30" s="24">
        <v>114.78097959183674</v>
      </c>
      <c r="AN30" s="24">
        <v>114.78097959183674</v>
      </c>
      <c r="AO30" s="24">
        <v>114.78097959183674</v>
      </c>
      <c r="AP30" s="24">
        <v>114.78097959183674</v>
      </c>
      <c r="AQ30" s="24">
        <v>114.78097959183674</v>
      </c>
      <c r="AR30" s="24">
        <v>114.78097959183674</v>
      </c>
      <c r="AS30" s="24">
        <v>114.78097959183674</v>
      </c>
      <c r="AT30" s="24">
        <v>114.78097959183674</v>
      </c>
      <c r="AU30" s="24">
        <v>114.78097959183674</v>
      </c>
      <c r="AV30" s="24">
        <v>114.78097959183674</v>
      </c>
      <c r="AW30" s="24">
        <v>114.78097959183674</v>
      </c>
      <c r="AX30" s="24">
        <v>114.78097959183674</v>
      </c>
      <c r="AY30" s="24">
        <v>114.78097959183674</v>
      </c>
      <c r="AZ30" s="24">
        <v>114.78097959183674</v>
      </c>
      <c r="BA30" s="24">
        <v>114.78097959183674</v>
      </c>
      <c r="BB30" s="24">
        <v>114.78097959183674</v>
      </c>
      <c r="BC30" s="24">
        <v>114.78097959183674</v>
      </c>
      <c r="BD30" s="32"/>
      <c r="BE30" s="52">
        <v>2</v>
      </c>
      <c r="BG30" s="52" t="str">
        <f>"MINBIOWOO2"&amp;BE30</f>
        <v>MINBIOWOO22</v>
      </c>
      <c r="BH30" s="52" t="str">
        <f t="shared" si="8"/>
        <v>PCRW - Me</v>
      </c>
      <c r="BI30" s="55" t="s">
        <v>5</v>
      </c>
      <c r="BJ30" s="52" t="s">
        <v>7</v>
      </c>
      <c r="BK30" s="55" t="s">
        <v>1</v>
      </c>
      <c r="BL30" s="66">
        <v>0</v>
      </c>
      <c r="BM30" s="66">
        <v>0</v>
      </c>
      <c r="BN30" s="66">
        <v>0</v>
      </c>
      <c r="BO30" s="66">
        <v>0</v>
      </c>
      <c r="BP30" s="66">
        <v>0</v>
      </c>
      <c r="BQ30" s="66">
        <v>0</v>
      </c>
      <c r="BR30" s="66">
        <v>0</v>
      </c>
      <c r="BS30" s="66">
        <v>0</v>
      </c>
      <c r="BT30" s="66">
        <v>0</v>
      </c>
      <c r="BU30" s="66">
        <v>0</v>
      </c>
      <c r="BV30" s="66">
        <v>0</v>
      </c>
      <c r="BW30" s="66">
        <v>0</v>
      </c>
      <c r="BX30" s="66">
        <v>0</v>
      </c>
      <c r="BY30" s="66">
        <v>0</v>
      </c>
      <c r="BZ30" s="66">
        <v>0</v>
      </c>
      <c r="CA30" s="66">
        <v>0</v>
      </c>
      <c r="CB30" s="66">
        <v>0</v>
      </c>
      <c r="CC30" s="66">
        <v>0</v>
      </c>
      <c r="CD30" s="66">
        <v>0</v>
      </c>
      <c r="CE30" s="66">
        <v>0</v>
      </c>
      <c r="CF30" s="66">
        <v>0</v>
      </c>
      <c r="CG30" s="66">
        <v>0</v>
      </c>
      <c r="CH30" s="66">
        <v>0</v>
      </c>
      <c r="CI30" s="66">
        <v>0</v>
      </c>
      <c r="CJ30" s="66">
        <v>0</v>
      </c>
      <c r="CL30" s="52" t="str">
        <f t="shared" si="5"/>
        <v>MINBIOWOO22</v>
      </c>
      <c r="CM30" s="52" t="str">
        <f t="shared" si="6"/>
        <v>PCRW - Me</v>
      </c>
      <c r="CN30" s="15" t="s">
        <v>6</v>
      </c>
      <c r="CO30" s="15" t="s">
        <v>105</v>
      </c>
      <c r="CP30" s="52" t="str">
        <f t="shared" si="7"/>
        <v>BIOWOO</v>
      </c>
      <c r="CQ30" s="52" t="s">
        <v>103</v>
      </c>
      <c r="CR30" s="66">
        <f>IF(AF30&lt;0,0.01,AF30/Conversions!$B$3)</f>
        <v>2.7414965986394559</v>
      </c>
      <c r="CS30" s="66">
        <f>IF(AG30&lt;0,0.01,AG30/Conversions!$B$3)</f>
        <v>2.7414965986394559</v>
      </c>
      <c r="CT30" s="66">
        <f>IF(AH30&lt;0,0.01,AH30/Conversions!$B$3)</f>
        <v>2.7414965986394559</v>
      </c>
      <c r="CU30" s="66">
        <f>IF(AI30&lt;0,0.01,AI30/Conversions!$B$3)</f>
        <v>2.7414965986394559</v>
      </c>
      <c r="CV30" s="66">
        <f>IF(AJ30&lt;0,0.01,AJ30/Conversions!$B$3)</f>
        <v>2.7414965986394559</v>
      </c>
      <c r="CW30" s="66">
        <f>IF(AK30&lt;0,0.01,AK30/Conversions!$B$3)</f>
        <v>2.7414965986394559</v>
      </c>
      <c r="CX30" s="66">
        <f>IF(AL30&lt;0,0.01,AL30/Conversions!$B$3)</f>
        <v>2.7414965986394559</v>
      </c>
      <c r="CY30" s="66">
        <f>IF(AM30&lt;0,0.01,AM30/Conversions!$B$3)</f>
        <v>2.7414965986394559</v>
      </c>
      <c r="CZ30" s="66">
        <f>IF(AN30&lt;0,0.01,AN30/Conversions!$B$3)</f>
        <v>2.7414965986394559</v>
      </c>
      <c r="DA30" s="66">
        <f>IF(AO30&lt;0,0.01,AO30/Conversions!$B$3)</f>
        <v>2.7414965986394559</v>
      </c>
      <c r="DB30" s="66">
        <f>IF(AP30&lt;0,0.01,AP30/Conversions!$B$3)</f>
        <v>2.7414965986394559</v>
      </c>
      <c r="DC30" s="66">
        <f>IF(AQ30&lt;0,0.01,AQ30/Conversions!$B$3)</f>
        <v>2.7414965986394559</v>
      </c>
      <c r="DD30" s="66">
        <f>IF(AR30&lt;0,0.01,AR30/Conversions!$B$3)</f>
        <v>2.7414965986394559</v>
      </c>
      <c r="DE30" s="66">
        <f>IF(AS30&lt;0,0.01,AS30/Conversions!$B$3)</f>
        <v>2.7414965986394559</v>
      </c>
      <c r="DF30" s="66">
        <f>IF(AT30&lt;0,0.01,AT30/Conversions!$B$3)</f>
        <v>2.7414965986394559</v>
      </c>
      <c r="DG30" s="66">
        <f>IF(AU30&lt;0,0.01,AU30/Conversions!$B$3)</f>
        <v>2.7414965986394559</v>
      </c>
      <c r="DH30" s="66">
        <f>IF(AV30&lt;0,0.01,AV30/Conversions!$B$3)</f>
        <v>2.7414965986394559</v>
      </c>
      <c r="DI30" s="66">
        <f>IF(AW30&lt;0,0.01,AW30/Conversions!$B$3)</f>
        <v>2.7414965986394559</v>
      </c>
      <c r="DJ30" s="66">
        <f>IF(AX30&lt;0,0.01,AX30/Conversions!$B$3)</f>
        <v>2.7414965986394559</v>
      </c>
      <c r="DK30" s="66">
        <f>IF(AY30&lt;0,0.01,AY30/Conversions!$B$3)</f>
        <v>2.7414965986394559</v>
      </c>
      <c r="DL30" s="66">
        <f>IF(AZ30&lt;0,0.01,AZ30/Conversions!$B$3)</f>
        <v>2.7414965986394559</v>
      </c>
      <c r="DM30" s="66">
        <f>IF(BA30&lt;0,0.01,BA30/Conversions!$B$3)</f>
        <v>2.7414965986394559</v>
      </c>
      <c r="DN30" s="66">
        <f>IF(BB30&lt;0,0.01,BB30/Conversions!$B$3)</f>
        <v>2.7414965986394559</v>
      </c>
      <c r="DO30" s="66">
        <f>IF(BC30&lt;0,0.01,BC30/Conversions!$B$3)</f>
        <v>2.7414965986394559</v>
      </c>
    </row>
    <row r="31" spans="1:119" x14ac:dyDescent="0.25">
      <c r="A31" s="26" t="s">
        <v>59</v>
      </c>
      <c r="B31" s="26" t="s">
        <v>34</v>
      </c>
      <c r="C31" s="25">
        <v>0</v>
      </c>
      <c r="D31" s="25">
        <v>0</v>
      </c>
      <c r="E31" s="25">
        <v>48000.202021489793</v>
      </c>
      <c r="F31" s="25">
        <v>86247.485865028444</v>
      </c>
      <c r="G31" s="25">
        <v>78917.874934318301</v>
      </c>
      <c r="H31" s="25">
        <v>0</v>
      </c>
      <c r="I31" s="25">
        <v>0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  <c r="O31" s="25"/>
      <c r="P31" s="25">
        <v>0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25">
        <v>0</v>
      </c>
      <c r="W31" s="25">
        <v>0</v>
      </c>
      <c r="X31" s="25">
        <v>0</v>
      </c>
      <c r="Y31" s="25">
        <v>0</v>
      </c>
      <c r="Z31" s="25">
        <v>0</v>
      </c>
      <c r="AA31" s="25">
        <v>0</v>
      </c>
      <c r="AB31" s="25">
        <v>0</v>
      </c>
      <c r="AD31" s="24">
        <v>-510</v>
      </c>
      <c r="AE31" s="24">
        <v>-510</v>
      </c>
      <c r="AF31" s="24">
        <v>-510</v>
      </c>
      <c r="AG31" s="24">
        <v>-510</v>
      </c>
      <c r="AH31" s="24">
        <v>-510</v>
      </c>
      <c r="AI31" s="24">
        <v>-510</v>
      </c>
      <c r="AJ31" s="24">
        <v>-510</v>
      </c>
      <c r="AK31" s="24">
        <v>-510</v>
      </c>
      <c r="AL31" s="24">
        <v>-510</v>
      </c>
      <c r="AM31" s="24">
        <v>-510</v>
      </c>
      <c r="AN31" s="24">
        <v>-510</v>
      </c>
      <c r="AO31" s="24">
        <v>-510</v>
      </c>
      <c r="AP31" s="24">
        <v>-510</v>
      </c>
      <c r="AQ31" s="24">
        <v>-510</v>
      </c>
      <c r="AR31" s="24">
        <v>-510</v>
      </c>
      <c r="AS31" s="24">
        <v>-510</v>
      </c>
      <c r="AT31" s="24">
        <v>-510</v>
      </c>
      <c r="AU31" s="24">
        <v>-510</v>
      </c>
      <c r="AV31" s="24">
        <v>-510</v>
      </c>
      <c r="AW31" s="24">
        <v>-510</v>
      </c>
      <c r="AX31" s="24">
        <v>-510</v>
      </c>
      <c r="AY31" s="24">
        <v>-510</v>
      </c>
      <c r="AZ31" s="24">
        <v>-510</v>
      </c>
      <c r="BA31" s="24">
        <v>-510</v>
      </c>
      <c r="BB31" s="24">
        <v>-510</v>
      </c>
      <c r="BC31" s="24">
        <v>-510</v>
      </c>
      <c r="BD31" s="32"/>
      <c r="BE31" s="52">
        <v>2</v>
      </c>
      <c r="BG31" s="52" t="str">
        <f>"MINBMSW1"&amp;BE31</f>
        <v>MINBMSW12</v>
      </c>
      <c r="BH31" s="52" t="str">
        <f t="shared" si="8"/>
        <v>Solid BMSW - Me</v>
      </c>
      <c r="BI31" s="55" t="s">
        <v>5</v>
      </c>
      <c r="BJ31" s="52" t="s">
        <v>10</v>
      </c>
      <c r="BK31" s="55" t="s">
        <v>1</v>
      </c>
      <c r="BL31" s="66">
        <v>0</v>
      </c>
      <c r="BM31" s="66">
        <v>0</v>
      </c>
      <c r="BN31" s="66">
        <v>0</v>
      </c>
      <c r="BO31" s="66">
        <v>0</v>
      </c>
      <c r="BP31" s="66">
        <v>0</v>
      </c>
      <c r="BQ31" s="66">
        <v>0</v>
      </c>
      <c r="BR31" s="66">
        <v>0</v>
      </c>
      <c r="BS31" s="66">
        <v>0</v>
      </c>
      <c r="BT31" s="66">
        <v>0</v>
      </c>
      <c r="BU31" s="66">
        <v>0</v>
      </c>
      <c r="BV31" s="66">
        <v>0</v>
      </c>
      <c r="BW31" s="66">
        <v>0</v>
      </c>
      <c r="BX31" s="66">
        <v>0</v>
      </c>
      <c r="BY31" s="66">
        <v>0</v>
      </c>
      <c r="BZ31" s="66">
        <v>0</v>
      </c>
      <c r="CA31" s="66">
        <v>0</v>
      </c>
      <c r="CB31" s="66">
        <v>0</v>
      </c>
      <c r="CC31" s="66">
        <v>0</v>
      </c>
      <c r="CD31" s="66">
        <v>0</v>
      </c>
      <c r="CE31" s="66">
        <v>0</v>
      </c>
      <c r="CF31" s="66">
        <v>0</v>
      </c>
      <c r="CG31" s="66">
        <v>0</v>
      </c>
      <c r="CH31" s="66">
        <v>0</v>
      </c>
      <c r="CI31" s="66">
        <v>0</v>
      </c>
      <c r="CJ31" s="66">
        <v>0</v>
      </c>
      <c r="CL31" s="52" t="str">
        <f t="shared" si="5"/>
        <v>MINBMSW12</v>
      </c>
      <c r="CM31" s="52" t="str">
        <f t="shared" si="6"/>
        <v>Solid BMSW - Me</v>
      </c>
      <c r="CN31" s="15" t="s">
        <v>6</v>
      </c>
      <c r="CO31" s="15" t="s">
        <v>105</v>
      </c>
      <c r="CP31" s="52" t="str">
        <f t="shared" si="7"/>
        <v>BIOMUN</v>
      </c>
      <c r="CQ31" s="52" t="s">
        <v>103</v>
      </c>
      <c r="CR31" s="66">
        <f>IF(AF31&lt;0,0.01,AF31/Conversions!$B$3)</f>
        <v>0.01</v>
      </c>
      <c r="CS31" s="66">
        <f>IF(AG31&lt;0,0.01,AG31/Conversions!$B$3)</f>
        <v>0.01</v>
      </c>
      <c r="CT31" s="66">
        <f>IF(AH31&lt;0,0.01,AH31/Conversions!$B$3)</f>
        <v>0.01</v>
      </c>
      <c r="CU31" s="66">
        <f>IF(AI31&lt;0,0.01,AI31/Conversions!$B$3)</f>
        <v>0.01</v>
      </c>
      <c r="CV31" s="66">
        <f>IF(AJ31&lt;0,0.01,AJ31/Conversions!$B$3)</f>
        <v>0.01</v>
      </c>
      <c r="CW31" s="66">
        <f>IF(AK31&lt;0,0.01,AK31/Conversions!$B$3)</f>
        <v>0.01</v>
      </c>
      <c r="CX31" s="66">
        <f>IF(AL31&lt;0,0.01,AL31/Conversions!$B$3)</f>
        <v>0.01</v>
      </c>
      <c r="CY31" s="66">
        <f>IF(AM31&lt;0,0.01,AM31/Conversions!$B$3)</f>
        <v>0.01</v>
      </c>
      <c r="CZ31" s="66">
        <f>IF(AN31&lt;0,0.01,AN31/Conversions!$B$3)</f>
        <v>0.01</v>
      </c>
      <c r="DA31" s="66">
        <f>IF(AO31&lt;0,0.01,AO31/Conversions!$B$3)</f>
        <v>0.01</v>
      </c>
      <c r="DB31" s="66">
        <f>IF(AP31&lt;0,0.01,AP31/Conversions!$B$3)</f>
        <v>0.01</v>
      </c>
      <c r="DC31" s="66">
        <f>IF(AQ31&lt;0,0.01,AQ31/Conversions!$B$3)</f>
        <v>0.01</v>
      </c>
      <c r="DD31" s="66">
        <f>IF(AR31&lt;0,0.01,AR31/Conversions!$B$3)</f>
        <v>0.01</v>
      </c>
      <c r="DE31" s="66">
        <f>IF(AS31&lt;0,0.01,AS31/Conversions!$B$3)</f>
        <v>0.01</v>
      </c>
      <c r="DF31" s="66">
        <f>IF(AT31&lt;0,0.01,AT31/Conversions!$B$3)</f>
        <v>0.01</v>
      </c>
      <c r="DG31" s="66">
        <f>IF(AU31&lt;0,0.01,AU31/Conversions!$B$3)</f>
        <v>0.01</v>
      </c>
      <c r="DH31" s="66">
        <f>IF(AV31&lt;0,0.01,AV31/Conversions!$B$3)</f>
        <v>0.01</v>
      </c>
      <c r="DI31" s="66">
        <f>IF(AW31&lt;0,0.01,AW31/Conversions!$B$3)</f>
        <v>0.01</v>
      </c>
      <c r="DJ31" s="66">
        <f>IF(AX31&lt;0,0.01,AX31/Conversions!$B$3)</f>
        <v>0.01</v>
      </c>
      <c r="DK31" s="66">
        <f>IF(AY31&lt;0,0.01,AY31/Conversions!$B$3)</f>
        <v>0.01</v>
      </c>
      <c r="DL31" s="66">
        <f>IF(AZ31&lt;0,0.01,AZ31/Conversions!$B$3)</f>
        <v>0.01</v>
      </c>
      <c r="DM31" s="66">
        <f>IF(BA31&lt;0,0.01,BA31/Conversions!$B$3)</f>
        <v>0.01</v>
      </c>
      <c r="DN31" s="66">
        <f>IF(BB31&lt;0,0.01,BB31/Conversions!$B$3)</f>
        <v>0.01</v>
      </c>
      <c r="DO31" s="66">
        <f>IF(BC31&lt;0,0.01,BC31/Conversions!$B$3)</f>
        <v>0.01</v>
      </c>
    </row>
    <row r="32" spans="1:119" x14ac:dyDescent="0.25">
      <c r="A32" s="26" t="s">
        <v>60</v>
      </c>
      <c r="B32" s="26" t="s">
        <v>36</v>
      </c>
      <c r="C32" s="25">
        <v>14090.287346424771</v>
      </c>
      <c r="D32" s="25">
        <v>13987.531248549963</v>
      </c>
      <c r="E32" s="25">
        <v>14529.937880199088</v>
      </c>
      <c r="F32" s="25">
        <v>14448.933380722456</v>
      </c>
      <c r="G32" s="25">
        <v>14367.92888124582</v>
      </c>
      <c r="H32" s="25">
        <v>14286.924381769188</v>
      </c>
      <c r="I32" s="25">
        <v>14279.122199580697</v>
      </c>
      <c r="J32" s="25">
        <v>14178.510497163808</v>
      </c>
      <c r="K32" s="25">
        <v>14258.907330232469</v>
      </c>
      <c r="L32" s="25">
        <v>14323.564307244473</v>
      </c>
      <c r="M32" s="25">
        <v>14377.129117005928</v>
      </c>
      <c r="N32" s="25">
        <v>14421.106063980384</v>
      </c>
      <c r="O32" s="25">
        <v>14468.043714264462</v>
      </c>
      <c r="P32" s="25">
        <v>14503.530998605209</v>
      </c>
      <c r="Q32" s="25">
        <v>14516.46618329937</v>
      </c>
      <c r="R32" s="25">
        <v>14511.162647093242</v>
      </c>
      <c r="S32" s="25">
        <v>14477.023010254552</v>
      </c>
      <c r="T32" s="25">
        <v>14421.996366719515</v>
      </c>
      <c r="U32" s="25">
        <v>14351.187368433613</v>
      </c>
      <c r="V32" s="25">
        <v>14268.420076520351</v>
      </c>
      <c r="W32" s="25">
        <v>14177.061030327872</v>
      </c>
      <c r="X32" s="25">
        <v>14080.719040872107</v>
      </c>
      <c r="Y32" s="25">
        <v>13981.102786785448</v>
      </c>
      <c r="Z32" s="25">
        <v>13879.505981896049</v>
      </c>
      <c r="AA32" s="25">
        <v>13777.749966480151</v>
      </c>
      <c r="AB32" s="25">
        <v>13672.95446589003</v>
      </c>
      <c r="AD32" s="24">
        <v>425.98255813953489</v>
      </c>
      <c r="AE32" s="24">
        <v>425.98255813953489</v>
      </c>
      <c r="AF32" s="24">
        <v>425.98255813953489</v>
      </c>
      <c r="AG32" s="24">
        <v>425.98255813953489</v>
      </c>
      <c r="AH32" s="24">
        <v>425.98255813953489</v>
      </c>
      <c r="AI32" s="24">
        <v>425.98255813953489</v>
      </c>
      <c r="AJ32" s="24">
        <v>425.98255813953489</v>
      </c>
      <c r="AK32" s="24">
        <v>425.98255813953489</v>
      </c>
      <c r="AL32" s="24">
        <v>425.98255813953489</v>
      </c>
      <c r="AM32" s="24">
        <v>425.98255813953489</v>
      </c>
      <c r="AN32" s="24">
        <v>425.98255813953489</v>
      </c>
      <c r="AO32" s="24">
        <v>425.98255813953489</v>
      </c>
      <c r="AP32" s="24">
        <v>425.98255813953489</v>
      </c>
      <c r="AQ32" s="24">
        <v>425.98255813953489</v>
      </c>
      <c r="AR32" s="24">
        <v>425.98255813953489</v>
      </c>
      <c r="AS32" s="24">
        <v>425.98255813953489</v>
      </c>
      <c r="AT32" s="24">
        <v>425.98255813953489</v>
      </c>
      <c r="AU32" s="24">
        <v>425.98255813953489</v>
      </c>
      <c r="AV32" s="24">
        <v>425.98255813953489</v>
      </c>
      <c r="AW32" s="24">
        <v>425.98255813953489</v>
      </c>
      <c r="AX32" s="24">
        <v>425.98255813953489</v>
      </c>
      <c r="AY32" s="24">
        <v>425.98255813953489</v>
      </c>
      <c r="AZ32" s="24">
        <v>425.98255813953489</v>
      </c>
      <c r="BA32" s="24">
        <v>425.98255813953489</v>
      </c>
      <c r="BB32" s="24">
        <v>425.98255813953489</v>
      </c>
      <c r="BC32" s="24">
        <v>425.98255813953489</v>
      </c>
      <c r="BD32" s="32"/>
      <c r="BE32" s="52">
        <v>2</v>
      </c>
      <c r="BG32" s="52" t="str">
        <f>"MINBIOAGRW4"&amp;BE32</f>
        <v>MINBIOAGRW42</v>
      </c>
      <c r="BH32" s="52" t="str">
        <f t="shared" si="8"/>
        <v>Tallow - Me</v>
      </c>
      <c r="BI32" s="55" t="s">
        <v>5</v>
      </c>
      <c r="BJ32" s="52" t="s">
        <v>7</v>
      </c>
      <c r="BK32" s="55" t="s">
        <v>1</v>
      </c>
      <c r="BL32" s="66">
        <v>0</v>
      </c>
      <c r="BM32" s="66">
        <v>0</v>
      </c>
      <c r="BN32" s="66">
        <v>0</v>
      </c>
      <c r="BO32" s="66">
        <v>0</v>
      </c>
      <c r="BP32" s="66">
        <v>0</v>
      </c>
      <c r="BQ32" s="66">
        <v>0</v>
      </c>
      <c r="BR32" s="66">
        <v>0</v>
      </c>
      <c r="BS32" s="66">
        <v>0</v>
      </c>
      <c r="BT32" s="66">
        <v>0</v>
      </c>
      <c r="BU32" s="66">
        <v>0</v>
      </c>
      <c r="BV32" s="66">
        <v>0</v>
      </c>
      <c r="BW32" s="66">
        <v>0</v>
      </c>
      <c r="BX32" s="66">
        <v>0</v>
      </c>
      <c r="BY32" s="66">
        <v>0</v>
      </c>
      <c r="BZ32" s="66">
        <v>0</v>
      </c>
      <c r="CA32" s="66">
        <v>0</v>
      </c>
      <c r="CB32" s="66">
        <v>0</v>
      </c>
      <c r="CC32" s="66">
        <v>0</v>
      </c>
      <c r="CD32" s="66">
        <v>0</v>
      </c>
      <c r="CE32" s="66">
        <v>0</v>
      </c>
      <c r="CF32" s="66">
        <v>0</v>
      </c>
      <c r="CG32" s="66">
        <v>0</v>
      </c>
      <c r="CH32" s="66">
        <v>0</v>
      </c>
      <c r="CI32" s="66">
        <v>0</v>
      </c>
      <c r="CJ32" s="66">
        <v>0</v>
      </c>
      <c r="CL32" s="52" t="str">
        <f t="shared" si="5"/>
        <v>MINBIOAGRW42</v>
      </c>
      <c r="CM32" s="52" t="str">
        <f t="shared" si="6"/>
        <v>Tallow - Me</v>
      </c>
      <c r="CN32" s="15" t="s">
        <v>6</v>
      </c>
      <c r="CO32" s="15" t="s">
        <v>105</v>
      </c>
      <c r="CP32" s="52" t="str">
        <f t="shared" si="7"/>
        <v>BIOWOO</v>
      </c>
      <c r="CQ32" s="52" t="s">
        <v>103</v>
      </c>
      <c r="CR32" s="66">
        <f>IF(AF32&lt;0,0.01,AF32/Conversions!$B$3)</f>
        <v>10.174418604651162</v>
      </c>
      <c r="CS32" s="66">
        <f>IF(AG32&lt;0,0.01,AG32/Conversions!$B$3)</f>
        <v>10.174418604651162</v>
      </c>
      <c r="CT32" s="66">
        <f>IF(AH32&lt;0,0.01,AH32/Conversions!$B$3)</f>
        <v>10.174418604651162</v>
      </c>
      <c r="CU32" s="66">
        <f>IF(AI32&lt;0,0.01,AI32/Conversions!$B$3)</f>
        <v>10.174418604651162</v>
      </c>
      <c r="CV32" s="66">
        <f>IF(AJ32&lt;0,0.01,AJ32/Conversions!$B$3)</f>
        <v>10.174418604651162</v>
      </c>
      <c r="CW32" s="66">
        <f>IF(AK32&lt;0,0.01,AK32/Conversions!$B$3)</f>
        <v>10.174418604651162</v>
      </c>
      <c r="CX32" s="66">
        <f>IF(AL32&lt;0,0.01,AL32/Conversions!$B$3)</f>
        <v>10.174418604651162</v>
      </c>
      <c r="CY32" s="66">
        <f>IF(AM32&lt;0,0.01,AM32/Conversions!$B$3)</f>
        <v>10.174418604651162</v>
      </c>
      <c r="CZ32" s="66">
        <f>IF(AN32&lt;0,0.01,AN32/Conversions!$B$3)</f>
        <v>10.174418604651162</v>
      </c>
      <c r="DA32" s="66">
        <f>IF(AO32&lt;0,0.01,AO32/Conversions!$B$3)</f>
        <v>10.174418604651162</v>
      </c>
      <c r="DB32" s="66">
        <f>IF(AP32&lt;0,0.01,AP32/Conversions!$B$3)</f>
        <v>10.174418604651162</v>
      </c>
      <c r="DC32" s="66">
        <f>IF(AQ32&lt;0,0.01,AQ32/Conversions!$B$3)</f>
        <v>10.174418604651162</v>
      </c>
      <c r="DD32" s="66">
        <f>IF(AR32&lt;0,0.01,AR32/Conversions!$B$3)</f>
        <v>10.174418604651162</v>
      </c>
      <c r="DE32" s="66">
        <f>IF(AS32&lt;0,0.01,AS32/Conversions!$B$3)</f>
        <v>10.174418604651162</v>
      </c>
      <c r="DF32" s="66">
        <f>IF(AT32&lt;0,0.01,AT32/Conversions!$B$3)</f>
        <v>10.174418604651162</v>
      </c>
      <c r="DG32" s="66">
        <f>IF(AU32&lt;0,0.01,AU32/Conversions!$B$3)</f>
        <v>10.174418604651162</v>
      </c>
      <c r="DH32" s="66">
        <f>IF(AV32&lt;0,0.01,AV32/Conversions!$B$3)</f>
        <v>10.174418604651162</v>
      </c>
      <c r="DI32" s="66">
        <f>IF(AW32&lt;0,0.01,AW32/Conversions!$B$3)</f>
        <v>10.174418604651162</v>
      </c>
      <c r="DJ32" s="66">
        <f>IF(AX32&lt;0,0.01,AX32/Conversions!$B$3)</f>
        <v>10.174418604651162</v>
      </c>
      <c r="DK32" s="66">
        <f>IF(AY32&lt;0,0.01,AY32/Conversions!$B$3)</f>
        <v>10.174418604651162</v>
      </c>
      <c r="DL32" s="66">
        <f>IF(AZ32&lt;0,0.01,AZ32/Conversions!$B$3)</f>
        <v>10.174418604651162</v>
      </c>
      <c r="DM32" s="66">
        <f>IF(BA32&lt;0,0.01,BA32/Conversions!$B$3)</f>
        <v>10.174418604651162</v>
      </c>
      <c r="DN32" s="66">
        <f>IF(BB32&lt;0,0.01,BB32/Conversions!$B$3)</f>
        <v>10.174418604651162</v>
      </c>
      <c r="DO32" s="66">
        <f>IF(BC32&lt;0,0.01,BC32/Conversions!$B$3)</f>
        <v>10.174418604651162</v>
      </c>
    </row>
    <row r="33" spans="1:119" x14ac:dyDescent="0.25">
      <c r="A33" s="26" t="s">
        <v>61</v>
      </c>
      <c r="B33" s="26" t="s">
        <v>21</v>
      </c>
      <c r="C33" s="25">
        <v>3807.4402407566636</v>
      </c>
      <c r="D33" s="25">
        <v>3933.6956147893375</v>
      </c>
      <c r="E33" s="25">
        <v>3944.2269991401549</v>
      </c>
      <c r="F33" s="25">
        <v>3958.650902837489</v>
      </c>
      <c r="G33" s="25">
        <v>3978.0077386070511</v>
      </c>
      <c r="H33" s="25">
        <v>4001.8521066208082</v>
      </c>
      <c r="I33" s="25">
        <v>4029.6509028374894</v>
      </c>
      <c r="J33" s="25">
        <v>4059.5288048151333</v>
      </c>
      <c r="K33" s="25">
        <v>4092.516766981943</v>
      </c>
      <c r="L33" s="25">
        <v>4125.5090283748923</v>
      </c>
      <c r="M33" s="25">
        <v>4158.5700773860699</v>
      </c>
      <c r="N33" s="25">
        <v>4191.8503869303522</v>
      </c>
      <c r="O33" s="25">
        <v>4223.4058469475494</v>
      </c>
      <c r="P33" s="25">
        <v>4253.4058469475494</v>
      </c>
      <c r="Q33" s="25">
        <v>4281.9613069647467</v>
      </c>
      <c r="R33" s="25">
        <v>4309.2476354256232</v>
      </c>
      <c r="S33" s="25">
        <v>4335.4221840068794</v>
      </c>
      <c r="T33" s="25">
        <v>4360.5803955288047</v>
      </c>
      <c r="U33" s="25">
        <v>4385.4393809114363</v>
      </c>
      <c r="V33" s="25">
        <v>4410.2674118658651</v>
      </c>
      <c r="W33" s="25">
        <v>4435.2570937231303</v>
      </c>
      <c r="X33" s="25">
        <v>4460.3938091143591</v>
      </c>
      <c r="Y33" s="25">
        <v>4485.6380051590713</v>
      </c>
      <c r="Z33" s="25">
        <v>4511.0765262252798</v>
      </c>
      <c r="AA33" s="25">
        <v>4536.8598452278593</v>
      </c>
      <c r="AB33" s="25">
        <v>4563.0000000000009</v>
      </c>
      <c r="AD33" s="24">
        <v>937.37800000000004</v>
      </c>
      <c r="AE33" s="24">
        <v>937.37800000000004</v>
      </c>
      <c r="AF33" s="24">
        <v>937.37800000000004</v>
      </c>
      <c r="AG33" s="24">
        <v>937.37800000000004</v>
      </c>
      <c r="AH33" s="24">
        <v>937.37800000000004</v>
      </c>
      <c r="AI33" s="24">
        <v>937.37800000000004</v>
      </c>
      <c r="AJ33" s="24">
        <v>937.37800000000004</v>
      </c>
      <c r="AK33" s="24">
        <v>937.37800000000004</v>
      </c>
      <c r="AL33" s="24">
        <v>937.37800000000004</v>
      </c>
      <c r="AM33" s="24">
        <v>937.37800000000004</v>
      </c>
      <c r="AN33" s="24">
        <v>937.37800000000004</v>
      </c>
      <c r="AO33" s="24">
        <v>937.37800000000004</v>
      </c>
      <c r="AP33" s="24">
        <v>937.37800000000004</v>
      </c>
      <c r="AQ33" s="24">
        <v>937.37800000000004</v>
      </c>
      <c r="AR33" s="24">
        <v>937.37800000000004</v>
      </c>
      <c r="AS33" s="24">
        <v>937.37800000000004</v>
      </c>
      <c r="AT33" s="24">
        <v>937.37800000000004</v>
      </c>
      <c r="AU33" s="24">
        <v>937.37800000000004</v>
      </c>
      <c r="AV33" s="24">
        <v>937.37800000000004</v>
      </c>
      <c r="AW33" s="24">
        <v>937.37800000000004</v>
      </c>
      <c r="AX33" s="24">
        <v>937.37800000000004</v>
      </c>
      <c r="AY33" s="24">
        <v>937.37800000000004</v>
      </c>
      <c r="AZ33" s="24">
        <v>937.37800000000004</v>
      </c>
      <c r="BA33" s="24">
        <v>937.37800000000004</v>
      </c>
      <c r="BB33" s="24">
        <v>937.37800000000004</v>
      </c>
      <c r="BC33" s="24">
        <v>937.37800000000004</v>
      </c>
      <c r="BD33" s="32"/>
      <c r="BE33" s="52">
        <v>2</v>
      </c>
      <c r="BG33" s="52" t="str">
        <f>"MINBIORVO"&amp;BE33</f>
        <v>MINBIORVO2</v>
      </c>
      <c r="BH33" s="52" t="str">
        <f t="shared" si="8"/>
        <v>RVO - Me</v>
      </c>
      <c r="BI33" s="55" t="s">
        <v>5</v>
      </c>
      <c r="BJ33" s="52" t="s">
        <v>8</v>
      </c>
      <c r="BK33" s="55" t="s">
        <v>1</v>
      </c>
      <c r="BL33" s="66">
        <v>0</v>
      </c>
      <c r="BM33" s="66">
        <v>0</v>
      </c>
      <c r="BN33" s="66">
        <v>0</v>
      </c>
      <c r="BO33" s="66">
        <v>0</v>
      </c>
      <c r="BP33" s="66">
        <v>0</v>
      </c>
      <c r="BQ33" s="66">
        <v>0</v>
      </c>
      <c r="BR33" s="66">
        <v>0</v>
      </c>
      <c r="BS33" s="66">
        <v>0</v>
      </c>
      <c r="BT33" s="66">
        <v>0</v>
      </c>
      <c r="BU33" s="66">
        <v>0</v>
      </c>
      <c r="BV33" s="66">
        <v>0</v>
      </c>
      <c r="BW33" s="66">
        <v>0</v>
      </c>
      <c r="BX33" s="66">
        <v>0</v>
      </c>
      <c r="BY33" s="66">
        <v>0</v>
      </c>
      <c r="BZ33" s="66">
        <v>0</v>
      </c>
      <c r="CA33" s="66">
        <v>0</v>
      </c>
      <c r="CB33" s="66">
        <v>0</v>
      </c>
      <c r="CC33" s="66">
        <v>0</v>
      </c>
      <c r="CD33" s="66">
        <v>0</v>
      </c>
      <c r="CE33" s="66">
        <v>0</v>
      </c>
      <c r="CF33" s="66">
        <v>0</v>
      </c>
      <c r="CG33" s="66">
        <v>0</v>
      </c>
      <c r="CH33" s="66">
        <v>0</v>
      </c>
      <c r="CI33" s="66">
        <v>0</v>
      </c>
      <c r="CJ33" s="66">
        <v>0</v>
      </c>
      <c r="CL33" s="52" t="str">
        <f t="shared" si="5"/>
        <v>MINBIORVO2</v>
      </c>
      <c r="CM33" s="52" t="str">
        <f t="shared" si="6"/>
        <v>RVO - Me</v>
      </c>
      <c r="CN33" s="15" t="s">
        <v>6</v>
      </c>
      <c r="CO33" s="15" t="s">
        <v>105</v>
      </c>
      <c r="CP33" s="52" t="str">
        <f t="shared" si="7"/>
        <v>BIORPS</v>
      </c>
      <c r="CQ33" s="52" t="s">
        <v>103</v>
      </c>
      <c r="CR33" s="66">
        <f>IF(AF33&lt;0,0.01,AF33/Conversions!$B$3)</f>
        <v>22.388888888888889</v>
      </c>
      <c r="CS33" s="66">
        <f>IF(AG33&lt;0,0.01,AG33/Conversions!$B$3)</f>
        <v>22.388888888888889</v>
      </c>
      <c r="CT33" s="66">
        <f>IF(AH33&lt;0,0.01,AH33/Conversions!$B$3)</f>
        <v>22.388888888888889</v>
      </c>
      <c r="CU33" s="66">
        <f>IF(AI33&lt;0,0.01,AI33/Conversions!$B$3)</f>
        <v>22.388888888888889</v>
      </c>
      <c r="CV33" s="66">
        <f>IF(AJ33&lt;0,0.01,AJ33/Conversions!$B$3)</f>
        <v>22.388888888888889</v>
      </c>
      <c r="CW33" s="66">
        <f>IF(AK33&lt;0,0.01,AK33/Conversions!$B$3)</f>
        <v>22.388888888888889</v>
      </c>
      <c r="CX33" s="66">
        <f>IF(AL33&lt;0,0.01,AL33/Conversions!$B$3)</f>
        <v>22.388888888888889</v>
      </c>
      <c r="CY33" s="66">
        <f>IF(AM33&lt;0,0.01,AM33/Conversions!$B$3)</f>
        <v>22.388888888888889</v>
      </c>
      <c r="CZ33" s="66">
        <f>IF(AN33&lt;0,0.01,AN33/Conversions!$B$3)</f>
        <v>22.388888888888889</v>
      </c>
      <c r="DA33" s="66">
        <f>IF(AO33&lt;0,0.01,AO33/Conversions!$B$3)</f>
        <v>22.388888888888889</v>
      </c>
      <c r="DB33" s="66">
        <f>IF(AP33&lt;0,0.01,AP33/Conversions!$B$3)</f>
        <v>22.388888888888889</v>
      </c>
      <c r="DC33" s="66">
        <f>IF(AQ33&lt;0,0.01,AQ33/Conversions!$B$3)</f>
        <v>22.388888888888889</v>
      </c>
      <c r="DD33" s="66">
        <f>IF(AR33&lt;0,0.01,AR33/Conversions!$B$3)</f>
        <v>22.388888888888889</v>
      </c>
      <c r="DE33" s="66">
        <f>IF(AS33&lt;0,0.01,AS33/Conversions!$B$3)</f>
        <v>22.388888888888889</v>
      </c>
      <c r="DF33" s="66">
        <f>IF(AT33&lt;0,0.01,AT33/Conversions!$B$3)</f>
        <v>22.388888888888889</v>
      </c>
      <c r="DG33" s="66">
        <f>IF(AU33&lt;0,0.01,AU33/Conversions!$B$3)</f>
        <v>22.388888888888889</v>
      </c>
      <c r="DH33" s="66">
        <f>IF(AV33&lt;0,0.01,AV33/Conversions!$B$3)</f>
        <v>22.388888888888889</v>
      </c>
      <c r="DI33" s="66">
        <f>IF(AW33&lt;0,0.01,AW33/Conversions!$B$3)</f>
        <v>22.388888888888889</v>
      </c>
      <c r="DJ33" s="66">
        <f>IF(AX33&lt;0,0.01,AX33/Conversions!$B$3)</f>
        <v>22.388888888888889</v>
      </c>
      <c r="DK33" s="66">
        <f>IF(AY33&lt;0,0.01,AY33/Conversions!$B$3)</f>
        <v>22.388888888888889</v>
      </c>
      <c r="DL33" s="66">
        <f>IF(AZ33&lt;0,0.01,AZ33/Conversions!$B$3)</f>
        <v>22.388888888888889</v>
      </c>
      <c r="DM33" s="66">
        <f>IF(BA33&lt;0,0.01,BA33/Conversions!$B$3)</f>
        <v>22.388888888888889</v>
      </c>
      <c r="DN33" s="66">
        <f>IF(BB33&lt;0,0.01,BB33/Conversions!$B$3)</f>
        <v>22.388888888888889</v>
      </c>
      <c r="DO33" s="66">
        <f>IF(BC33&lt;0,0.01,BC33/Conversions!$B$3)</f>
        <v>22.388888888888889</v>
      </c>
    </row>
    <row r="34" spans="1:119" x14ac:dyDescent="0.25">
      <c r="A34" s="26" t="s">
        <v>62</v>
      </c>
      <c r="B34" s="26" t="s">
        <v>39</v>
      </c>
      <c r="C34" s="25">
        <v>19877.584401730022</v>
      </c>
      <c r="D34" s="25">
        <v>33297.20361937087</v>
      </c>
      <c r="E34" s="25">
        <v>42294.059645239271</v>
      </c>
      <c r="F34" s="25">
        <v>26696.007488193129</v>
      </c>
      <c r="G34" s="25">
        <v>31695.821123024885</v>
      </c>
      <c r="H34" s="25">
        <v>30429.330355989376</v>
      </c>
      <c r="I34" s="25">
        <v>32820.417374988399</v>
      </c>
      <c r="J34" s="25">
        <v>40315.013851697309</v>
      </c>
      <c r="K34" s="25">
        <v>43824.728582587202</v>
      </c>
      <c r="L34" s="25">
        <v>47379.790964329164</v>
      </c>
      <c r="M34" s="25">
        <v>50770.404721138133</v>
      </c>
      <c r="N34" s="25">
        <v>53711.995117549639</v>
      </c>
      <c r="O34" s="25">
        <v>56160.050577085509</v>
      </c>
      <c r="P34" s="25">
        <v>58363.991645083879</v>
      </c>
      <c r="Q34" s="25">
        <v>60692.773688935791</v>
      </c>
      <c r="R34" s="25">
        <v>61828.864994887706</v>
      </c>
      <c r="S34" s="25">
        <v>60650.339062160638</v>
      </c>
      <c r="T34" s="25">
        <v>62181.707279342976</v>
      </c>
      <c r="U34" s="25">
        <v>63899.316050953326</v>
      </c>
      <c r="V34" s="25">
        <v>65761.300961056389</v>
      </c>
      <c r="W34" s="25">
        <v>67731.080492862195</v>
      </c>
      <c r="X34" s="25">
        <v>69770.363329893866</v>
      </c>
      <c r="Y34" s="25">
        <v>71851.708075163304</v>
      </c>
      <c r="Z34" s="25">
        <v>73938.39954663525</v>
      </c>
      <c r="AA34" s="25">
        <v>76009.557152348687</v>
      </c>
      <c r="AB34" s="25">
        <v>78125.135334529754</v>
      </c>
      <c r="AD34" s="24">
        <v>177.39401048184666</v>
      </c>
      <c r="AE34" s="24">
        <v>177.39401048184666</v>
      </c>
      <c r="AF34" s="24">
        <v>177.39401048184664</v>
      </c>
      <c r="AG34" s="24">
        <v>177.39401048184664</v>
      </c>
      <c r="AH34" s="24">
        <v>177.39401048184666</v>
      </c>
      <c r="AI34" s="24">
        <v>177.39401048184666</v>
      </c>
      <c r="AJ34" s="24">
        <v>177.39401048184664</v>
      </c>
      <c r="AK34" s="24">
        <v>177.39401048184664</v>
      </c>
      <c r="AL34" s="24">
        <v>177.39401048184664</v>
      </c>
      <c r="AM34" s="24">
        <v>177.39401048184666</v>
      </c>
      <c r="AN34" s="24">
        <v>177.39401048184666</v>
      </c>
      <c r="AO34" s="24">
        <v>177.39401048184664</v>
      </c>
      <c r="AP34" s="24">
        <v>177.39401048184664</v>
      </c>
      <c r="AQ34" s="24">
        <v>177.39401048184666</v>
      </c>
      <c r="AR34" s="24">
        <v>177.39401048184664</v>
      </c>
      <c r="AS34" s="24">
        <v>177.39401048184666</v>
      </c>
      <c r="AT34" s="24">
        <v>177.39401048184664</v>
      </c>
      <c r="AU34" s="24">
        <v>177.39401048184664</v>
      </c>
      <c r="AV34" s="24">
        <v>177.39401048184664</v>
      </c>
      <c r="AW34" s="24">
        <v>177.39401048184664</v>
      </c>
      <c r="AX34" s="24">
        <v>177.39401048184664</v>
      </c>
      <c r="AY34" s="24">
        <v>177.39401048184664</v>
      </c>
      <c r="AZ34" s="24">
        <v>177.39401048184664</v>
      </c>
      <c r="BA34" s="24">
        <v>177.39401048184664</v>
      </c>
      <c r="BB34" s="24">
        <v>177.39401048184664</v>
      </c>
      <c r="BC34" s="24">
        <v>177.39401048184664</v>
      </c>
      <c r="BD34" s="32"/>
      <c r="BE34" s="52">
        <v>2</v>
      </c>
      <c r="BG34" s="52" t="str">
        <f>"MINBIOAGRW1"&amp;BE34</f>
        <v>MINBIOAGRW12</v>
      </c>
      <c r="BH34" s="52" t="str">
        <f t="shared" si="8"/>
        <v>Straw - Me</v>
      </c>
      <c r="BI34" s="55" t="s">
        <v>5</v>
      </c>
      <c r="BJ34" s="52" t="s">
        <v>7</v>
      </c>
      <c r="BK34" s="55" t="s">
        <v>1</v>
      </c>
      <c r="BL34" s="66">
        <v>0</v>
      </c>
      <c r="BM34" s="66">
        <v>0</v>
      </c>
      <c r="BN34" s="66">
        <v>0</v>
      </c>
      <c r="BO34" s="66">
        <v>0</v>
      </c>
      <c r="BP34" s="66">
        <v>0</v>
      </c>
      <c r="BQ34" s="66">
        <v>0</v>
      </c>
      <c r="BR34" s="66">
        <v>0</v>
      </c>
      <c r="BS34" s="66">
        <v>0</v>
      </c>
      <c r="BT34" s="66">
        <v>0</v>
      </c>
      <c r="BU34" s="66">
        <v>0</v>
      </c>
      <c r="BV34" s="66">
        <v>0</v>
      </c>
      <c r="BW34" s="66">
        <v>0</v>
      </c>
      <c r="BX34" s="66">
        <v>0</v>
      </c>
      <c r="BY34" s="66">
        <v>0</v>
      </c>
      <c r="BZ34" s="66">
        <v>0</v>
      </c>
      <c r="CA34" s="66">
        <v>0</v>
      </c>
      <c r="CB34" s="66">
        <v>0</v>
      </c>
      <c r="CC34" s="66">
        <v>0</v>
      </c>
      <c r="CD34" s="66">
        <v>0</v>
      </c>
      <c r="CE34" s="66">
        <v>0</v>
      </c>
      <c r="CF34" s="66">
        <v>0</v>
      </c>
      <c r="CG34" s="66">
        <v>0</v>
      </c>
      <c r="CH34" s="66">
        <v>0</v>
      </c>
      <c r="CI34" s="66">
        <v>0</v>
      </c>
      <c r="CJ34" s="66">
        <v>0</v>
      </c>
      <c r="CL34" s="52" t="str">
        <f t="shared" si="5"/>
        <v>MINBIOAGRW12</v>
      </c>
      <c r="CM34" s="52" t="str">
        <f t="shared" si="6"/>
        <v>Straw - Me</v>
      </c>
      <c r="CN34" s="15" t="s">
        <v>6</v>
      </c>
      <c r="CO34" s="15" t="s">
        <v>105</v>
      </c>
      <c r="CP34" s="52" t="str">
        <f t="shared" si="7"/>
        <v>BIOWOO</v>
      </c>
      <c r="CQ34" s="52" t="s">
        <v>103</v>
      </c>
      <c r="CR34" s="66">
        <f>IF(AF34&lt;0,0.01,AF34/Conversions!$B$3)</f>
        <v>4.2369831489884069</v>
      </c>
      <c r="CS34" s="66">
        <f>IF(AG34&lt;0,0.01,AG34/Conversions!$B$3)</f>
        <v>4.2369831489884069</v>
      </c>
      <c r="CT34" s="66">
        <f>IF(AH34&lt;0,0.01,AH34/Conversions!$B$3)</f>
        <v>4.2369831489884078</v>
      </c>
      <c r="CU34" s="66">
        <f>IF(AI34&lt;0,0.01,AI34/Conversions!$B$3)</f>
        <v>4.2369831489884078</v>
      </c>
      <c r="CV34" s="66">
        <f>IF(AJ34&lt;0,0.01,AJ34/Conversions!$B$3)</f>
        <v>4.2369831489884069</v>
      </c>
      <c r="CW34" s="66">
        <f>IF(AK34&lt;0,0.01,AK34/Conversions!$B$3)</f>
        <v>4.2369831489884069</v>
      </c>
      <c r="CX34" s="66">
        <f>IF(AL34&lt;0,0.01,AL34/Conversions!$B$3)</f>
        <v>4.2369831489884069</v>
      </c>
      <c r="CY34" s="66">
        <f>IF(AM34&lt;0,0.01,AM34/Conversions!$B$3)</f>
        <v>4.2369831489884078</v>
      </c>
      <c r="CZ34" s="66">
        <f>IF(AN34&lt;0,0.01,AN34/Conversions!$B$3)</f>
        <v>4.2369831489884078</v>
      </c>
      <c r="DA34" s="66">
        <f>IF(AO34&lt;0,0.01,AO34/Conversions!$B$3)</f>
        <v>4.2369831489884069</v>
      </c>
      <c r="DB34" s="66">
        <f>IF(AP34&lt;0,0.01,AP34/Conversions!$B$3)</f>
        <v>4.2369831489884069</v>
      </c>
      <c r="DC34" s="66">
        <f>IF(AQ34&lt;0,0.01,AQ34/Conversions!$B$3)</f>
        <v>4.2369831489884078</v>
      </c>
      <c r="DD34" s="66">
        <f>IF(AR34&lt;0,0.01,AR34/Conversions!$B$3)</f>
        <v>4.2369831489884069</v>
      </c>
      <c r="DE34" s="66">
        <f>IF(AS34&lt;0,0.01,AS34/Conversions!$B$3)</f>
        <v>4.2369831489884078</v>
      </c>
      <c r="DF34" s="66">
        <f>IF(AT34&lt;0,0.01,AT34/Conversions!$B$3)</f>
        <v>4.2369831489884069</v>
      </c>
      <c r="DG34" s="66">
        <f>IF(AU34&lt;0,0.01,AU34/Conversions!$B$3)</f>
        <v>4.2369831489884069</v>
      </c>
      <c r="DH34" s="66">
        <f>IF(AV34&lt;0,0.01,AV34/Conversions!$B$3)</f>
        <v>4.2369831489884069</v>
      </c>
      <c r="DI34" s="66">
        <f>IF(AW34&lt;0,0.01,AW34/Conversions!$B$3)</f>
        <v>4.2369831489884069</v>
      </c>
      <c r="DJ34" s="66">
        <f>IF(AX34&lt;0,0.01,AX34/Conversions!$B$3)</f>
        <v>4.2369831489884069</v>
      </c>
      <c r="DK34" s="66">
        <f>IF(AY34&lt;0,0.01,AY34/Conversions!$B$3)</f>
        <v>4.2369831489884069</v>
      </c>
      <c r="DL34" s="66">
        <f>IF(AZ34&lt;0,0.01,AZ34/Conversions!$B$3)</f>
        <v>4.2369831489884069</v>
      </c>
      <c r="DM34" s="66">
        <f>IF(BA34&lt;0,0.01,BA34/Conversions!$B$3)</f>
        <v>4.2369831489884069</v>
      </c>
      <c r="DN34" s="66">
        <f>IF(BB34&lt;0,0.01,BB34/Conversions!$B$3)</f>
        <v>4.2369831489884069</v>
      </c>
      <c r="DO34" s="66">
        <f>IF(BC34&lt;0,0.01,BC34/Conversions!$B$3)</f>
        <v>4.2369831489884069</v>
      </c>
    </row>
    <row r="35" spans="1:119" x14ac:dyDescent="0.25">
      <c r="A35" s="26" t="s">
        <v>63</v>
      </c>
      <c r="B35" s="26" t="s">
        <v>41</v>
      </c>
      <c r="C35" s="25">
        <v>0</v>
      </c>
      <c r="D35" s="25">
        <v>0</v>
      </c>
      <c r="E35" s="25">
        <v>0</v>
      </c>
      <c r="F35" s="25">
        <v>0</v>
      </c>
      <c r="G35" s="25">
        <v>0</v>
      </c>
      <c r="H35" s="25">
        <v>0</v>
      </c>
      <c r="I35" s="25">
        <v>0</v>
      </c>
      <c r="J35" s="25">
        <v>1615.6006114285672</v>
      </c>
      <c r="K35" s="25">
        <v>3291.1137257255205</v>
      </c>
      <c r="L35" s="25">
        <v>5058.4012716015541</v>
      </c>
      <c r="M35" s="25">
        <v>6924.1237450667049</v>
      </c>
      <c r="N35" s="25">
        <v>8859.4839361593913</v>
      </c>
      <c r="O35" s="25">
        <v>19264.568458475518</v>
      </c>
      <c r="P35" s="25">
        <v>17813.904393877423</v>
      </c>
      <c r="Q35" s="25">
        <v>19897.407379741773</v>
      </c>
      <c r="R35" s="25">
        <v>20155.757484396399</v>
      </c>
      <c r="S35" s="25">
        <v>20377.213507383214</v>
      </c>
      <c r="T35" s="25">
        <v>20560.200624415069</v>
      </c>
      <c r="U35" s="25">
        <v>20709.089763158354</v>
      </c>
      <c r="V35" s="25">
        <v>20829.760010686336</v>
      </c>
      <c r="W35" s="25">
        <v>20926.350271482574</v>
      </c>
      <c r="X35" s="25">
        <v>21001.434044484267</v>
      </c>
      <c r="Y35" s="25">
        <v>21052.906144257231</v>
      </c>
      <c r="Z35" s="25">
        <v>21085.137618069995</v>
      </c>
      <c r="AA35" s="25">
        <v>21105.503426864281</v>
      </c>
      <c r="AB35" s="25">
        <v>21113.317776072428</v>
      </c>
      <c r="AD35" s="24">
        <v>182.68771444799927</v>
      </c>
      <c r="AE35" s="24">
        <v>182.68771444799924</v>
      </c>
      <c r="AF35" s="24">
        <v>182.6877144479993</v>
      </c>
      <c r="AG35" s="24">
        <v>182.68771444799933</v>
      </c>
      <c r="AH35" s="24">
        <v>182.6877144479993</v>
      </c>
      <c r="AI35" s="24">
        <v>182.68771444799924</v>
      </c>
      <c r="AJ35" s="24">
        <v>182.68771444799927</v>
      </c>
      <c r="AK35" s="24">
        <v>182.68771444799927</v>
      </c>
      <c r="AL35" s="24">
        <v>182.68771444799924</v>
      </c>
      <c r="AM35" s="24">
        <v>182.68771444799924</v>
      </c>
      <c r="AN35" s="24">
        <v>182.68771444799924</v>
      </c>
      <c r="AO35" s="24">
        <v>182.68771444799927</v>
      </c>
      <c r="AP35" s="24">
        <v>182.68771444799927</v>
      </c>
      <c r="AQ35" s="24">
        <v>207.38579537504759</v>
      </c>
      <c r="AR35" s="24">
        <v>182.68771444799927</v>
      </c>
      <c r="AS35" s="24">
        <v>182.68771444799924</v>
      </c>
      <c r="AT35" s="24">
        <v>182.68771444799924</v>
      </c>
      <c r="AU35" s="24">
        <v>182.6877144479993</v>
      </c>
      <c r="AV35" s="24">
        <v>182.68771444799927</v>
      </c>
      <c r="AW35" s="24">
        <v>182.68771444799924</v>
      </c>
      <c r="AX35" s="24">
        <v>182.68771444799924</v>
      </c>
      <c r="AY35" s="24">
        <v>182.68771444799927</v>
      </c>
      <c r="AZ35" s="24">
        <v>182.68771444799924</v>
      </c>
      <c r="BA35" s="24">
        <v>182.68771444799924</v>
      </c>
      <c r="BB35" s="24">
        <v>182.68771444799927</v>
      </c>
      <c r="BC35" s="24">
        <v>182.68771444799921</v>
      </c>
      <c r="BD35" s="32"/>
      <c r="BE35" s="52">
        <v>2</v>
      </c>
      <c r="BG35" s="52" t="str">
        <f>"MINBIOAGRW2"&amp;BE35</f>
        <v>MINBIOAGRW22</v>
      </c>
      <c r="BH35" s="52" t="str">
        <f t="shared" si="8"/>
        <v>Cattle waste - Me</v>
      </c>
      <c r="BI35" s="55" t="s">
        <v>5</v>
      </c>
      <c r="BJ35" s="52" t="s">
        <v>11</v>
      </c>
      <c r="BK35" s="55" t="s">
        <v>1</v>
      </c>
      <c r="BL35" s="66">
        <v>0</v>
      </c>
      <c r="BM35" s="66">
        <v>0</v>
      </c>
      <c r="BN35" s="66">
        <v>0</v>
      </c>
      <c r="BO35" s="66">
        <v>0</v>
      </c>
      <c r="BP35" s="66">
        <v>0</v>
      </c>
      <c r="BQ35" s="66">
        <v>0</v>
      </c>
      <c r="BR35" s="66">
        <v>0</v>
      </c>
      <c r="BS35" s="66">
        <v>0</v>
      </c>
      <c r="BT35" s="66">
        <v>0</v>
      </c>
      <c r="BU35" s="66">
        <v>0</v>
      </c>
      <c r="BV35" s="66">
        <v>0</v>
      </c>
      <c r="BW35" s="66">
        <v>0</v>
      </c>
      <c r="BX35" s="66">
        <v>0</v>
      </c>
      <c r="BY35" s="66">
        <v>0</v>
      </c>
      <c r="BZ35" s="66">
        <v>0</v>
      </c>
      <c r="CA35" s="66">
        <v>0</v>
      </c>
      <c r="CB35" s="66">
        <v>0</v>
      </c>
      <c r="CC35" s="66">
        <v>0</v>
      </c>
      <c r="CD35" s="66">
        <v>0</v>
      </c>
      <c r="CE35" s="66">
        <v>0</v>
      </c>
      <c r="CF35" s="66">
        <v>0</v>
      </c>
      <c r="CG35" s="66">
        <v>0</v>
      </c>
      <c r="CH35" s="66">
        <v>0</v>
      </c>
      <c r="CI35" s="66">
        <v>0</v>
      </c>
      <c r="CJ35" s="66">
        <v>0</v>
      </c>
      <c r="CL35" s="52" t="str">
        <f t="shared" si="5"/>
        <v>MINBIOAGRW22</v>
      </c>
      <c r="CM35" s="52" t="str">
        <f t="shared" si="6"/>
        <v>Cattle waste - Me</v>
      </c>
      <c r="CN35" s="15" t="s">
        <v>6</v>
      </c>
      <c r="CO35" s="15" t="s">
        <v>105</v>
      </c>
      <c r="CP35" s="52" t="str">
        <f t="shared" si="7"/>
        <v>BIOSLU</v>
      </c>
      <c r="CQ35" s="52" t="s">
        <v>103</v>
      </c>
      <c r="CR35" s="66">
        <f>IF(AF35&lt;0,0.01,AF35/Conversions!$B$3)</f>
        <v>4.3634210960160331</v>
      </c>
      <c r="CS35" s="66">
        <f>IF(AG35&lt;0,0.01,AG35/Conversions!$B$3)</f>
        <v>4.363421096016034</v>
      </c>
      <c r="CT35" s="66">
        <f>IF(AH35&lt;0,0.01,AH35/Conversions!$B$3)</f>
        <v>4.3634210960160331</v>
      </c>
      <c r="CU35" s="66">
        <f>IF(AI35&lt;0,0.01,AI35/Conversions!$B$3)</f>
        <v>4.3634210960160322</v>
      </c>
      <c r="CV35" s="66">
        <f>IF(AJ35&lt;0,0.01,AJ35/Conversions!$B$3)</f>
        <v>4.3634210960160331</v>
      </c>
      <c r="CW35" s="66">
        <f>IF(AK35&lt;0,0.01,AK35/Conversions!$B$3)</f>
        <v>4.3634210960160331</v>
      </c>
      <c r="CX35" s="66">
        <f>IF(AL35&lt;0,0.01,AL35/Conversions!$B$3)</f>
        <v>4.3634210960160322</v>
      </c>
      <c r="CY35" s="66">
        <f>IF(AM35&lt;0,0.01,AM35/Conversions!$B$3)</f>
        <v>4.3634210960160322</v>
      </c>
      <c r="CZ35" s="66">
        <f>IF(AN35&lt;0,0.01,AN35/Conversions!$B$3)</f>
        <v>4.3634210960160322</v>
      </c>
      <c r="DA35" s="66">
        <f>IF(AO35&lt;0,0.01,AO35/Conversions!$B$3)</f>
        <v>4.3634210960160331</v>
      </c>
      <c r="DB35" s="66">
        <f>IF(AP35&lt;0,0.01,AP35/Conversions!$B$3)</f>
        <v>4.3634210960160331</v>
      </c>
      <c r="DC35" s="66">
        <f>IF(AQ35&lt;0,0.01,AQ35/Conversions!$B$3)</f>
        <v>4.9533246244159637</v>
      </c>
      <c r="DD35" s="66">
        <f>IF(AR35&lt;0,0.01,AR35/Conversions!$B$3)</f>
        <v>4.3634210960160331</v>
      </c>
      <c r="DE35" s="66">
        <f>IF(AS35&lt;0,0.01,AS35/Conversions!$B$3)</f>
        <v>4.3634210960160322</v>
      </c>
      <c r="DF35" s="66">
        <f>IF(AT35&lt;0,0.01,AT35/Conversions!$B$3)</f>
        <v>4.3634210960160322</v>
      </c>
      <c r="DG35" s="66">
        <f>IF(AU35&lt;0,0.01,AU35/Conversions!$B$3)</f>
        <v>4.3634210960160331</v>
      </c>
      <c r="DH35" s="66">
        <f>IF(AV35&lt;0,0.01,AV35/Conversions!$B$3)</f>
        <v>4.3634210960160331</v>
      </c>
      <c r="DI35" s="66">
        <f>IF(AW35&lt;0,0.01,AW35/Conversions!$B$3)</f>
        <v>4.3634210960160322</v>
      </c>
      <c r="DJ35" s="66">
        <f>IF(AX35&lt;0,0.01,AX35/Conversions!$B$3)</f>
        <v>4.3634210960160322</v>
      </c>
      <c r="DK35" s="66">
        <f>IF(AY35&lt;0,0.01,AY35/Conversions!$B$3)</f>
        <v>4.3634210960160331</v>
      </c>
      <c r="DL35" s="66">
        <f>IF(AZ35&lt;0,0.01,AZ35/Conversions!$B$3)</f>
        <v>4.3634210960160322</v>
      </c>
      <c r="DM35" s="66">
        <f>IF(BA35&lt;0,0.01,BA35/Conversions!$B$3)</f>
        <v>4.3634210960160322</v>
      </c>
      <c r="DN35" s="66">
        <f>IF(BB35&lt;0,0.01,BB35/Conversions!$B$3)</f>
        <v>4.3634210960160331</v>
      </c>
      <c r="DO35" s="66">
        <f>IF(BC35&lt;0,0.01,BC35/Conversions!$B$3)</f>
        <v>4.3634210960160313</v>
      </c>
    </row>
    <row r="36" spans="1:119" x14ac:dyDescent="0.25">
      <c r="A36" s="26" t="s">
        <v>64</v>
      </c>
      <c r="B36" s="26" t="s">
        <v>43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2589.8894091938855</v>
      </c>
      <c r="K36" s="25">
        <v>5209.8772028406474</v>
      </c>
      <c r="L36" s="25">
        <v>7845.3882342306524</v>
      </c>
      <c r="M36" s="25">
        <v>10487.807629530882</v>
      </c>
      <c r="N36" s="25">
        <v>13130.611157947942</v>
      </c>
      <c r="O36" s="25">
        <v>13140.548823050838</v>
      </c>
      <c r="P36" s="25">
        <v>13142.671078383228</v>
      </c>
      <c r="Q36" s="25">
        <v>13140.725215903605</v>
      </c>
      <c r="R36" s="25">
        <v>13137.110336536465</v>
      </c>
      <c r="S36" s="25">
        <v>13132.560391318239</v>
      </c>
      <c r="T36" s="25">
        <v>13127.412497580584</v>
      </c>
      <c r="U36" s="25">
        <v>13121.628631942445</v>
      </c>
      <c r="V36" s="25">
        <v>13115.165510042965</v>
      </c>
      <c r="W36" s="25">
        <v>13108.800407551103</v>
      </c>
      <c r="X36" s="25">
        <v>13109.450268533446</v>
      </c>
      <c r="Y36" s="25">
        <v>13114.892416740318</v>
      </c>
      <c r="Z36" s="25">
        <v>13117.92551240407</v>
      </c>
      <c r="AA36" s="25">
        <v>13117.533038607258</v>
      </c>
      <c r="AB36" s="25">
        <v>13114.284074603051</v>
      </c>
      <c r="AD36" s="24">
        <v>173.21501814328818</v>
      </c>
      <c r="AE36" s="24">
        <v>173.21501814328815</v>
      </c>
      <c r="AF36" s="24">
        <v>173.21501814328823</v>
      </c>
      <c r="AG36" s="24">
        <v>173.21501814328818</v>
      </c>
      <c r="AH36" s="24">
        <v>173.21501814328821</v>
      </c>
      <c r="AI36" s="24">
        <v>173.21501814328815</v>
      </c>
      <c r="AJ36" s="24">
        <v>173.21501814328821</v>
      </c>
      <c r="AK36" s="24">
        <v>173.21501814328818</v>
      </c>
      <c r="AL36" s="24">
        <v>173.21501814328815</v>
      </c>
      <c r="AM36" s="24">
        <v>173.21501814328818</v>
      </c>
      <c r="AN36" s="24">
        <v>173.21501814328821</v>
      </c>
      <c r="AO36" s="24">
        <v>173.21501814328818</v>
      </c>
      <c r="AP36" s="24">
        <v>173.21501814328821</v>
      </c>
      <c r="AQ36" s="24">
        <v>173.21501814328821</v>
      </c>
      <c r="AR36" s="24">
        <v>173.21501814328815</v>
      </c>
      <c r="AS36" s="24">
        <v>173.21501814328818</v>
      </c>
      <c r="AT36" s="24">
        <v>173.21501814328821</v>
      </c>
      <c r="AU36" s="24">
        <v>173.21501814328815</v>
      </c>
      <c r="AV36" s="24">
        <v>173.21501814328815</v>
      </c>
      <c r="AW36" s="24">
        <v>173.21501814328823</v>
      </c>
      <c r="AX36" s="24">
        <v>173.21501814328818</v>
      </c>
      <c r="AY36" s="24">
        <v>173.21501814328818</v>
      </c>
      <c r="AZ36" s="24">
        <v>173.21501814328818</v>
      </c>
      <c r="BA36" s="24">
        <v>173.21501814328821</v>
      </c>
      <c r="BB36" s="24">
        <v>173.21501814328818</v>
      </c>
      <c r="BC36" s="24">
        <v>173.21501814328818</v>
      </c>
      <c r="BD36" s="32"/>
      <c r="BE36" s="52">
        <v>2</v>
      </c>
      <c r="BG36" s="52" t="str">
        <f>"MINBIOAGRW3"&amp;BE36</f>
        <v>MINBIOAGRW32</v>
      </c>
      <c r="BH36" s="52" t="str">
        <f t="shared" si="8"/>
        <v>Pig waste - Me</v>
      </c>
      <c r="BI36" s="55" t="s">
        <v>5</v>
      </c>
      <c r="BJ36" s="52" t="s">
        <v>11</v>
      </c>
      <c r="BK36" s="55" t="s">
        <v>1</v>
      </c>
      <c r="BL36" s="66">
        <v>0</v>
      </c>
      <c r="BM36" s="66">
        <v>0</v>
      </c>
      <c r="BN36" s="66">
        <v>0</v>
      </c>
      <c r="BO36" s="66">
        <v>0</v>
      </c>
      <c r="BP36" s="66">
        <v>0</v>
      </c>
      <c r="BQ36" s="66">
        <v>0</v>
      </c>
      <c r="BR36" s="66">
        <v>0</v>
      </c>
      <c r="BS36" s="66">
        <v>0</v>
      </c>
      <c r="BT36" s="66">
        <v>0</v>
      </c>
      <c r="BU36" s="66">
        <v>0</v>
      </c>
      <c r="BV36" s="66">
        <v>0</v>
      </c>
      <c r="BW36" s="66">
        <v>0</v>
      </c>
      <c r="BX36" s="66">
        <v>0</v>
      </c>
      <c r="BY36" s="66">
        <v>0</v>
      </c>
      <c r="BZ36" s="66">
        <v>0</v>
      </c>
      <c r="CA36" s="66">
        <v>0</v>
      </c>
      <c r="CB36" s="66">
        <v>0</v>
      </c>
      <c r="CC36" s="66">
        <v>0</v>
      </c>
      <c r="CD36" s="66">
        <v>0</v>
      </c>
      <c r="CE36" s="66">
        <v>0</v>
      </c>
      <c r="CF36" s="66">
        <v>0</v>
      </c>
      <c r="CG36" s="66">
        <v>0</v>
      </c>
      <c r="CH36" s="66">
        <v>0</v>
      </c>
      <c r="CI36" s="66">
        <v>0</v>
      </c>
      <c r="CJ36" s="66">
        <v>0</v>
      </c>
      <c r="CL36" s="52" t="str">
        <f t="shared" si="5"/>
        <v>MINBIOAGRW32</v>
      </c>
      <c r="CM36" s="52" t="str">
        <f t="shared" si="6"/>
        <v>Pig waste - Me</v>
      </c>
      <c r="CN36" s="15" t="s">
        <v>6</v>
      </c>
      <c r="CO36" s="15" t="s">
        <v>105</v>
      </c>
      <c r="CP36" s="52" t="str">
        <f t="shared" si="7"/>
        <v>BIOSLU</v>
      </c>
      <c r="CQ36" s="52" t="s">
        <v>103</v>
      </c>
      <c r="CR36" s="66">
        <f>IF(AF36&lt;0,0.01,AF36/Conversions!$B$3)</f>
        <v>4.137169631778165</v>
      </c>
      <c r="CS36" s="66">
        <f>IF(AG36&lt;0,0.01,AG36/Conversions!$B$3)</f>
        <v>4.1371696317781641</v>
      </c>
      <c r="CT36" s="66">
        <f>IF(AH36&lt;0,0.01,AH36/Conversions!$B$3)</f>
        <v>4.137169631778165</v>
      </c>
      <c r="CU36" s="66">
        <f>IF(AI36&lt;0,0.01,AI36/Conversions!$B$3)</f>
        <v>4.1371696317781632</v>
      </c>
      <c r="CV36" s="66">
        <f>IF(AJ36&lt;0,0.01,AJ36/Conversions!$B$3)</f>
        <v>4.137169631778165</v>
      </c>
      <c r="CW36" s="66">
        <f>IF(AK36&lt;0,0.01,AK36/Conversions!$B$3)</f>
        <v>4.1371696317781641</v>
      </c>
      <c r="CX36" s="66">
        <f>IF(AL36&lt;0,0.01,AL36/Conversions!$B$3)</f>
        <v>4.1371696317781632</v>
      </c>
      <c r="CY36" s="66">
        <f>IF(AM36&lt;0,0.01,AM36/Conversions!$B$3)</f>
        <v>4.1371696317781641</v>
      </c>
      <c r="CZ36" s="66">
        <f>IF(AN36&lt;0,0.01,AN36/Conversions!$B$3)</f>
        <v>4.137169631778165</v>
      </c>
      <c r="DA36" s="66">
        <f>IF(AO36&lt;0,0.01,AO36/Conversions!$B$3)</f>
        <v>4.1371696317781641</v>
      </c>
      <c r="DB36" s="66">
        <f>IF(AP36&lt;0,0.01,AP36/Conversions!$B$3)</f>
        <v>4.137169631778165</v>
      </c>
      <c r="DC36" s="66">
        <f>IF(AQ36&lt;0,0.01,AQ36/Conversions!$B$3)</f>
        <v>4.137169631778165</v>
      </c>
      <c r="DD36" s="66">
        <f>IF(AR36&lt;0,0.01,AR36/Conversions!$B$3)</f>
        <v>4.1371696317781632</v>
      </c>
      <c r="DE36" s="66">
        <f>IF(AS36&lt;0,0.01,AS36/Conversions!$B$3)</f>
        <v>4.1371696317781641</v>
      </c>
      <c r="DF36" s="66">
        <f>IF(AT36&lt;0,0.01,AT36/Conversions!$B$3)</f>
        <v>4.137169631778165</v>
      </c>
      <c r="DG36" s="66">
        <f>IF(AU36&lt;0,0.01,AU36/Conversions!$B$3)</f>
        <v>4.1371696317781632</v>
      </c>
      <c r="DH36" s="66">
        <f>IF(AV36&lt;0,0.01,AV36/Conversions!$B$3)</f>
        <v>4.1371696317781632</v>
      </c>
      <c r="DI36" s="66">
        <f>IF(AW36&lt;0,0.01,AW36/Conversions!$B$3)</f>
        <v>4.137169631778165</v>
      </c>
      <c r="DJ36" s="66">
        <f>IF(AX36&lt;0,0.01,AX36/Conversions!$B$3)</f>
        <v>4.1371696317781641</v>
      </c>
      <c r="DK36" s="66">
        <f>IF(AY36&lt;0,0.01,AY36/Conversions!$B$3)</f>
        <v>4.1371696317781641</v>
      </c>
      <c r="DL36" s="66">
        <f>IF(AZ36&lt;0,0.01,AZ36/Conversions!$B$3)</f>
        <v>4.1371696317781641</v>
      </c>
      <c r="DM36" s="66">
        <f>IF(BA36&lt;0,0.01,BA36/Conversions!$B$3)</f>
        <v>4.137169631778165</v>
      </c>
      <c r="DN36" s="66">
        <f>IF(BB36&lt;0,0.01,BB36/Conversions!$B$3)</f>
        <v>4.1371696317781641</v>
      </c>
      <c r="DO36" s="66">
        <f>IF(BC36&lt;0,0.01,BC36/Conversions!$B$3)</f>
        <v>4.1371696317781641</v>
      </c>
    </row>
    <row r="37" spans="1:119" x14ac:dyDescent="0.25">
      <c r="A37" s="26" t="s">
        <v>65</v>
      </c>
      <c r="B37" s="26" t="s">
        <v>2</v>
      </c>
      <c r="C37" s="25">
        <v>1548.6248176604354</v>
      </c>
      <c r="D37" s="25">
        <v>2161.6570835659522</v>
      </c>
      <c r="E37" s="25">
        <v>2437.8993931970713</v>
      </c>
      <c r="F37" s="25">
        <v>3048.3155480897344</v>
      </c>
      <c r="G37" s="25">
        <v>3131.5352678436407</v>
      </c>
      <c r="H37" s="25">
        <v>3273.7321592440012</v>
      </c>
      <c r="I37" s="25">
        <v>3528.3872246464616</v>
      </c>
      <c r="J37" s="25">
        <v>3655.7678757407061</v>
      </c>
      <c r="K37" s="25">
        <v>3903.279512040237</v>
      </c>
      <c r="L37" s="25">
        <v>4158.7805607146247</v>
      </c>
      <c r="M37" s="25">
        <v>4422.0557255219583</v>
      </c>
      <c r="N37" s="25">
        <v>4667.2029220349896</v>
      </c>
      <c r="O37" s="25">
        <v>4895.980690931131</v>
      </c>
      <c r="P37" s="25">
        <v>5131.5778468876888</v>
      </c>
      <c r="Q37" s="25">
        <v>5365.227331542339</v>
      </c>
      <c r="R37" s="25">
        <v>5616.4230269720929</v>
      </c>
      <c r="S37" s="25">
        <v>5876.5243977330856</v>
      </c>
      <c r="T37" s="25">
        <v>6144.0945907180221</v>
      </c>
      <c r="U37" s="25">
        <v>6247.40127769014</v>
      </c>
      <c r="V37" s="25">
        <v>6352.3995634967423</v>
      </c>
      <c r="W37" s="25">
        <v>6459.1161017764562</v>
      </c>
      <c r="X37" s="25">
        <v>6567.6155032464721</v>
      </c>
      <c r="Y37" s="25">
        <v>6677.9274107031633</v>
      </c>
      <c r="Z37" s="25">
        <v>6790.0819577342809</v>
      </c>
      <c r="AA37" s="25">
        <v>6904.1097768149075</v>
      </c>
      <c r="AB37" s="25">
        <v>7020.0420075364655</v>
      </c>
      <c r="AD37" s="24">
        <v>-728.13913043478271</v>
      </c>
      <c r="AE37" s="24">
        <v>-728.13913043478271</v>
      </c>
      <c r="AF37" s="24">
        <v>-728.13913043478271</v>
      </c>
      <c r="AG37" s="24">
        <v>-728.13913043478271</v>
      </c>
      <c r="AH37" s="24">
        <v>-728.13913043478271</v>
      </c>
      <c r="AI37" s="24">
        <v>-728.13913043478271</v>
      </c>
      <c r="AJ37" s="24">
        <v>-728.13913043478271</v>
      </c>
      <c r="AK37" s="24">
        <v>-728.13913043478271</v>
      </c>
      <c r="AL37" s="24">
        <v>-728.13913043478271</v>
      </c>
      <c r="AM37" s="24">
        <v>-728.13913043478271</v>
      </c>
      <c r="AN37" s="24">
        <v>-728.13913043478271</v>
      </c>
      <c r="AO37" s="24">
        <v>-728.13913043478271</v>
      </c>
      <c r="AP37" s="24">
        <v>-728.13913043478271</v>
      </c>
      <c r="AQ37" s="24">
        <v>-728.13913043478271</v>
      </c>
      <c r="AR37" s="24">
        <v>-728.13913043478271</v>
      </c>
      <c r="AS37" s="24">
        <v>-728.13913043478271</v>
      </c>
      <c r="AT37" s="24">
        <v>-728.13913043478271</v>
      </c>
      <c r="AU37" s="24">
        <v>-728.13913043478271</v>
      </c>
      <c r="AV37" s="24">
        <v>-728.13913043478271</v>
      </c>
      <c r="AW37" s="24">
        <v>-728.13913043478271</v>
      </c>
      <c r="AX37" s="24">
        <v>-728.13913043478271</v>
      </c>
      <c r="AY37" s="24">
        <v>-728.13913043478271</v>
      </c>
      <c r="AZ37" s="24">
        <v>-728.13913043478271</v>
      </c>
      <c r="BA37" s="24">
        <v>-728.13913043478271</v>
      </c>
      <c r="BB37" s="24">
        <v>-728.13913043478271</v>
      </c>
      <c r="BC37" s="24">
        <v>-728.13913043478271</v>
      </c>
      <c r="BD37" s="32"/>
      <c r="BE37" s="52">
        <v>2</v>
      </c>
      <c r="BG37" s="52" t="str">
        <f>"MINBMSW2"&amp;BE37</f>
        <v>MINBMSW22</v>
      </c>
      <c r="BH37" s="52" t="str">
        <f t="shared" si="8"/>
        <v>BMSW - Me</v>
      </c>
      <c r="BI37" s="55" t="s">
        <v>5</v>
      </c>
      <c r="BJ37" s="52" t="s">
        <v>10</v>
      </c>
      <c r="BK37" s="55" t="s">
        <v>1</v>
      </c>
      <c r="BL37" s="66">
        <v>0</v>
      </c>
      <c r="BM37" s="66">
        <v>0</v>
      </c>
      <c r="BN37" s="66">
        <v>0</v>
      </c>
      <c r="BO37" s="66">
        <v>0</v>
      </c>
      <c r="BP37" s="66">
        <v>0</v>
      </c>
      <c r="BQ37" s="66">
        <v>0</v>
      </c>
      <c r="BR37" s="66">
        <v>0</v>
      </c>
      <c r="BS37" s="66">
        <v>0</v>
      </c>
      <c r="BT37" s="66">
        <v>0</v>
      </c>
      <c r="BU37" s="66">
        <v>0</v>
      </c>
      <c r="BV37" s="66">
        <v>0</v>
      </c>
      <c r="BW37" s="66">
        <v>0</v>
      </c>
      <c r="BX37" s="66">
        <v>0</v>
      </c>
      <c r="BY37" s="66">
        <v>0</v>
      </c>
      <c r="BZ37" s="66">
        <v>0</v>
      </c>
      <c r="CA37" s="66">
        <v>0</v>
      </c>
      <c r="CB37" s="66">
        <v>0</v>
      </c>
      <c r="CC37" s="66">
        <v>0</v>
      </c>
      <c r="CD37" s="66">
        <v>0</v>
      </c>
      <c r="CE37" s="66">
        <v>0</v>
      </c>
      <c r="CF37" s="66">
        <v>0</v>
      </c>
      <c r="CG37" s="66">
        <v>0</v>
      </c>
      <c r="CH37" s="66">
        <v>0</v>
      </c>
      <c r="CI37" s="66">
        <v>0</v>
      </c>
      <c r="CJ37" s="66">
        <v>0</v>
      </c>
      <c r="CL37" s="52" t="str">
        <f t="shared" si="5"/>
        <v>MINBMSW22</v>
      </c>
      <c r="CM37" s="52" t="str">
        <f t="shared" si="6"/>
        <v>BMSW - Me</v>
      </c>
      <c r="CN37" s="15" t="s">
        <v>6</v>
      </c>
      <c r="CO37" s="15" t="s">
        <v>105</v>
      </c>
      <c r="CP37" s="52" t="str">
        <f t="shared" si="7"/>
        <v>BIOMUN</v>
      </c>
      <c r="CQ37" s="52" t="s">
        <v>103</v>
      </c>
      <c r="CR37" s="66">
        <f>IF(AF37&lt;0,0.01,AF37/Conversions!$B$3)</f>
        <v>0.01</v>
      </c>
      <c r="CS37" s="66">
        <f>IF(AG37&lt;0,0.01,AG37/Conversions!$B$3)</f>
        <v>0.01</v>
      </c>
      <c r="CT37" s="66">
        <f>IF(AH37&lt;0,0.01,AH37/Conversions!$B$3)</f>
        <v>0.01</v>
      </c>
      <c r="CU37" s="66">
        <f>IF(AI37&lt;0,0.01,AI37/Conversions!$B$3)</f>
        <v>0.01</v>
      </c>
      <c r="CV37" s="66">
        <f>IF(AJ37&lt;0,0.01,AJ37/Conversions!$B$3)</f>
        <v>0.01</v>
      </c>
      <c r="CW37" s="66">
        <f>IF(AK37&lt;0,0.01,AK37/Conversions!$B$3)</f>
        <v>0.01</v>
      </c>
      <c r="CX37" s="66">
        <f>IF(AL37&lt;0,0.01,AL37/Conversions!$B$3)</f>
        <v>0.01</v>
      </c>
      <c r="CY37" s="66">
        <f>IF(AM37&lt;0,0.01,AM37/Conversions!$B$3)</f>
        <v>0.01</v>
      </c>
      <c r="CZ37" s="66">
        <f>IF(AN37&lt;0,0.01,AN37/Conversions!$B$3)</f>
        <v>0.01</v>
      </c>
      <c r="DA37" s="66">
        <f>IF(AO37&lt;0,0.01,AO37/Conversions!$B$3)</f>
        <v>0.01</v>
      </c>
      <c r="DB37" s="66">
        <f>IF(AP37&lt;0,0.01,AP37/Conversions!$B$3)</f>
        <v>0.01</v>
      </c>
      <c r="DC37" s="66">
        <f>IF(AQ37&lt;0,0.01,AQ37/Conversions!$B$3)</f>
        <v>0.01</v>
      </c>
      <c r="DD37" s="66">
        <f>IF(AR37&lt;0,0.01,AR37/Conversions!$B$3)</f>
        <v>0.01</v>
      </c>
      <c r="DE37" s="66">
        <f>IF(AS37&lt;0,0.01,AS37/Conversions!$B$3)</f>
        <v>0.01</v>
      </c>
      <c r="DF37" s="66">
        <f>IF(AT37&lt;0,0.01,AT37/Conversions!$B$3)</f>
        <v>0.01</v>
      </c>
      <c r="DG37" s="66">
        <f>IF(AU37&lt;0,0.01,AU37/Conversions!$B$3)</f>
        <v>0.01</v>
      </c>
      <c r="DH37" s="66">
        <f>IF(AV37&lt;0,0.01,AV37/Conversions!$B$3)</f>
        <v>0.01</v>
      </c>
      <c r="DI37" s="66">
        <f>IF(AW37&lt;0,0.01,AW37/Conversions!$B$3)</f>
        <v>0.01</v>
      </c>
      <c r="DJ37" s="66">
        <f>IF(AX37&lt;0,0.01,AX37/Conversions!$B$3)</f>
        <v>0.01</v>
      </c>
      <c r="DK37" s="66">
        <f>IF(AY37&lt;0,0.01,AY37/Conversions!$B$3)</f>
        <v>0.01</v>
      </c>
      <c r="DL37" s="66">
        <f>IF(AZ37&lt;0,0.01,AZ37/Conversions!$B$3)</f>
        <v>0.01</v>
      </c>
      <c r="DM37" s="66">
        <f>IF(BA37&lt;0,0.01,BA37/Conversions!$B$3)</f>
        <v>0.01</v>
      </c>
      <c r="DN37" s="66">
        <f>IF(BB37&lt;0,0.01,BB37/Conversions!$B$3)</f>
        <v>0.01</v>
      </c>
      <c r="DO37" s="66">
        <f>IF(BC37&lt;0,0.01,BC37/Conversions!$B$3)</f>
        <v>0.01</v>
      </c>
    </row>
    <row r="38" spans="1:119" x14ac:dyDescent="0.25">
      <c r="A38" s="26" t="s">
        <v>66</v>
      </c>
      <c r="B38" s="26" t="s">
        <v>13</v>
      </c>
      <c r="C38" s="25">
        <v>0</v>
      </c>
      <c r="D38" s="25">
        <v>0</v>
      </c>
      <c r="E38" s="25">
        <v>0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1936.2440686602333</v>
      </c>
      <c r="N38" s="25">
        <v>6861.5649183147016</v>
      </c>
      <c r="O38" s="25">
        <v>14388.713735231358</v>
      </c>
      <c r="P38" s="25">
        <v>25411.993248622646</v>
      </c>
      <c r="Q38" s="25">
        <v>38892.366485143772</v>
      </c>
      <c r="R38" s="25">
        <v>55352.61934333299</v>
      </c>
      <c r="S38" s="25">
        <v>75426.368332218684</v>
      </c>
      <c r="T38" s="25">
        <v>99881.481379573845</v>
      </c>
      <c r="U38" s="25">
        <v>129648.43373905278</v>
      </c>
      <c r="V38" s="25">
        <v>165854.63620343289</v>
      </c>
      <c r="W38" s="25">
        <v>209865.99031011746</v>
      </c>
      <c r="X38" s="25">
        <v>263337.188207275</v>
      </c>
      <c r="Y38" s="25">
        <v>328272.59283664927</v>
      </c>
      <c r="Z38" s="25">
        <v>407099.91856506263</v>
      </c>
      <c r="AA38" s="25">
        <v>411477.33704425697</v>
      </c>
      <c r="AB38" s="25">
        <v>415854.75552345149</v>
      </c>
      <c r="AD38" s="24">
        <v>251.20800000000003</v>
      </c>
      <c r="AE38" s="24">
        <v>251.20800000000003</v>
      </c>
      <c r="AF38" s="24">
        <v>251.20800000000003</v>
      </c>
      <c r="AG38" s="24">
        <v>251.20800000000003</v>
      </c>
      <c r="AH38" s="24">
        <v>251.20800000000003</v>
      </c>
      <c r="AI38" s="24">
        <v>251.20800000000003</v>
      </c>
      <c r="AJ38" s="24">
        <v>251.20800000000003</v>
      </c>
      <c r="AK38" s="24">
        <v>251.20800000000003</v>
      </c>
      <c r="AL38" s="24">
        <v>251.20800000000003</v>
      </c>
      <c r="AM38" s="24">
        <v>251.20800000000003</v>
      </c>
      <c r="AN38" s="24">
        <v>251.20800000000003</v>
      </c>
      <c r="AO38" s="24">
        <v>251.20800000000003</v>
      </c>
      <c r="AP38" s="24">
        <v>251.20800000000003</v>
      </c>
      <c r="AQ38" s="24">
        <v>251.20800000000003</v>
      </c>
      <c r="AR38" s="24">
        <v>251.20800000000003</v>
      </c>
      <c r="AS38" s="24">
        <v>251.20800000000003</v>
      </c>
      <c r="AT38" s="24">
        <v>251.20800000000003</v>
      </c>
      <c r="AU38" s="24">
        <v>251.20800000000003</v>
      </c>
      <c r="AV38" s="24">
        <v>251.20800000000003</v>
      </c>
      <c r="AW38" s="24">
        <v>251.20800000000003</v>
      </c>
      <c r="AX38" s="24">
        <v>251.20800000000003</v>
      </c>
      <c r="AY38" s="24">
        <v>251.20800000000003</v>
      </c>
      <c r="AZ38" s="24">
        <v>251.20800000000003</v>
      </c>
      <c r="BA38" s="24">
        <v>251.20800000000003</v>
      </c>
      <c r="BB38" s="24">
        <v>251.20800000000003</v>
      </c>
      <c r="BC38" s="24">
        <v>251.20800000000003</v>
      </c>
      <c r="BD38" s="32"/>
      <c r="BE38" s="52">
        <v>2</v>
      </c>
      <c r="BG38" s="52" t="str">
        <f>"ABIOCRP4"&amp;BE38</f>
        <v>ABIOCRP42</v>
      </c>
      <c r="BH38" s="52" t="str">
        <f t="shared" si="8"/>
        <v>Willow - Me</v>
      </c>
      <c r="BI38" s="55" t="s">
        <v>5</v>
      </c>
      <c r="BJ38" s="52" t="s">
        <v>7</v>
      </c>
      <c r="BK38" s="55" t="s">
        <v>1</v>
      </c>
      <c r="BL38" s="66">
        <v>0</v>
      </c>
      <c r="BM38" s="66">
        <v>0</v>
      </c>
      <c r="BN38" s="66">
        <v>0</v>
      </c>
      <c r="BO38" s="66">
        <v>0</v>
      </c>
      <c r="BP38" s="66">
        <v>0</v>
      </c>
      <c r="BQ38" s="66">
        <v>0</v>
      </c>
      <c r="BR38" s="66">
        <v>0</v>
      </c>
      <c r="BS38" s="66">
        <v>0</v>
      </c>
      <c r="BT38" s="66">
        <v>0</v>
      </c>
      <c r="BU38" s="66">
        <v>0</v>
      </c>
      <c r="BV38" s="66">
        <v>0</v>
      </c>
      <c r="BW38" s="66">
        <v>0</v>
      </c>
      <c r="BX38" s="66">
        <v>0</v>
      </c>
      <c r="BY38" s="66">
        <v>0</v>
      </c>
      <c r="BZ38" s="66">
        <v>0</v>
      </c>
      <c r="CA38" s="66">
        <v>0</v>
      </c>
      <c r="CB38" s="66">
        <v>0</v>
      </c>
      <c r="CC38" s="66">
        <v>0</v>
      </c>
      <c r="CD38" s="66">
        <v>0</v>
      </c>
      <c r="CE38" s="66">
        <v>0</v>
      </c>
      <c r="CF38" s="66">
        <v>0</v>
      </c>
      <c r="CG38" s="66">
        <v>0</v>
      </c>
      <c r="CH38" s="66">
        <v>0</v>
      </c>
      <c r="CI38" s="66">
        <v>0</v>
      </c>
      <c r="CJ38" s="66">
        <v>0</v>
      </c>
      <c r="CL38" s="52" t="str">
        <f t="shared" si="5"/>
        <v>ABIOCRP42</v>
      </c>
      <c r="CM38" s="52" t="str">
        <f t="shared" si="6"/>
        <v>Willow - Me</v>
      </c>
      <c r="CN38" s="15" t="s">
        <v>106</v>
      </c>
      <c r="CO38" s="15" t="s">
        <v>105</v>
      </c>
      <c r="CP38" s="52" t="str">
        <f t="shared" si="7"/>
        <v>BIOWOO</v>
      </c>
      <c r="CQ38" s="52" t="s">
        <v>103</v>
      </c>
      <c r="CR38" s="66">
        <f>IF(AF38&lt;0,0.01,AF38/Conversions!$B$3)</f>
        <v>6</v>
      </c>
      <c r="CS38" s="66">
        <f>IF(AG38&lt;0,0.01,AG38/Conversions!$B$3)</f>
        <v>6</v>
      </c>
      <c r="CT38" s="66">
        <f>IF(AH38&lt;0,0.01,AH38/Conversions!$B$3)</f>
        <v>6</v>
      </c>
      <c r="CU38" s="66">
        <f>IF(AI38&lt;0,0.01,AI38/Conversions!$B$3)</f>
        <v>6</v>
      </c>
      <c r="CV38" s="66">
        <f>IF(AJ38&lt;0,0.01,AJ38/Conversions!$B$3)</f>
        <v>6</v>
      </c>
      <c r="CW38" s="66">
        <f>IF(AK38&lt;0,0.01,AK38/Conversions!$B$3)</f>
        <v>6</v>
      </c>
      <c r="CX38" s="66">
        <f>IF(AL38&lt;0,0.01,AL38/Conversions!$B$3)</f>
        <v>6</v>
      </c>
      <c r="CY38" s="66">
        <f>IF(AM38&lt;0,0.01,AM38/Conversions!$B$3)</f>
        <v>6</v>
      </c>
      <c r="CZ38" s="66">
        <f>IF(AN38&lt;0,0.01,AN38/Conversions!$B$3)</f>
        <v>6</v>
      </c>
      <c r="DA38" s="66">
        <f>IF(AO38&lt;0,0.01,AO38/Conversions!$B$3)</f>
        <v>6</v>
      </c>
      <c r="DB38" s="66">
        <f>IF(AP38&lt;0,0.01,AP38/Conversions!$B$3)</f>
        <v>6</v>
      </c>
      <c r="DC38" s="66">
        <f>IF(AQ38&lt;0,0.01,AQ38/Conversions!$B$3)</f>
        <v>6</v>
      </c>
      <c r="DD38" s="66">
        <f>IF(AR38&lt;0,0.01,AR38/Conversions!$B$3)</f>
        <v>6</v>
      </c>
      <c r="DE38" s="66">
        <f>IF(AS38&lt;0,0.01,AS38/Conversions!$B$3)</f>
        <v>6</v>
      </c>
      <c r="DF38" s="66">
        <f>IF(AT38&lt;0,0.01,AT38/Conversions!$B$3)</f>
        <v>6</v>
      </c>
      <c r="DG38" s="66">
        <f>IF(AU38&lt;0,0.01,AU38/Conversions!$B$3)</f>
        <v>6</v>
      </c>
      <c r="DH38" s="66">
        <f>IF(AV38&lt;0,0.01,AV38/Conversions!$B$3)</f>
        <v>6</v>
      </c>
      <c r="DI38" s="66">
        <f>IF(AW38&lt;0,0.01,AW38/Conversions!$B$3)</f>
        <v>6</v>
      </c>
      <c r="DJ38" s="66">
        <f>IF(AX38&lt;0,0.01,AX38/Conversions!$B$3)</f>
        <v>6</v>
      </c>
      <c r="DK38" s="66">
        <f>IF(AY38&lt;0,0.01,AY38/Conversions!$B$3)</f>
        <v>6</v>
      </c>
      <c r="DL38" s="66">
        <f>IF(AZ38&lt;0,0.01,AZ38/Conversions!$B$3)</f>
        <v>6</v>
      </c>
      <c r="DM38" s="66">
        <f>IF(BA38&lt;0,0.01,BA38/Conversions!$B$3)</f>
        <v>6</v>
      </c>
      <c r="DN38" s="66">
        <f>IF(BB38&lt;0,0.01,BB38/Conversions!$B$3)</f>
        <v>6</v>
      </c>
      <c r="DO38" s="66">
        <f>IF(BC38&lt;0,0.01,BC38/Conversions!$B$3)</f>
        <v>6</v>
      </c>
    </row>
    <row r="39" spans="1:119" x14ac:dyDescent="0.25">
      <c r="A39" s="26" t="s">
        <v>67</v>
      </c>
      <c r="B39" s="26" t="s">
        <v>12</v>
      </c>
      <c r="C39" s="25">
        <v>0</v>
      </c>
      <c r="D39" s="25">
        <v>0</v>
      </c>
      <c r="E39" s="25">
        <v>0</v>
      </c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5">
        <v>0</v>
      </c>
      <c r="L39" s="25">
        <v>0</v>
      </c>
      <c r="M39" s="25">
        <v>3025.3813572816143</v>
      </c>
      <c r="N39" s="25">
        <v>9189.5958727429042</v>
      </c>
      <c r="O39" s="25">
        <v>16745.485812553736</v>
      </c>
      <c r="P39" s="25">
        <v>25989.538549727702</v>
      </c>
      <c r="Q39" s="25">
        <v>37281.169389509872</v>
      </c>
      <c r="R39" s="25">
        <v>51056.033247348787</v>
      </c>
      <c r="S39" s="25">
        <v>67842.143880768112</v>
      </c>
      <c r="T39" s="25">
        <v>88279.391229578614</v>
      </c>
      <c r="U39" s="25">
        <v>113143.17133849232</v>
      </c>
      <c r="V39" s="25">
        <v>143372.99320149029</v>
      </c>
      <c r="W39" s="25">
        <v>180107.10809974198</v>
      </c>
      <c r="X39" s="25">
        <v>224724.42615672117</v>
      </c>
      <c r="Y39" s="25">
        <v>278895.24982388091</v>
      </c>
      <c r="Z39" s="25">
        <v>344642.67440690665</v>
      </c>
      <c r="AA39" s="25">
        <v>348348.50961558323</v>
      </c>
      <c r="AB39" s="25">
        <v>352054.34482425981</v>
      </c>
      <c r="AD39" s="24">
        <v>251.20800000000003</v>
      </c>
      <c r="AE39" s="24">
        <v>251.20800000000003</v>
      </c>
      <c r="AF39" s="24">
        <v>251.20800000000003</v>
      </c>
      <c r="AG39" s="24">
        <v>251.20800000000003</v>
      </c>
      <c r="AH39" s="24">
        <v>251.20800000000003</v>
      </c>
      <c r="AI39" s="24">
        <v>251.20800000000003</v>
      </c>
      <c r="AJ39" s="24">
        <v>251.20800000000003</v>
      </c>
      <c r="AK39" s="24">
        <v>251.20800000000003</v>
      </c>
      <c r="AL39" s="24">
        <v>251.20800000000003</v>
      </c>
      <c r="AM39" s="24">
        <v>251.20800000000003</v>
      </c>
      <c r="AN39" s="24">
        <v>251.20800000000003</v>
      </c>
      <c r="AO39" s="24">
        <v>251.20800000000003</v>
      </c>
      <c r="AP39" s="24">
        <v>251.20800000000003</v>
      </c>
      <c r="AQ39" s="24">
        <v>251.20800000000003</v>
      </c>
      <c r="AR39" s="24">
        <v>251.20800000000003</v>
      </c>
      <c r="AS39" s="24">
        <v>251.20800000000003</v>
      </c>
      <c r="AT39" s="24">
        <v>251.20800000000003</v>
      </c>
      <c r="AU39" s="24">
        <v>251.20800000000003</v>
      </c>
      <c r="AV39" s="24">
        <v>251.20800000000003</v>
      </c>
      <c r="AW39" s="24">
        <v>251.20800000000003</v>
      </c>
      <c r="AX39" s="24">
        <v>251.20800000000003</v>
      </c>
      <c r="AY39" s="24">
        <v>251.20800000000003</v>
      </c>
      <c r="AZ39" s="24">
        <v>251.20800000000003</v>
      </c>
      <c r="BA39" s="24">
        <v>251.20800000000003</v>
      </c>
      <c r="BB39" s="24">
        <v>251.20800000000003</v>
      </c>
      <c r="BC39" s="24">
        <v>251.20800000000003</v>
      </c>
      <c r="BD39" s="32"/>
      <c r="BE39" s="52">
        <v>2</v>
      </c>
      <c r="BG39" s="52" t="str">
        <f>"ABIOCRP3"&amp;BE39</f>
        <v>ABIOCRP32</v>
      </c>
      <c r="BH39" s="52" t="str">
        <f t="shared" si="8"/>
        <v>Miscanthus - Me</v>
      </c>
      <c r="BI39" s="55" t="s">
        <v>5</v>
      </c>
      <c r="BJ39" s="52" t="s">
        <v>7</v>
      </c>
      <c r="BK39" s="55" t="s">
        <v>1</v>
      </c>
      <c r="BL39" s="66">
        <v>0</v>
      </c>
      <c r="BM39" s="66">
        <v>0</v>
      </c>
      <c r="BN39" s="66">
        <v>0</v>
      </c>
      <c r="BO39" s="66">
        <v>0</v>
      </c>
      <c r="BP39" s="66">
        <v>0</v>
      </c>
      <c r="BQ39" s="66">
        <v>0</v>
      </c>
      <c r="BR39" s="66">
        <v>0</v>
      </c>
      <c r="BS39" s="66">
        <v>0</v>
      </c>
      <c r="BT39" s="66">
        <v>0</v>
      </c>
      <c r="BU39" s="66">
        <v>0</v>
      </c>
      <c r="BV39" s="66">
        <v>0</v>
      </c>
      <c r="BW39" s="66">
        <v>0</v>
      </c>
      <c r="BX39" s="66">
        <v>0</v>
      </c>
      <c r="BY39" s="66">
        <v>0</v>
      </c>
      <c r="BZ39" s="66">
        <v>0</v>
      </c>
      <c r="CA39" s="66">
        <v>0</v>
      </c>
      <c r="CB39" s="66">
        <v>0</v>
      </c>
      <c r="CC39" s="66">
        <v>0</v>
      </c>
      <c r="CD39" s="66">
        <v>0</v>
      </c>
      <c r="CE39" s="66">
        <v>0</v>
      </c>
      <c r="CF39" s="66">
        <v>0</v>
      </c>
      <c r="CG39" s="66">
        <v>0</v>
      </c>
      <c r="CH39" s="66">
        <v>0</v>
      </c>
      <c r="CI39" s="66">
        <v>0</v>
      </c>
      <c r="CJ39" s="66">
        <v>0</v>
      </c>
      <c r="CL39" s="52" t="str">
        <f t="shared" si="5"/>
        <v>ABIOCRP32</v>
      </c>
      <c r="CM39" s="52" t="str">
        <f t="shared" si="6"/>
        <v>Miscanthus - Me</v>
      </c>
      <c r="CN39" s="15" t="s">
        <v>106</v>
      </c>
      <c r="CO39" s="15" t="s">
        <v>105</v>
      </c>
      <c r="CP39" s="52" t="str">
        <f t="shared" si="7"/>
        <v>BIOWOO</v>
      </c>
      <c r="CQ39" s="52" t="s">
        <v>103</v>
      </c>
      <c r="CR39" s="66">
        <f>IF(AF39&lt;0,0.01,AF39/Conversions!$B$3)</f>
        <v>6</v>
      </c>
      <c r="CS39" s="66">
        <f>IF(AG39&lt;0,0.01,AG39/Conversions!$B$3)</f>
        <v>6</v>
      </c>
      <c r="CT39" s="66">
        <f>IF(AH39&lt;0,0.01,AH39/Conversions!$B$3)</f>
        <v>6</v>
      </c>
      <c r="CU39" s="66">
        <f>IF(AI39&lt;0,0.01,AI39/Conversions!$B$3)</f>
        <v>6</v>
      </c>
      <c r="CV39" s="66">
        <f>IF(AJ39&lt;0,0.01,AJ39/Conversions!$B$3)</f>
        <v>6</v>
      </c>
      <c r="CW39" s="66">
        <f>IF(AK39&lt;0,0.01,AK39/Conversions!$B$3)</f>
        <v>6</v>
      </c>
      <c r="CX39" s="66">
        <f>IF(AL39&lt;0,0.01,AL39/Conversions!$B$3)</f>
        <v>6</v>
      </c>
      <c r="CY39" s="66">
        <f>IF(AM39&lt;0,0.01,AM39/Conversions!$B$3)</f>
        <v>6</v>
      </c>
      <c r="CZ39" s="66">
        <f>IF(AN39&lt;0,0.01,AN39/Conversions!$B$3)</f>
        <v>6</v>
      </c>
      <c r="DA39" s="66">
        <f>IF(AO39&lt;0,0.01,AO39/Conversions!$B$3)</f>
        <v>6</v>
      </c>
      <c r="DB39" s="66">
        <f>IF(AP39&lt;0,0.01,AP39/Conversions!$B$3)</f>
        <v>6</v>
      </c>
      <c r="DC39" s="66">
        <f>IF(AQ39&lt;0,0.01,AQ39/Conversions!$B$3)</f>
        <v>6</v>
      </c>
      <c r="DD39" s="66">
        <f>IF(AR39&lt;0,0.01,AR39/Conversions!$B$3)</f>
        <v>6</v>
      </c>
      <c r="DE39" s="66">
        <f>IF(AS39&lt;0,0.01,AS39/Conversions!$B$3)</f>
        <v>6</v>
      </c>
      <c r="DF39" s="66">
        <f>IF(AT39&lt;0,0.01,AT39/Conversions!$B$3)</f>
        <v>6</v>
      </c>
      <c r="DG39" s="66">
        <f>IF(AU39&lt;0,0.01,AU39/Conversions!$B$3)</f>
        <v>6</v>
      </c>
      <c r="DH39" s="66">
        <f>IF(AV39&lt;0,0.01,AV39/Conversions!$B$3)</f>
        <v>6</v>
      </c>
      <c r="DI39" s="66">
        <f>IF(AW39&lt;0,0.01,AW39/Conversions!$B$3)</f>
        <v>6</v>
      </c>
      <c r="DJ39" s="66">
        <f>IF(AX39&lt;0,0.01,AX39/Conversions!$B$3)</f>
        <v>6</v>
      </c>
      <c r="DK39" s="66">
        <f>IF(AY39&lt;0,0.01,AY39/Conversions!$B$3)</f>
        <v>6</v>
      </c>
      <c r="DL39" s="66">
        <f>IF(AZ39&lt;0,0.01,AZ39/Conversions!$B$3)</f>
        <v>6</v>
      </c>
      <c r="DM39" s="66">
        <f>IF(BA39&lt;0,0.01,BA39/Conversions!$B$3)</f>
        <v>6</v>
      </c>
      <c r="DN39" s="66">
        <f>IF(BB39&lt;0,0.01,BB39/Conversions!$B$3)</f>
        <v>6</v>
      </c>
      <c r="DO39" s="66">
        <f>IF(BC39&lt;0,0.01,BC39/Conversions!$B$3)</f>
        <v>6</v>
      </c>
    </row>
    <row r="40" spans="1:119" x14ac:dyDescent="0.25">
      <c r="A40" s="26" t="s">
        <v>68</v>
      </c>
      <c r="B40" s="26" t="s">
        <v>18</v>
      </c>
      <c r="C40" s="25">
        <v>0</v>
      </c>
      <c r="D40" s="25">
        <v>0</v>
      </c>
      <c r="E40" s="25">
        <v>0</v>
      </c>
      <c r="F40" s="25">
        <v>0</v>
      </c>
      <c r="G40" s="25">
        <v>0</v>
      </c>
      <c r="H40" s="25">
        <v>0</v>
      </c>
      <c r="I40" s="25">
        <v>2613.3609205389739</v>
      </c>
      <c r="J40" s="25">
        <v>5264.0366624824301</v>
      </c>
      <c r="K40" s="25">
        <v>7957.7531463250225</v>
      </c>
      <c r="L40" s="25">
        <v>10687.702250105211</v>
      </c>
      <c r="M40" s="25">
        <v>13447.109208585931</v>
      </c>
      <c r="N40" s="25">
        <v>13542.185360058696</v>
      </c>
      <c r="O40" s="25">
        <v>13637.261511531466</v>
      </c>
      <c r="P40" s="25">
        <v>13732.337663004231</v>
      </c>
      <c r="Q40" s="25">
        <v>13827.413814476999</v>
      </c>
      <c r="R40" s="25">
        <v>13922.489965949766</v>
      </c>
      <c r="S40" s="25">
        <v>14017.566117422533</v>
      </c>
      <c r="T40" s="25">
        <v>14112.642268895299</v>
      </c>
      <c r="U40" s="25">
        <v>14207.718420368064</v>
      </c>
      <c r="V40" s="25">
        <v>14302.794571840832</v>
      </c>
      <c r="W40" s="25">
        <v>14397.870723313597</v>
      </c>
      <c r="X40" s="25">
        <v>14492.946874786365</v>
      </c>
      <c r="Y40" s="25">
        <v>14588.02302625913</v>
      </c>
      <c r="Z40" s="25">
        <v>14683.0991777319</v>
      </c>
      <c r="AA40" s="25">
        <v>14778.175329204665</v>
      </c>
      <c r="AB40" s="25">
        <v>14873.251480677432</v>
      </c>
      <c r="AD40" s="24">
        <v>955.4977406545255</v>
      </c>
      <c r="AE40" s="24">
        <v>955.4977406545255</v>
      </c>
      <c r="AF40" s="24">
        <v>955.4977406545255</v>
      </c>
      <c r="AG40" s="24">
        <v>955.4977406545255</v>
      </c>
      <c r="AH40" s="24">
        <v>955.4977406545255</v>
      </c>
      <c r="AI40" s="24">
        <v>955.4977406545255</v>
      </c>
      <c r="AJ40" s="24">
        <v>955.4977406545255</v>
      </c>
      <c r="AK40" s="24">
        <v>955.4977406545255</v>
      </c>
      <c r="AL40" s="24">
        <v>955.4977406545255</v>
      </c>
      <c r="AM40" s="24">
        <v>955.4977406545255</v>
      </c>
      <c r="AN40" s="24">
        <v>955.4977406545255</v>
      </c>
      <c r="AO40" s="24">
        <v>955.4977406545255</v>
      </c>
      <c r="AP40" s="24">
        <v>955.4977406545255</v>
      </c>
      <c r="AQ40" s="24">
        <v>955.4977406545255</v>
      </c>
      <c r="AR40" s="24">
        <v>955.4977406545255</v>
      </c>
      <c r="AS40" s="24">
        <v>955.4977406545255</v>
      </c>
      <c r="AT40" s="24">
        <v>955.4977406545255</v>
      </c>
      <c r="AU40" s="24">
        <v>955.4977406545255</v>
      </c>
      <c r="AV40" s="24">
        <v>955.4977406545255</v>
      </c>
      <c r="AW40" s="24">
        <v>955.4977406545255</v>
      </c>
      <c r="AX40" s="24">
        <v>955.4977406545255</v>
      </c>
      <c r="AY40" s="24">
        <v>955.4977406545255</v>
      </c>
      <c r="AZ40" s="24">
        <v>955.4977406545255</v>
      </c>
      <c r="BA40" s="24">
        <v>955.4977406545255</v>
      </c>
      <c r="BB40" s="24">
        <v>955.4977406545255</v>
      </c>
      <c r="BC40" s="24">
        <v>955.4977406545255</v>
      </c>
      <c r="BD40" s="32"/>
      <c r="BE40" s="52">
        <v>2</v>
      </c>
      <c r="BG40" s="52" t="str">
        <f>"ABIOCRP1"&amp;BE40</f>
        <v>ABIOCRP12</v>
      </c>
      <c r="BH40" s="52" t="str">
        <f t="shared" si="8"/>
        <v>Wheat - Me</v>
      </c>
      <c r="BI40" s="55" t="s">
        <v>5</v>
      </c>
      <c r="BJ40" s="52" t="s">
        <v>96</v>
      </c>
      <c r="BK40" s="55" t="s">
        <v>1</v>
      </c>
      <c r="BL40" s="66">
        <v>0</v>
      </c>
      <c r="BM40" s="66">
        <v>0</v>
      </c>
      <c r="BN40" s="66">
        <v>0</v>
      </c>
      <c r="BO40" s="66">
        <v>0</v>
      </c>
      <c r="BP40" s="66">
        <v>0</v>
      </c>
      <c r="BQ40" s="66">
        <v>0</v>
      </c>
      <c r="BR40" s="66">
        <v>0</v>
      </c>
      <c r="BS40" s="66">
        <v>0</v>
      </c>
      <c r="BT40" s="66">
        <v>0</v>
      </c>
      <c r="BU40" s="66">
        <v>0</v>
      </c>
      <c r="BV40" s="66">
        <v>0</v>
      </c>
      <c r="BW40" s="66">
        <v>0</v>
      </c>
      <c r="BX40" s="66">
        <v>0</v>
      </c>
      <c r="BY40" s="66">
        <v>0</v>
      </c>
      <c r="BZ40" s="66">
        <v>0</v>
      </c>
      <c r="CA40" s="66">
        <v>0</v>
      </c>
      <c r="CB40" s="66">
        <v>0</v>
      </c>
      <c r="CC40" s="66">
        <v>0</v>
      </c>
      <c r="CD40" s="66">
        <v>0</v>
      </c>
      <c r="CE40" s="66">
        <v>0</v>
      </c>
      <c r="CF40" s="66">
        <v>0</v>
      </c>
      <c r="CG40" s="66">
        <v>0</v>
      </c>
      <c r="CH40" s="66">
        <v>0</v>
      </c>
      <c r="CI40" s="66">
        <v>0</v>
      </c>
      <c r="CJ40" s="66">
        <v>0</v>
      </c>
      <c r="CL40" s="52" t="str">
        <f t="shared" si="5"/>
        <v>ABIOCRP12</v>
      </c>
      <c r="CM40" s="52" t="str">
        <f t="shared" si="6"/>
        <v>Wheat - Me</v>
      </c>
      <c r="CN40" s="15" t="s">
        <v>106</v>
      </c>
      <c r="CO40" s="15" t="s">
        <v>105</v>
      </c>
      <c r="CP40" s="52" t="str">
        <f t="shared" si="7"/>
        <v>BIOCRP1</v>
      </c>
      <c r="CQ40" s="52" t="s">
        <v>103</v>
      </c>
      <c r="CR40" s="66">
        <f>IF(AF40&lt;0,0.01,AF40/Conversions!$B$3)</f>
        <v>22.821671459217672</v>
      </c>
      <c r="CS40" s="66">
        <f>IF(AG40&lt;0,0.01,AG40/Conversions!$B$3)</f>
        <v>22.821671459217672</v>
      </c>
      <c r="CT40" s="66">
        <f>IF(AH40&lt;0,0.01,AH40/Conversions!$B$3)</f>
        <v>22.821671459217672</v>
      </c>
      <c r="CU40" s="66">
        <f>IF(AI40&lt;0,0.01,AI40/Conversions!$B$3)</f>
        <v>22.821671459217672</v>
      </c>
      <c r="CV40" s="66">
        <f>IF(AJ40&lt;0,0.01,AJ40/Conversions!$B$3)</f>
        <v>22.821671459217672</v>
      </c>
      <c r="CW40" s="66">
        <f>IF(AK40&lt;0,0.01,AK40/Conversions!$B$3)</f>
        <v>22.821671459217672</v>
      </c>
      <c r="CX40" s="66">
        <f>IF(AL40&lt;0,0.01,AL40/Conversions!$B$3)</f>
        <v>22.821671459217672</v>
      </c>
      <c r="CY40" s="66">
        <f>IF(AM40&lt;0,0.01,AM40/Conversions!$B$3)</f>
        <v>22.821671459217672</v>
      </c>
      <c r="CZ40" s="66">
        <f>IF(AN40&lt;0,0.01,AN40/Conversions!$B$3)</f>
        <v>22.821671459217672</v>
      </c>
      <c r="DA40" s="66">
        <f>IF(AO40&lt;0,0.01,AO40/Conversions!$B$3)</f>
        <v>22.821671459217672</v>
      </c>
      <c r="DB40" s="66">
        <f>IF(AP40&lt;0,0.01,AP40/Conversions!$B$3)</f>
        <v>22.821671459217672</v>
      </c>
      <c r="DC40" s="66">
        <f>IF(AQ40&lt;0,0.01,AQ40/Conversions!$B$3)</f>
        <v>22.821671459217672</v>
      </c>
      <c r="DD40" s="66">
        <f>IF(AR40&lt;0,0.01,AR40/Conversions!$B$3)</f>
        <v>22.821671459217672</v>
      </c>
      <c r="DE40" s="66">
        <f>IF(AS40&lt;0,0.01,AS40/Conversions!$B$3)</f>
        <v>22.821671459217672</v>
      </c>
      <c r="DF40" s="66">
        <f>IF(AT40&lt;0,0.01,AT40/Conversions!$B$3)</f>
        <v>22.821671459217672</v>
      </c>
      <c r="DG40" s="66">
        <f>IF(AU40&lt;0,0.01,AU40/Conversions!$B$3)</f>
        <v>22.821671459217672</v>
      </c>
      <c r="DH40" s="66">
        <f>IF(AV40&lt;0,0.01,AV40/Conversions!$B$3)</f>
        <v>22.821671459217672</v>
      </c>
      <c r="DI40" s="66">
        <f>IF(AW40&lt;0,0.01,AW40/Conversions!$B$3)</f>
        <v>22.821671459217672</v>
      </c>
      <c r="DJ40" s="66">
        <f>IF(AX40&lt;0,0.01,AX40/Conversions!$B$3)</f>
        <v>22.821671459217672</v>
      </c>
      <c r="DK40" s="66">
        <f>IF(AY40&lt;0,0.01,AY40/Conversions!$B$3)</f>
        <v>22.821671459217672</v>
      </c>
      <c r="DL40" s="66">
        <f>IF(AZ40&lt;0,0.01,AZ40/Conversions!$B$3)</f>
        <v>22.821671459217672</v>
      </c>
      <c r="DM40" s="66">
        <f>IF(BA40&lt;0,0.01,BA40/Conversions!$B$3)</f>
        <v>22.821671459217672</v>
      </c>
      <c r="DN40" s="66">
        <f>IF(BB40&lt;0,0.01,BB40/Conversions!$B$3)</f>
        <v>22.821671459217672</v>
      </c>
      <c r="DO40" s="66">
        <f>IF(BC40&lt;0,0.01,BC40/Conversions!$B$3)</f>
        <v>22.821671459217672</v>
      </c>
    </row>
    <row r="41" spans="1:119" x14ac:dyDescent="0.25">
      <c r="A41" s="26" t="s">
        <v>69</v>
      </c>
      <c r="B41" s="26" t="s">
        <v>20</v>
      </c>
      <c r="C41" s="25">
        <v>1674.9142947549444</v>
      </c>
      <c r="D41" s="25">
        <v>4003.7151301822191</v>
      </c>
      <c r="E41" s="25">
        <v>5980.6821289218342</v>
      </c>
      <c r="F41" s="25">
        <v>7841.98710367897</v>
      </c>
      <c r="G41" s="25">
        <v>3952.3615002542015</v>
      </c>
      <c r="H41" s="25">
        <v>2987.9852941921758</v>
      </c>
      <c r="I41" s="25">
        <v>8031.7044707885689</v>
      </c>
      <c r="J41" s="25">
        <v>13661.929304811356</v>
      </c>
      <c r="K41" s="25">
        <v>19381.723707092377</v>
      </c>
      <c r="L41" s="25">
        <v>25192.160456334386</v>
      </c>
      <c r="M41" s="25">
        <v>31042.499890308263</v>
      </c>
      <c r="N41" s="25">
        <v>31290.839889430732</v>
      </c>
      <c r="O41" s="25">
        <v>31541.166608546177</v>
      </c>
      <c r="P41" s="25">
        <v>31793.495941414545</v>
      </c>
      <c r="Q41" s="25">
        <v>32047.843908945862</v>
      </c>
      <c r="R41" s="25">
        <v>32304.22666021742</v>
      </c>
      <c r="S41" s="25">
        <v>32562.660473499171</v>
      </c>
      <c r="T41" s="25">
        <v>32823.161757287162</v>
      </c>
      <c r="U41" s="25">
        <v>33085.747051345461</v>
      </c>
      <c r="V41" s="25">
        <v>33350.433027756219</v>
      </c>
      <c r="W41" s="25">
        <v>33617.23649197827</v>
      </c>
      <c r="X41" s="25">
        <v>33884.0399562003</v>
      </c>
      <c r="Y41" s="25">
        <v>34150.843420422338</v>
      </c>
      <c r="Z41" s="25">
        <v>34417.646884644368</v>
      </c>
      <c r="AA41" s="25">
        <v>34684.450348866478</v>
      </c>
      <c r="AB41" s="25">
        <v>34951.253813088515</v>
      </c>
      <c r="AD41" s="24">
        <v>1336.0444812057715</v>
      </c>
      <c r="AE41" s="24">
        <v>1336.0444812057715</v>
      </c>
      <c r="AF41" s="24">
        <v>1336.0444812057715</v>
      </c>
      <c r="AG41" s="24">
        <v>1336.0444812057715</v>
      </c>
      <c r="AH41" s="24">
        <v>1336.0444812057715</v>
      </c>
      <c r="AI41" s="24">
        <v>1336.0444812057715</v>
      </c>
      <c r="AJ41" s="24">
        <v>1336.0444812057715</v>
      </c>
      <c r="AK41" s="24">
        <v>1336.0444812057715</v>
      </c>
      <c r="AL41" s="24">
        <v>1336.0444812057715</v>
      </c>
      <c r="AM41" s="24">
        <v>1336.0444812057715</v>
      </c>
      <c r="AN41" s="24">
        <v>1336.0444812057715</v>
      </c>
      <c r="AO41" s="24">
        <v>1336.0444812057715</v>
      </c>
      <c r="AP41" s="24">
        <v>1336.0444812057715</v>
      </c>
      <c r="AQ41" s="24">
        <v>1336.0444812057715</v>
      </c>
      <c r="AR41" s="24">
        <v>1336.0444812057715</v>
      </c>
      <c r="AS41" s="24">
        <v>1336.0444812057715</v>
      </c>
      <c r="AT41" s="24">
        <v>1336.0444812057715</v>
      </c>
      <c r="AU41" s="24">
        <v>1336.0444812057715</v>
      </c>
      <c r="AV41" s="24">
        <v>1336.0444812057715</v>
      </c>
      <c r="AW41" s="24">
        <v>1336.0444812057715</v>
      </c>
      <c r="AX41" s="24">
        <v>1336.0444812057715</v>
      </c>
      <c r="AY41" s="24">
        <v>1336.0444812057715</v>
      </c>
      <c r="AZ41" s="24">
        <v>1336.0444812057715</v>
      </c>
      <c r="BA41" s="24">
        <v>1336.0444812057715</v>
      </c>
      <c r="BB41" s="24">
        <v>1336.0444812057715</v>
      </c>
      <c r="BC41" s="24">
        <v>1336.0444812057715</v>
      </c>
      <c r="BD41" s="32"/>
      <c r="BE41" s="52">
        <v>2</v>
      </c>
      <c r="BG41" s="52" t="str">
        <f>"ABIOCRP2"&amp;BE41</f>
        <v>ABIOCRP22</v>
      </c>
      <c r="BH41" s="52" t="str">
        <f t="shared" si="8"/>
        <v>OSR - Me</v>
      </c>
      <c r="BI41" s="55" t="s">
        <v>5</v>
      </c>
      <c r="BJ41" s="52" t="s">
        <v>8</v>
      </c>
      <c r="BK41" s="55" t="s">
        <v>1</v>
      </c>
      <c r="BL41" s="66">
        <v>0</v>
      </c>
      <c r="BM41" s="66">
        <v>0</v>
      </c>
      <c r="BN41" s="66">
        <v>0</v>
      </c>
      <c r="BO41" s="66">
        <v>0</v>
      </c>
      <c r="BP41" s="66">
        <v>0</v>
      </c>
      <c r="BQ41" s="66">
        <v>0</v>
      </c>
      <c r="BR41" s="66">
        <v>0</v>
      </c>
      <c r="BS41" s="66">
        <v>0</v>
      </c>
      <c r="BT41" s="66">
        <v>0</v>
      </c>
      <c r="BU41" s="66">
        <v>0</v>
      </c>
      <c r="BV41" s="66">
        <v>0</v>
      </c>
      <c r="BW41" s="66">
        <v>0</v>
      </c>
      <c r="BX41" s="66">
        <v>0</v>
      </c>
      <c r="BY41" s="66">
        <v>0</v>
      </c>
      <c r="BZ41" s="66">
        <v>0</v>
      </c>
      <c r="CA41" s="66">
        <v>0</v>
      </c>
      <c r="CB41" s="66">
        <v>0</v>
      </c>
      <c r="CC41" s="66">
        <v>0</v>
      </c>
      <c r="CD41" s="66">
        <v>0</v>
      </c>
      <c r="CE41" s="66">
        <v>0</v>
      </c>
      <c r="CF41" s="66">
        <v>0</v>
      </c>
      <c r="CG41" s="66">
        <v>0</v>
      </c>
      <c r="CH41" s="66">
        <v>0</v>
      </c>
      <c r="CI41" s="66">
        <v>0</v>
      </c>
      <c r="CJ41" s="66">
        <v>0</v>
      </c>
      <c r="CL41" s="52" t="str">
        <f t="shared" si="5"/>
        <v>ABIOCRP22</v>
      </c>
      <c r="CM41" s="52" t="str">
        <f t="shared" si="6"/>
        <v>OSR - Me</v>
      </c>
      <c r="CN41" s="15" t="s">
        <v>106</v>
      </c>
      <c r="CO41" s="15" t="s">
        <v>105</v>
      </c>
      <c r="CP41" s="52" t="str">
        <f t="shared" si="7"/>
        <v>BIORPS</v>
      </c>
      <c r="CQ41" s="52" t="s">
        <v>103</v>
      </c>
      <c r="CR41" s="66">
        <f>IF(AF41&lt;0,0.01,AF41/Conversions!$B$3)</f>
        <v>31.910874204781013</v>
      </c>
      <c r="CS41" s="66">
        <f>IF(AG41&lt;0,0.01,AG41/Conversions!$B$3)</f>
        <v>31.910874204781013</v>
      </c>
      <c r="CT41" s="66">
        <f>IF(AH41&lt;0,0.01,AH41/Conversions!$B$3)</f>
        <v>31.910874204781013</v>
      </c>
      <c r="CU41" s="66">
        <f>IF(AI41&lt;0,0.01,AI41/Conversions!$B$3)</f>
        <v>31.910874204781013</v>
      </c>
      <c r="CV41" s="66">
        <f>IF(AJ41&lt;0,0.01,AJ41/Conversions!$B$3)</f>
        <v>31.910874204781013</v>
      </c>
      <c r="CW41" s="66">
        <f>IF(AK41&lt;0,0.01,AK41/Conversions!$B$3)</f>
        <v>31.910874204781013</v>
      </c>
      <c r="CX41" s="66">
        <f>IF(AL41&lt;0,0.01,AL41/Conversions!$B$3)</f>
        <v>31.910874204781013</v>
      </c>
      <c r="CY41" s="66">
        <f>IF(AM41&lt;0,0.01,AM41/Conversions!$B$3)</f>
        <v>31.910874204781013</v>
      </c>
      <c r="CZ41" s="66">
        <f>IF(AN41&lt;0,0.01,AN41/Conversions!$B$3)</f>
        <v>31.910874204781013</v>
      </c>
      <c r="DA41" s="66">
        <f>IF(AO41&lt;0,0.01,AO41/Conversions!$B$3)</f>
        <v>31.910874204781013</v>
      </c>
      <c r="DB41" s="66">
        <f>IF(AP41&lt;0,0.01,AP41/Conversions!$B$3)</f>
        <v>31.910874204781013</v>
      </c>
      <c r="DC41" s="66">
        <f>IF(AQ41&lt;0,0.01,AQ41/Conversions!$B$3)</f>
        <v>31.910874204781013</v>
      </c>
      <c r="DD41" s="66">
        <f>IF(AR41&lt;0,0.01,AR41/Conversions!$B$3)</f>
        <v>31.910874204781013</v>
      </c>
      <c r="DE41" s="66">
        <f>IF(AS41&lt;0,0.01,AS41/Conversions!$B$3)</f>
        <v>31.910874204781013</v>
      </c>
      <c r="DF41" s="66">
        <f>IF(AT41&lt;0,0.01,AT41/Conversions!$B$3)</f>
        <v>31.910874204781013</v>
      </c>
      <c r="DG41" s="66">
        <f>IF(AU41&lt;0,0.01,AU41/Conversions!$B$3)</f>
        <v>31.910874204781013</v>
      </c>
      <c r="DH41" s="66">
        <f>IF(AV41&lt;0,0.01,AV41/Conversions!$B$3)</f>
        <v>31.910874204781013</v>
      </c>
      <c r="DI41" s="66">
        <f>IF(AW41&lt;0,0.01,AW41/Conversions!$B$3)</f>
        <v>31.910874204781013</v>
      </c>
      <c r="DJ41" s="66">
        <f>IF(AX41&lt;0,0.01,AX41/Conversions!$B$3)</f>
        <v>31.910874204781013</v>
      </c>
      <c r="DK41" s="66">
        <f>IF(AY41&lt;0,0.01,AY41/Conversions!$B$3)</f>
        <v>31.910874204781013</v>
      </c>
      <c r="DL41" s="66">
        <f>IF(AZ41&lt;0,0.01,AZ41/Conversions!$B$3)</f>
        <v>31.910874204781013</v>
      </c>
      <c r="DM41" s="66">
        <f>IF(BA41&lt;0,0.01,BA41/Conversions!$B$3)</f>
        <v>31.910874204781013</v>
      </c>
      <c r="DN41" s="66">
        <f>IF(BB41&lt;0,0.01,BB41/Conversions!$B$3)</f>
        <v>31.910874204781013</v>
      </c>
      <c r="DO41" s="66">
        <f>IF(BC41&lt;0,0.01,BC41/Conversions!$B$3)</f>
        <v>31.910874204781013</v>
      </c>
    </row>
    <row r="42" spans="1:119" x14ac:dyDescent="0.25">
      <c r="A42" s="26" t="s">
        <v>70</v>
      </c>
      <c r="B42" s="26" t="s">
        <v>50</v>
      </c>
      <c r="C42" s="25">
        <v>0</v>
      </c>
      <c r="D42" s="25">
        <v>0</v>
      </c>
      <c r="E42" s="25">
        <v>0</v>
      </c>
      <c r="F42" s="25">
        <v>0</v>
      </c>
      <c r="G42" s="25">
        <v>0</v>
      </c>
      <c r="H42" s="25">
        <v>0</v>
      </c>
      <c r="I42" s="25">
        <v>27433.453498089722</v>
      </c>
      <c r="J42" s="25">
        <v>56382.966268442295</v>
      </c>
      <c r="K42" s="25">
        <v>86848.53831105771</v>
      </c>
      <c r="L42" s="25">
        <v>118830.16962593599</v>
      </c>
      <c r="M42" s="25">
        <v>152327.86021307713</v>
      </c>
      <c r="N42" s="25">
        <v>187341.6100724811</v>
      </c>
      <c r="O42" s="25">
        <v>196458.59236282372</v>
      </c>
      <c r="P42" s="25">
        <v>205792.15454920387</v>
      </c>
      <c r="Q42" s="25">
        <v>215342.29663162152</v>
      </c>
      <c r="R42" s="25">
        <v>225109.01861007678</v>
      </c>
      <c r="S42" s="25">
        <v>235092.32048456953</v>
      </c>
      <c r="T42" s="25">
        <v>245292.20225509981</v>
      </c>
      <c r="U42" s="25">
        <v>255708.66392166773</v>
      </c>
      <c r="V42" s="25">
        <v>266341.7054842732</v>
      </c>
      <c r="W42" s="25">
        <v>277191.3269429162</v>
      </c>
      <c r="X42" s="25">
        <v>288257.52829759679</v>
      </c>
      <c r="Y42" s="25">
        <v>299540.30954831484</v>
      </c>
      <c r="Z42" s="25">
        <v>311039.67069507053</v>
      </c>
      <c r="AA42" s="25">
        <v>322755.61173786368</v>
      </c>
      <c r="AB42" s="25">
        <v>334688.13267669472</v>
      </c>
      <c r="AD42" s="24">
        <v>255.16291634545507</v>
      </c>
      <c r="AE42" s="24">
        <v>255.16291634545507</v>
      </c>
      <c r="AF42" s="24">
        <v>255.16291634545507</v>
      </c>
      <c r="AG42" s="24">
        <v>255.16291634545507</v>
      </c>
      <c r="AH42" s="24">
        <v>255.16291634545507</v>
      </c>
      <c r="AI42" s="24">
        <v>255.16291634545507</v>
      </c>
      <c r="AJ42" s="24">
        <v>255.16291634545507</v>
      </c>
      <c r="AK42" s="24">
        <v>255.16291634545507</v>
      </c>
      <c r="AL42" s="24">
        <v>255.16291634545507</v>
      </c>
      <c r="AM42" s="24">
        <v>255.16291634545507</v>
      </c>
      <c r="AN42" s="24">
        <v>255.16291634545507</v>
      </c>
      <c r="AO42" s="24">
        <v>255.16291634545507</v>
      </c>
      <c r="AP42" s="24">
        <v>255.16291634545507</v>
      </c>
      <c r="AQ42" s="24">
        <v>255.16291634545507</v>
      </c>
      <c r="AR42" s="24">
        <v>255.16291634545507</v>
      </c>
      <c r="AS42" s="24">
        <v>255.16291634545507</v>
      </c>
      <c r="AT42" s="24">
        <v>255.16291634545507</v>
      </c>
      <c r="AU42" s="24">
        <v>255.16291634545507</v>
      </c>
      <c r="AV42" s="24">
        <v>255.16291634545507</v>
      </c>
      <c r="AW42" s="24">
        <v>255.16291634545507</v>
      </c>
      <c r="AX42" s="24">
        <v>255.16291634545507</v>
      </c>
      <c r="AY42" s="24">
        <v>255.16291634545507</v>
      </c>
      <c r="AZ42" s="24">
        <v>255.16291634545507</v>
      </c>
      <c r="BA42" s="24">
        <v>255.16291634545507</v>
      </c>
      <c r="BB42" s="24">
        <v>255.16291634545507</v>
      </c>
      <c r="BC42" s="24">
        <v>255.16291634545507</v>
      </c>
      <c r="BD42" s="32"/>
      <c r="BE42" s="52">
        <v>2</v>
      </c>
      <c r="BG42" s="52" t="str">
        <f>"ABIOGAS1"&amp;BE42</f>
        <v>ABIOGAS12</v>
      </c>
      <c r="BH42" s="52" t="str">
        <f t="shared" si="8"/>
        <v>Crops Anaerobic - Me</v>
      </c>
      <c r="BI42" s="55" t="s">
        <v>5</v>
      </c>
      <c r="BJ42" s="52" t="s">
        <v>9</v>
      </c>
      <c r="BK42" s="55" t="s">
        <v>1</v>
      </c>
      <c r="BL42" s="66">
        <v>0</v>
      </c>
      <c r="BM42" s="66">
        <v>0</v>
      </c>
      <c r="BN42" s="66">
        <v>0</v>
      </c>
      <c r="BO42" s="66">
        <v>0</v>
      </c>
      <c r="BP42" s="66">
        <v>0</v>
      </c>
      <c r="BQ42" s="66">
        <v>0</v>
      </c>
      <c r="BR42" s="66">
        <v>0</v>
      </c>
      <c r="BS42" s="66">
        <v>0</v>
      </c>
      <c r="BT42" s="66">
        <v>0</v>
      </c>
      <c r="BU42" s="66">
        <v>0</v>
      </c>
      <c r="BV42" s="66">
        <v>0</v>
      </c>
      <c r="BW42" s="66">
        <v>0</v>
      </c>
      <c r="BX42" s="66">
        <v>0</v>
      </c>
      <c r="BY42" s="66">
        <v>0</v>
      </c>
      <c r="BZ42" s="66">
        <v>0</v>
      </c>
      <c r="CA42" s="66">
        <v>0</v>
      </c>
      <c r="CB42" s="66">
        <v>0</v>
      </c>
      <c r="CC42" s="66">
        <v>0</v>
      </c>
      <c r="CD42" s="66">
        <v>0</v>
      </c>
      <c r="CE42" s="66">
        <v>0</v>
      </c>
      <c r="CF42" s="66">
        <v>0</v>
      </c>
      <c r="CG42" s="66">
        <v>0</v>
      </c>
      <c r="CH42" s="66">
        <v>0</v>
      </c>
      <c r="CI42" s="66">
        <v>0</v>
      </c>
      <c r="CJ42" s="66">
        <v>0</v>
      </c>
      <c r="CL42" s="52" t="str">
        <f t="shared" si="5"/>
        <v>ABIOGAS12</v>
      </c>
      <c r="CM42" s="52" t="str">
        <f t="shared" si="6"/>
        <v>Crops Anaerobic - Me</v>
      </c>
      <c r="CN42" s="15" t="s">
        <v>106</v>
      </c>
      <c r="CO42" s="15" t="s">
        <v>105</v>
      </c>
      <c r="CP42" s="52" t="str">
        <f t="shared" si="7"/>
        <v>BIOGAS</v>
      </c>
      <c r="CQ42" s="52" t="s">
        <v>103</v>
      </c>
      <c r="CR42" s="66">
        <f>IF(AF42&lt;0,0.01,AF42/Conversions!$B$3)</f>
        <v>6.0944615540616951</v>
      </c>
      <c r="CS42" s="66">
        <f>IF(AG42&lt;0,0.01,AG42/Conversions!$B$3)</f>
        <v>6.0944615540616951</v>
      </c>
      <c r="CT42" s="66">
        <f>IF(AH42&lt;0,0.01,AH42/Conversions!$B$3)</f>
        <v>6.0944615540616951</v>
      </c>
      <c r="CU42" s="66">
        <f>IF(AI42&lt;0,0.01,AI42/Conversions!$B$3)</f>
        <v>6.0944615540616951</v>
      </c>
      <c r="CV42" s="66">
        <f>IF(AJ42&lt;0,0.01,AJ42/Conversions!$B$3)</f>
        <v>6.0944615540616951</v>
      </c>
      <c r="CW42" s="66">
        <f>IF(AK42&lt;0,0.01,AK42/Conversions!$B$3)</f>
        <v>6.0944615540616951</v>
      </c>
      <c r="CX42" s="66">
        <f>IF(AL42&lt;0,0.01,AL42/Conversions!$B$3)</f>
        <v>6.0944615540616951</v>
      </c>
      <c r="CY42" s="66">
        <f>IF(AM42&lt;0,0.01,AM42/Conversions!$B$3)</f>
        <v>6.0944615540616951</v>
      </c>
      <c r="CZ42" s="66">
        <f>IF(AN42&lt;0,0.01,AN42/Conversions!$B$3)</f>
        <v>6.0944615540616951</v>
      </c>
      <c r="DA42" s="66">
        <f>IF(AO42&lt;0,0.01,AO42/Conversions!$B$3)</f>
        <v>6.0944615540616951</v>
      </c>
      <c r="DB42" s="66">
        <f>IF(AP42&lt;0,0.01,AP42/Conversions!$B$3)</f>
        <v>6.0944615540616951</v>
      </c>
      <c r="DC42" s="66">
        <f>IF(AQ42&lt;0,0.01,AQ42/Conversions!$B$3)</f>
        <v>6.0944615540616951</v>
      </c>
      <c r="DD42" s="66">
        <f>IF(AR42&lt;0,0.01,AR42/Conversions!$B$3)</f>
        <v>6.0944615540616951</v>
      </c>
      <c r="DE42" s="66">
        <f>IF(AS42&lt;0,0.01,AS42/Conversions!$B$3)</f>
        <v>6.0944615540616951</v>
      </c>
      <c r="DF42" s="66">
        <f>IF(AT42&lt;0,0.01,AT42/Conversions!$B$3)</f>
        <v>6.0944615540616951</v>
      </c>
      <c r="DG42" s="66">
        <f>IF(AU42&lt;0,0.01,AU42/Conversions!$B$3)</f>
        <v>6.0944615540616951</v>
      </c>
      <c r="DH42" s="66">
        <f>IF(AV42&lt;0,0.01,AV42/Conversions!$B$3)</f>
        <v>6.0944615540616951</v>
      </c>
      <c r="DI42" s="66">
        <f>IF(AW42&lt;0,0.01,AW42/Conversions!$B$3)</f>
        <v>6.0944615540616951</v>
      </c>
      <c r="DJ42" s="66">
        <f>IF(AX42&lt;0,0.01,AX42/Conversions!$B$3)</f>
        <v>6.0944615540616951</v>
      </c>
      <c r="DK42" s="66">
        <f>IF(AY42&lt;0,0.01,AY42/Conversions!$B$3)</f>
        <v>6.0944615540616951</v>
      </c>
      <c r="DL42" s="66">
        <f>IF(AZ42&lt;0,0.01,AZ42/Conversions!$B$3)</f>
        <v>6.0944615540616951</v>
      </c>
      <c r="DM42" s="66">
        <f>IF(BA42&lt;0,0.01,BA42/Conversions!$B$3)</f>
        <v>6.0944615540616951</v>
      </c>
      <c r="DN42" s="66">
        <f>IF(BB42&lt;0,0.01,BB42/Conversions!$B$3)</f>
        <v>6.0944615540616951</v>
      </c>
      <c r="DO42" s="66">
        <f>IF(BC42&lt;0,0.01,BC42/Conversions!$B$3)</f>
        <v>6.0944615540616951</v>
      </c>
    </row>
    <row r="43" spans="1:119" x14ac:dyDescent="0.25">
      <c r="A43" s="26" t="s">
        <v>71</v>
      </c>
      <c r="B43" s="26" t="s">
        <v>52</v>
      </c>
      <c r="C43" s="25">
        <v>0</v>
      </c>
      <c r="D43" s="25">
        <v>0</v>
      </c>
      <c r="E43" s="25">
        <v>0</v>
      </c>
      <c r="F43" s="25">
        <v>0</v>
      </c>
      <c r="G43" s="25">
        <v>0</v>
      </c>
      <c r="H43" s="25">
        <v>0</v>
      </c>
      <c r="I43" s="25">
        <v>0</v>
      </c>
      <c r="J43" s="25">
        <v>0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25">
        <v>0</v>
      </c>
      <c r="Q43" s="25">
        <v>0</v>
      </c>
      <c r="R43" s="25">
        <v>0</v>
      </c>
      <c r="S43" s="25">
        <v>0</v>
      </c>
      <c r="T43" s="25">
        <v>0</v>
      </c>
      <c r="U43" s="25">
        <v>0</v>
      </c>
      <c r="V43" s="25">
        <v>0</v>
      </c>
      <c r="W43" s="25">
        <v>0</v>
      </c>
      <c r="X43" s="25">
        <v>0</v>
      </c>
      <c r="Y43" s="25">
        <v>0</v>
      </c>
      <c r="Z43" s="25">
        <v>0</v>
      </c>
      <c r="AA43" s="25">
        <v>0</v>
      </c>
      <c r="AB43" s="25">
        <v>0</v>
      </c>
      <c r="AD43" s="24">
        <v>0</v>
      </c>
      <c r="AE43" s="24">
        <v>0</v>
      </c>
      <c r="AF43" s="24">
        <v>0</v>
      </c>
      <c r="AG43" s="24">
        <v>0</v>
      </c>
      <c r="AH43" s="24">
        <v>0</v>
      </c>
      <c r="AI43" s="24">
        <v>0</v>
      </c>
      <c r="AJ43" s="24">
        <v>0</v>
      </c>
      <c r="AK43" s="24">
        <v>0</v>
      </c>
      <c r="AL43" s="24">
        <v>0</v>
      </c>
      <c r="AM43" s="24">
        <v>0</v>
      </c>
      <c r="AN43" s="24">
        <v>0</v>
      </c>
      <c r="AO43" s="24">
        <v>0</v>
      </c>
      <c r="AP43" s="24">
        <v>0</v>
      </c>
      <c r="AQ43" s="24">
        <v>0</v>
      </c>
      <c r="AR43" s="24">
        <v>0</v>
      </c>
      <c r="AS43" s="24">
        <v>0</v>
      </c>
      <c r="AT43" s="24">
        <v>0</v>
      </c>
      <c r="AU43" s="24">
        <v>0</v>
      </c>
      <c r="AV43" s="24">
        <v>0</v>
      </c>
      <c r="AW43" s="24">
        <v>0</v>
      </c>
      <c r="AX43" s="24">
        <v>0</v>
      </c>
      <c r="AY43" s="24">
        <v>0</v>
      </c>
      <c r="AZ43" s="24">
        <v>0</v>
      </c>
      <c r="BA43" s="24">
        <v>0</v>
      </c>
      <c r="BB43" s="24">
        <v>0</v>
      </c>
      <c r="BC43" s="24">
        <v>0</v>
      </c>
      <c r="BD43" s="32"/>
      <c r="BE43" s="52">
        <v>2</v>
      </c>
      <c r="BG43" s="52" t="str">
        <f>"MINBIOINDW1"&amp;BE43</f>
        <v>MINBIOINDW12</v>
      </c>
      <c r="BH43" s="52" t="str">
        <f t="shared" si="8"/>
        <v>Industrial Food - Me</v>
      </c>
      <c r="BI43" s="55" t="s">
        <v>5</v>
      </c>
      <c r="BJ43" s="52" t="s">
        <v>11</v>
      </c>
      <c r="BK43" s="55" t="s">
        <v>1</v>
      </c>
      <c r="BL43" s="66">
        <v>0</v>
      </c>
      <c r="BM43" s="66">
        <v>0</v>
      </c>
      <c r="BN43" s="66">
        <v>0</v>
      </c>
      <c r="BO43" s="66">
        <v>0</v>
      </c>
      <c r="BP43" s="66">
        <v>0</v>
      </c>
      <c r="BQ43" s="66">
        <v>0</v>
      </c>
      <c r="BR43" s="66">
        <v>0</v>
      </c>
      <c r="BS43" s="66">
        <v>0</v>
      </c>
      <c r="BT43" s="66">
        <v>0</v>
      </c>
      <c r="BU43" s="66">
        <v>0</v>
      </c>
      <c r="BV43" s="66">
        <v>0</v>
      </c>
      <c r="BW43" s="66">
        <v>0</v>
      </c>
      <c r="BX43" s="66">
        <v>0</v>
      </c>
      <c r="BY43" s="66">
        <v>0</v>
      </c>
      <c r="BZ43" s="66">
        <v>0</v>
      </c>
      <c r="CA43" s="66">
        <v>0</v>
      </c>
      <c r="CB43" s="66">
        <v>0</v>
      </c>
      <c r="CC43" s="66">
        <v>0</v>
      </c>
      <c r="CD43" s="66">
        <v>0</v>
      </c>
      <c r="CE43" s="66">
        <v>0</v>
      </c>
      <c r="CF43" s="66">
        <v>0</v>
      </c>
      <c r="CG43" s="66">
        <v>0</v>
      </c>
      <c r="CH43" s="66">
        <v>0</v>
      </c>
      <c r="CI43" s="66">
        <v>0</v>
      </c>
      <c r="CJ43" s="66">
        <v>0</v>
      </c>
      <c r="CL43" s="52" t="str">
        <f t="shared" si="5"/>
        <v>MINBIOINDW12</v>
      </c>
      <c r="CM43" s="52" t="str">
        <f t="shared" si="6"/>
        <v>Industrial Food - Me</v>
      </c>
      <c r="CN43" s="15" t="s">
        <v>6</v>
      </c>
      <c r="CO43" s="15" t="s">
        <v>105</v>
      </c>
      <c r="CP43" s="52" t="str">
        <f t="shared" si="7"/>
        <v>BIOSLU</v>
      </c>
      <c r="CQ43" s="52" t="s">
        <v>103</v>
      </c>
      <c r="CR43" s="66">
        <f>IF(AF43&lt;0,0.01,AF43/Conversions!$B$3)</f>
        <v>0</v>
      </c>
      <c r="CS43" s="66">
        <f>IF(AG43&lt;0,0.01,AG43/Conversions!$B$3)</f>
        <v>0</v>
      </c>
      <c r="CT43" s="66">
        <f>IF(AH43&lt;0,0.01,AH43/Conversions!$B$3)</f>
        <v>0</v>
      </c>
      <c r="CU43" s="66">
        <f>IF(AI43&lt;0,0.01,AI43/Conversions!$B$3)</f>
        <v>0</v>
      </c>
      <c r="CV43" s="66">
        <f>IF(AJ43&lt;0,0.01,AJ43/Conversions!$B$3)</f>
        <v>0</v>
      </c>
      <c r="CW43" s="66">
        <f>IF(AK43&lt;0,0.01,AK43/Conversions!$B$3)</f>
        <v>0</v>
      </c>
      <c r="CX43" s="66">
        <f>IF(AL43&lt;0,0.01,AL43/Conversions!$B$3)</f>
        <v>0</v>
      </c>
      <c r="CY43" s="66">
        <f>IF(AM43&lt;0,0.01,AM43/Conversions!$B$3)</f>
        <v>0</v>
      </c>
      <c r="CZ43" s="66">
        <f>IF(AN43&lt;0,0.01,AN43/Conversions!$B$3)</f>
        <v>0</v>
      </c>
      <c r="DA43" s="66">
        <f>IF(AO43&lt;0,0.01,AO43/Conversions!$B$3)</f>
        <v>0</v>
      </c>
      <c r="DB43" s="66">
        <f>IF(AP43&lt;0,0.01,AP43/Conversions!$B$3)</f>
        <v>0</v>
      </c>
      <c r="DC43" s="66">
        <f>IF(AQ43&lt;0,0.01,AQ43/Conversions!$B$3)</f>
        <v>0</v>
      </c>
      <c r="DD43" s="66">
        <f>IF(AR43&lt;0,0.01,AR43/Conversions!$B$3)</f>
        <v>0</v>
      </c>
      <c r="DE43" s="66">
        <f>IF(AS43&lt;0,0.01,AS43/Conversions!$B$3)</f>
        <v>0</v>
      </c>
      <c r="DF43" s="66">
        <f>IF(AT43&lt;0,0.01,AT43/Conversions!$B$3)</f>
        <v>0</v>
      </c>
      <c r="DG43" s="66">
        <f>IF(AU43&lt;0,0.01,AU43/Conversions!$B$3)</f>
        <v>0</v>
      </c>
      <c r="DH43" s="66">
        <f>IF(AV43&lt;0,0.01,AV43/Conversions!$B$3)</f>
        <v>0</v>
      </c>
      <c r="DI43" s="66">
        <f>IF(AW43&lt;0,0.01,AW43/Conversions!$B$3)</f>
        <v>0</v>
      </c>
      <c r="DJ43" s="66">
        <f>IF(AX43&lt;0,0.01,AX43/Conversions!$B$3)</f>
        <v>0</v>
      </c>
      <c r="DK43" s="66">
        <f>IF(AY43&lt;0,0.01,AY43/Conversions!$B$3)</f>
        <v>0</v>
      </c>
      <c r="DL43" s="66">
        <f>IF(AZ43&lt;0,0.01,AZ43/Conversions!$B$3)</f>
        <v>0</v>
      </c>
      <c r="DM43" s="66">
        <f>IF(BA43&lt;0,0.01,BA43/Conversions!$B$3)</f>
        <v>0</v>
      </c>
      <c r="DN43" s="66">
        <f>IF(BB43&lt;0,0.01,BB43/Conversions!$B$3)</f>
        <v>0</v>
      </c>
      <c r="DO43" s="66">
        <f>IF(BC43&lt;0,0.01,BC43/Conversions!$B$3)</f>
        <v>0</v>
      </c>
    </row>
    <row r="44" spans="1:119" x14ac:dyDescent="0.25">
      <c r="K44" s="20">
        <f>SUM(K28:K43)</f>
        <v>188768.43828488313</v>
      </c>
      <c r="L44" s="20">
        <f t="shared" ref="L44:AA44" si="9">SUM(L28:L43)</f>
        <v>237601.46669887094</v>
      </c>
      <c r="M44" s="20">
        <f t="shared" si="9"/>
        <v>292919.18575356284</v>
      </c>
      <c r="N44" s="20">
        <f t="shared" si="9"/>
        <v>348145.6558825337</v>
      </c>
      <c r="O44" s="20">
        <f t="shared" si="9"/>
        <v>386878.07840917539</v>
      </c>
      <c r="P44" s="20">
        <f t="shared" si="9"/>
        <v>418964.31081284524</v>
      </c>
      <c r="Q44" s="20">
        <f t="shared" si="9"/>
        <v>459303.67996693723</v>
      </c>
      <c r="R44" s="20">
        <f t="shared" si="9"/>
        <v>502378.82118940295</v>
      </c>
      <c r="S44" s="20">
        <f t="shared" si="9"/>
        <v>549898.01249861834</v>
      </c>
      <c r="T44" s="20">
        <f t="shared" si="9"/>
        <v>608389.23828888359</v>
      </c>
      <c r="U44" s="20">
        <f t="shared" si="9"/>
        <v>676700.64792444557</v>
      </c>
      <c r="V44" s="20">
        <f t="shared" si="9"/>
        <v>757206.78823273047</v>
      </c>
      <c r="W44" s="20">
        <f t="shared" si="9"/>
        <v>856245.3139702375</v>
      </c>
      <c r="X44" s="20">
        <f t="shared" si="9"/>
        <v>965373.92724859132</v>
      </c>
      <c r="Y44" s="20">
        <f t="shared" si="9"/>
        <v>1098480.7645242757</v>
      </c>
      <c r="Z44" s="20">
        <f t="shared" si="9"/>
        <v>1257259.2834301749</v>
      </c>
      <c r="AA44" s="20">
        <f t="shared" si="9"/>
        <v>1279736.9895747334</v>
      </c>
      <c r="AB44" s="20">
        <f>SUM(AB28:AB43)</f>
        <v>1302462.4248438214</v>
      </c>
      <c r="BD44" s="3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</row>
    <row r="45" spans="1:119" ht="15.75" thickBot="1" x14ac:dyDescent="0.3">
      <c r="A45" s="56" t="s">
        <v>72</v>
      </c>
      <c r="AD45" s="56" t="s">
        <v>73</v>
      </c>
      <c r="BD45" s="3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</row>
    <row r="46" spans="1:119" x14ac:dyDescent="0.25">
      <c r="A46" s="50" t="s">
        <v>14</v>
      </c>
      <c r="B46" s="50" t="s">
        <v>55</v>
      </c>
      <c r="C46" s="74" t="s">
        <v>25</v>
      </c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76"/>
      <c r="AD46" s="77" t="s">
        <v>26</v>
      </c>
      <c r="AE46" s="78"/>
      <c r="AF46" s="78"/>
      <c r="AG46" s="78"/>
      <c r="AH46" s="78"/>
      <c r="AI46" s="78"/>
      <c r="AJ46" s="78"/>
      <c r="AK46" s="78"/>
      <c r="AL46" s="78"/>
      <c r="AM46" s="78"/>
      <c r="AN46" s="78"/>
      <c r="AO46" s="78"/>
      <c r="AP46" s="78"/>
      <c r="AQ46" s="78"/>
      <c r="AR46" s="78"/>
      <c r="AS46" s="78"/>
      <c r="AT46" s="78"/>
      <c r="AU46" s="78"/>
      <c r="AV46" s="78"/>
      <c r="AW46" s="78"/>
      <c r="AX46" s="78"/>
      <c r="AY46" s="78"/>
      <c r="AZ46" s="78"/>
      <c r="BA46" s="78"/>
      <c r="BB46" s="78"/>
      <c r="BC46" s="79"/>
      <c r="BD46" s="32"/>
      <c r="BG46" s="51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</row>
    <row r="47" spans="1:119" ht="15.75" x14ac:dyDescent="0.25">
      <c r="A47" s="41"/>
      <c r="B47" s="41"/>
      <c r="C47" s="40">
        <v>2010</v>
      </c>
      <c r="D47" s="39">
        <v>2011</v>
      </c>
      <c r="E47" s="39">
        <v>2012</v>
      </c>
      <c r="F47" s="39">
        <v>2013</v>
      </c>
      <c r="G47" s="39">
        <v>2014</v>
      </c>
      <c r="H47" s="39">
        <v>2015</v>
      </c>
      <c r="I47" s="39">
        <v>2016</v>
      </c>
      <c r="J47" s="39">
        <v>2017</v>
      </c>
      <c r="K47" s="39">
        <v>2018</v>
      </c>
      <c r="L47" s="39">
        <v>2019</v>
      </c>
      <c r="M47" s="39">
        <v>2020</v>
      </c>
      <c r="N47" s="39">
        <v>2021</v>
      </c>
      <c r="O47" s="39">
        <v>2022</v>
      </c>
      <c r="P47" s="39">
        <v>2023</v>
      </c>
      <c r="Q47" s="39">
        <v>2024</v>
      </c>
      <c r="R47" s="39">
        <v>2025</v>
      </c>
      <c r="S47" s="39">
        <v>2026</v>
      </c>
      <c r="T47" s="39">
        <v>2027</v>
      </c>
      <c r="U47" s="39">
        <v>2028</v>
      </c>
      <c r="V47" s="39">
        <v>2029</v>
      </c>
      <c r="W47" s="39">
        <v>2030</v>
      </c>
      <c r="X47" s="39">
        <v>2031</v>
      </c>
      <c r="Y47" s="39">
        <v>2032</v>
      </c>
      <c r="Z47" s="39">
        <v>2033</v>
      </c>
      <c r="AA47" s="39">
        <v>2034</v>
      </c>
      <c r="AB47" s="38">
        <v>2035</v>
      </c>
      <c r="AD47" s="40">
        <v>2010</v>
      </c>
      <c r="AE47" s="39">
        <v>2011</v>
      </c>
      <c r="AF47" s="39">
        <v>2012</v>
      </c>
      <c r="AG47" s="39">
        <v>2013</v>
      </c>
      <c r="AH47" s="39">
        <v>2014</v>
      </c>
      <c r="AI47" s="39">
        <v>2015</v>
      </c>
      <c r="AJ47" s="39">
        <v>2016</v>
      </c>
      <c r="AK47" s="39">
        <v>2017</v>
      </c>
      <c r="AL47" s="39">
        <v>2018</v>
      </c>
      <c r="AM47" s="39">
        <v>2019</v>
      </c>
      <c r="AN47" s="39">
        <v>2020</v>
      </c>
      <c r="AO47" s="39">
        <v>2021</v>
      </c>
      <c r="AP47" s="39">
        <v>2022</v>
      </c>
      <c r="AQ47" s="39">
        <v>2023</v>
      </c>
      <c r="AR47" s="39">
        <v>2024</v>
      </c>
      <c r="AS47" s="39">
        <v>2025</v>
      </c>
      <c r="AT47" s="39">
        <v>2026</v>
      </c>
      <c r="AU47" s="39">
        <v>2027</v>
      </c>
      <c r="AV47" s="39">
        <v>2028</v>
      </c>
      <c r="AW47" s="39">
        <v>2029</v>
      </c>
      <c r="AX47" s="39">
        <v>2030</v>
      </c>
      <c r="AY47" s="39">
        <v>2031</v>
      </c>
      <c r="AZ47" s="39">
        <v>2032</v>
      </c>
      <c r="BA47" s="39">
        <v>2033</v>
      </c>
      <c r="BB47" s="39">
        <v>2034</v>
      </c>
      <c r="BC47" s="38">
        <v>2035</v>
      </c>
      <c r="BD47" s="32"/>
      <c r="BG47" s="18" t="s">
        <v>95</v>
      </c>
      <c r="BH47" s="19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L47" s="71"/>
      <c r="CM47" s="7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</row>
    <row r="48" spans="1:119" ht="15.75" thickBot="1" x14ac:dyDescent="0.3">
      <c r="A48" s="49"/>
      <c r="B48" s="49"/>
      <c r="C48" s="48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6"/>
      <c r="AD48" s="48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6"/>
      <c r="BD48" s="32"/>
      <c r="BG48" s="31" t="s">
        <v>110</v>
      </c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L48" s="31" t="s">
        <v>110</v>
      </c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</row>
    <row r="49" spans="1:119" ht="15.75" thickBot="1" x14ac:dyDescent="0.3">
      <c r="A49" s="30"/>
      <c r="B49" s="17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32"/>
      <c r="BG49" s="29" t="s">
        <v>4</v>
      </c>
      <c r="BH49" s="28" t="s">
        <v>91</v>
      </c>
      <c r="BI49" s="28" t="s">
        <v>3</v>
      </c>
      <c r="BJ49" s="28" t="s">
        <v>97</v>
      </c>
      <c r="BK49" s="28" t="s">
        <v>92</v>
      </c>
      <c r="BL49" s="27">
        <v>2012</v>
      </c>
      <c r="BM49" s="27">
        <v>2013</v>
      </c>
      <c r="BN49" s="27">
        <v>2014</v>
      </c>
      <c r="BO49" s="27">
        <v>2015</v>
      </c>
      <c r="BP49" s="27">
        <v>2016</v>
      </c>
      <c r="BQ49" s="27">
        <v>2017</v>
      </c>
      <c r="BR49" s="27">
        <v>2018</v>
      </c>
      <c r="BS49" s="27">
        <v>2019</v>
      </c>
      <c r="BT49" s="27">
        <v>2020</v>
      </c>
      <c r="BU49" s="27">
        <v>2021</v>
      </c>
      <c r="BV49" s="27">
        <v>2022</v>
      </c>
      <c r="BW49" s="27">
        <v>2023</v>
      </c>
      <c r="BX49" s="27">
        <v>2024</v>
      </c>
      <c r="BY49" s="27">
        <v>2025</v>
      </c>
      <c r="BZ49" s="27">
        <v>2026</v>
      </c>
      <c r="CA49" s="27">
        <v>2027</v>
      </c>
      <c r="CB49" s="27">
        <v>2028</v>
      </c>
      <c r="CC49" s="27">
        <v>2029</v>
      </c>
      <c r="CD49" s="27">
        <v>2030</v>
      </c>
      <c r="CE49" s="27">
        <v>2031</v>
      </c>
      <c r="CF49" s="27">
        <v>2032</v>
      </c>
      <c r="CG49" s="27">
        <v>2033</v>
      </c>
      <c r="CH49" s="27">
        <v>2034</v>
      </c>
      <c r="CI49" s="27">
        <v>2035</v>
      </c>
      <c r="CJ49" s="27">
        <v>2050</v>
      </c>
      <c r="CL49" s="29" t="s">
        <v>4</v>
      </c>
      <c r="CM49" s="28" t="s">
        <v>91</v>
      </c>
      <c r="CN49" s="28" t="s">
        <v>3</v>
      </c>
      <c r="CO49" s="28" t="s">
        <v>104</v>
      </c>
      <c r="CP49" s="28" t="s">
        <v>97</v>
      </c>
      <c r="CQ49" s="28" t="s">
        <v>92</v>
      </c>
      <c r="CR49" s="27">
        <v>2012</v>
      </c>
      <c r="CS49" s="27">
        <v>2013</v>
      </c>
      <c r="CT49" s="27">
        <v>2014</v>
      </c>
      <c r="CU49" s="27">
        <v>2015</v>
      </c>
      <c r="CV49" s="27">
        <v>2016</v>
      </c>
      <c r="CW49" s="27">
        <v>2017</v>
      </c>
      <c r="CX49" s="27">
        <v>2018</v>
      </c>
      <c r="CY49" s="27">
        <v>2019</v>
      </c>
      <c r="CZ49" s="27">
        <v>2020</v>
      </c>
      <c r="DA49" s="27">
        <v>2021</v>
      </c>
      <c r="DB49" s="27">
        <v>2022</v>
      </c>
      <c r="DC49" s="27">
        <v>2023</v>
      </c>
      <c r="DD49" s="27">
        <v>2024</v>
      </c>
      <c r="DE49" s="27">
        <v>2025</v>
      </c>
      <c r="DF49" s="27">
        <v>2026</v>
      </c>
      <c r="DG49" s="27">
        <v>2027</v>
      </c>
      <c r="DH49" s="27">
        <v>2028</v>
      </c>
      <c r="DI49" s="27">
        <v>2029</v>
      </c>
      <c r="DJ49" s="27">
        <v>2030</v>
      </c>
      <c r="DK49" s="27">
        <v>2031</v>
      </c>
      <c r="DL49" s="27">
        <v>2032</v>
      </c>
      <c r="DM49" s="27">
        <v>2033</v>
      </c>
      <c r="DN49" s="27">
        <v>2034</v>
      </c>
      <c r="DO49" s="27">
        <v>2035</v>
      </c>
    </row>
    <row r="50" spans="1:119" x14ac:dyDescent="0.25">
      <c r="A50" s="26" t="s">
        <v>74</v>
      </c>
      <c r="B50" s="26" t="s">
        <v>28</v>
      </c>
      <c r="C50" s="25">
        <v>7073.8124109890732</v>
      </c>
      <c r="D50" s="25">
        <v>7190.7349301789745</v>
      </c>
      <c r="E50" s="25">
        <v>7045.8980846013128</v>
      </c>
      <c r="F50" s="25">
        <v>7186.1266360943928</v>
      </c>
      <c r="G50" s="25">
        <v>7628.6281982756618</v>
      </c>
      <c r="H50" s="25">
        <v>4967.9397798486361</v>
      </c>
      <c r="I50" s="25">
        <v>2307.2513614216109</v>
      </c>
      <c r="J50" s="25">
        <v>2307.2513614216109</v>
      </c>
      <c r="K50" s="25">
        <v>4548.5812553740334</v>
      </c>
      <c r="L50" s="25">
        <v>8124.8208655775288</v>
      </c>
      <c r="M50" s="25">
        <v>11107.767268558326</v>
      </c>
      <c r="N50" s="25">
        <v>13378.761822871884</v>
      </c>
      <c r="O50" s="25">
        <v>22973.631413012325</v>
      </c>
      <c r="P50" s="25">
        <v>30348.595586127827</v>
      </c>
      <c r="Q50" s="25">
        <v>37674.118658641448</v>
      </c>
      <c r="R50" s="25">
        <v>41654.127257093722</v>
      </c>
      <c r="S50" s="25">
        <v>50133.276010318143</v>
      </c>
      <c r="T50" s="25">
        <v>36981.943250214958</v>
      </c>
      <c r="U50" s="25">
        <v>43244.482659787907</v>
      </c>
      <c r="V50" s="25">
        <v>25898.896531957576</v>
      </c>
      <c r="W50" s="25">
        <v>31230.295213528232</v>
      </c>
      <c r="X50" s="25">
        <v>41860.131842934941</v>
      </c>
      <c r="Y50" s="25">
        <v>31312.697047864716</v>
      </c>
      <c r="Z50" s="25">
        <v>41200.917168243046</v>
      </c>
      <c r="AA50" s="25">
        <v>34114.35941530524</v>
      </c>
      <c r="AB50" s="25">
        <v>34114.35941530524</v>
      </c>
      <c r="AD50" s="24">
        <v>334.94400000000002</v>
      </c>
      <c r="AE50" s="24">
        <v>334.94400000000002</v>
      </c>
      <c r="AF50" s="24">
        <v>334.94400000000002</v>
      </c>
      <c r="AG50" s="24">
        <v>334.94400000000002</v>
      </c>
      <c r="AH50" s="24">
        <v>334.94400000000002</v>
      </c>
      <c r="AI50" s="24">
        <v>334.94400000000002</v>
      </c>
      <c r="AJ50" s="24">
        <v>334.94400000000002</v>
      </c>
      <c r="AK50" s="24">
        <v>334.94400000000002</v>
      </c>
      <c r="AL50" s="24">
        <v>334.94400000000002</v>
      </c>
      <c r="AM50" s="24">
        <v>334.94400000000002</v>
      </c>
      <c r="AN50" s="24">
        <v>334.94400000000002</v>
      </c>
      <c r="AO50" s="24">
        <v>334.94400000000002</v>
      </c>
      <c r="AP50" s="24">
        <v>334.94400000000002</v>
      </c>
      <c r="AQ50" s="24">
        <v>334.94400000000002</v>
      </c>
      <c r="AR50" s="24">
        <v>334.94400000000002</v>
      </c>
      <c r="AS50" s="24">
        <v>334.94400000000002</v>
      </c>
      <c r="AT50" s="24">
        <v>334.94400000000002</v>
      </c>
      <c r="AU50" s="24">
        <v>334.94400000000002</v>
      </c>
      <c r="AV50" s="24">
        <v>334.94400000000002</v>
      </c>
      <c r="AW50" s="24">
        <v>334.94400000000002</v>
      </c>
      <c r="AX50" s="24">
        <v>334.94400000000002</v>
      </c>
      <c r="AY50" s="24">
        <v>334.94400000000002</v>
      </c>
      <c r="AZ50" s="24">
        <v>334.94400000000002</v>
      </c>
      <c r="BA50" s="24">
        <v>334.94400000000002</v>
      </c>
      <c r="BB50" s="24">
        <v>334.94400000000002</v>
      </c>
      <c r="BC50" s="24">
        <v>334.94400000000002</v>
      </c>
      <c r="BD50" s="32"/>
      <c r="BE50" s="52">
        <v>3</v>
      </c>
      <c r="BG50" s="52" t="str">
        <f>"ABIOFRSR"&amp;BE50</f>
        <v>ABIOFRSR3</v>
      </c>
      <c r="BH50" s="52" t="str">
        <f>A50</f>
        <v>Forest thinnings - Hi</v>
      </c>
      <c r="BI50" s="55" t="s">
        <v>5</v>
      </c>
      <c r="BJ50" s="52" t="s">
        <v>7</v>
      </c>
      <c r="BK50" s="55" t="s">
        <v>1</v>
      </c>
      <c r="BL50" s="66">
        <v>0</v>
      </c>
      <c r="BM50" s="66">
        <v>0</v>
      </c>
      <c r="BN50" s="66">
        <v>0</v>
      </c>
      <c r="BO50" s="66">
        <v>0</v>
      </c>
      <c r="BP50" s="66">
        <v>0</v>
      </c>
      <c r="BQ50" s="66">
        <v>0</v>
      </c>
      <c r="BR50" s="66">
        <v>0</v>
      </c>
      <c r="BS50" s="66">
        <v>0</v>
      </c>
      <c r="BT50" s="66">
        <v>0</v>
      </c>
      <c r="BU50" s="66">
        <v>0</v>
      </c>
      <c r="BV50" s="66">
        <v>0</v>
      </c>
      <c r="BW50" s="66">
        <v>0</v>
      </c>
      <c r="BX50" s="66">
        <v>0</v>
      </c>
      <c r="BY50" s="66">
        <v>0</v>
      </c>
      <c r="BZ50" s="66">
        <v>0</v>
      </c>
      <c r="CA50" s="66">
        <v>0</v>
      </c>
      <c r="CB50" s="66">
        <v>0</v>
      </c>
      <c r="CC50" s="66">
        <v>0</v>
      </c>
      <c r="CD50" s="66">
        <v>0</v>
      </c>
      <c r="CE50" s="66">
        <v>0</v>
      </c>
      <c r="CF50" s="66">
        <v>0</v>
      </c>
      <c r="CG50" s="66">
        <v>0</v>
      </c>
      <c r="CH50" s="66">
        <v>0</v>
      </c>
      <c r="CI50" s="66">
        <v>0</v>
      </c>
      <c r="CJ50" s="66">
        <v>0</v>
      </c>
      <c r="CL50" s="52" t="str">
        <f t="shared" ref="CL50:CL65" si="10">BG50</f>
        <v>ABIOFRSR3</v>
      </c>
      <c r="CM50" s="52" t="str">
        <f t="shared" ref="CM50:CM65" si="11">BH50</f>
        <v>Forest thinnings - Hi</v>
      </c>
      <c r="CN50" s="15" t="s">
        <v>106</v>
      </c>
      <c r="CO50" s="15" t="s">
        <v>105</v>
      </c>
      <c r="CP50" s="52" t="str">
        <f t="shared" ref="CP50:CP65" si="12">BJ50</f>
        <v>BIOWOO</v>
      </c>
      <c r="CQ50" s="52" t="s">
        <v>103</v>
      </c>
      <c r="CR50" s="66">
        <f>IF(AF50&lt;0,0.01,AF50/Conversions!$B$3)</f>
        <v>8</v>
      </c>
      <c r="CS50" s="66">
        <f>IF(AG50&lt;0,0.01,AG50/Conversions!$B$3)</f>
        <v>8</v>
      </c>
      <c r="CT50" s="66">
        <f>IF(AH50&lt;0,0.01,AH50/Conversions!$B$3)</f>
        <v>8</v>
      </c>
      <c r="CU50" s="66">
        <f>IF(AI50&lt;0,0.01,AI50/Conversions!$B$3)</f>
        <v>8</v>
      </c>
      <c r="CV50" s="66">
        <f>IF(AJ50&lt;0,0.01,AJ50/Conversions!$B$3)</f>
        <v>8</v>
      </c>
      <c r="CW50" s="66">
        <f>IF(AK50&lt;0,0.01,AK50/Conversions!$B$3)</f>
        <v>8</v>
      </c>
      <c r="CX50" s="66">
        <f>IF(AL50&lt;0,0.01,AL50/Conversions!$B$3)</f>
        <v>8</v>
      </c>
      <c r="CY50" s="66">
        <f>IF(AM50&lt;0,0.01,AM50/Conversions!$B$3)</f>
        <v>8</v>
      </c>
      <c r="CZ50" s="66">
        <f>IF(AN50&lt;0,0.01,AN50/Conversions!$B$3)</f>
        <v>8</v>
      </c>
      <c r="DA50" s="66">
        <f>IF(AO50&lt;0,0.01,AO50/Conversions!$B$3)</f>
        <v>8</v>
      </c>
      <c r="DB50" s="66">
        <f>IF(AP50&lt;0,0.01,AP50/Conversions!$B$3)</f>
        <v>8</v>
      </c>
      <c r="DC50" s="66">
        <f>IF(AQ50&lt;0,0.01,AQ50/Conversions!$B$3)</f>
        <v>8</v>
      </c>
      <c r="DD50" s="66">
        <f>IF(AR50&lt;0,0.01,AR50/Conversions!$B$3)</f>
        <v>8</v>
      </c>
      <c r="DE50" s="66">
        <f>IF(AS50&lt;0,0.01,AS50/Conversions!$B$3)</f>
        <v>8</v>
      </c>
      <c r="DF50" s="66">
        <f>IF(AT50&lt;0,0.01,AT50/Conversions!$B$3)</f>
        <v>8</v>
      </c>
      <c r="DG50" s="66">
        <f>IF(AU50&lt;0,0.01,AU50/Conversions!$B$3)</f>
        <v>8</v>
      </c>
      <c r="DH50" s="66">
        <f>IF(AV50&lt;0,0.01,AV50/Conversions!$B$3)</f>
        <v>8</v>
      </c>
      <c r="DI50" s="66">
        <f>IF(AW50&lt;0,0.01,AW50/Conversions!$B$3)</f>
        <v>8</v>
      </c>
      <c r="DJ50" s="66">
        <f>IF(AX50&lt;0,0.01,AX50/Conversions!$B$3)</f>
        <v>8</v>
      </c>
      <c r="DK50" s="66">
        <f>IF(AY50&lt;0,0.01,AY50/Conversions!$B$3)</f>
        <v>8</v>
      </c>
      <c r="DL50" s="66">
        <f>IF(AZ50&lt;0,0.01,AZ50/Conversions!$B$3)</f>
        <v>8</v>
      </c>
      <c r="DM50" s="66">
        <f>IF(BA50&lt;0,0.01,BA50/Conversions!$B$3)</f>
        <v>8</v>
      </c>
      <c r="DN50" s="66">
        <f>IF(BB50&lt;0,0.01,BB50/Conversions!$B$3)</f>
        <v>8</v>
      </c>
      <c r="DO50" s="66">
        <f>IF(BC50&lt;0,0.01,BC50/Conversions!$B$3)</f>
        <v>8</v>
      </c>
    </row>
    <row r="51" spans="1:119" x14ac:dyDescent="0.25">
      <c r="A51" s="26" t="s">
        <v>75</v>
      </c>
      <c r="B51" s="26" t="s">
        <v>30</v>
      </c>
      <c r="C51" s="25">
        <v>0</v>
      </c>
      <c r="D51" s="25">
        <v>0</v>
      </c>
      <c r="E51" s="25">
        <v>0</v>
      </c>
      <c r="F51" s="25">
        <v>0</v>
      </c>
      <c r="G51" s="25">
        <v>0</v>
      </c>
      <c r="H51" s="25">
        <v>0</v>
      </c>
      <c r="I51" s="25">
        <v>0</v>
      </c>
      <c r="J51" s="25">
        <v>0</v>
      </c>
      <c r="K51" s="25">
        <v>0</v>
      </c>
      <c r="L51" s="25">
        <v>0</v>
      </c>
      <c r="M51" s="25">
        <v>0</v>
      </c>
      <c r="N51" s="25">
        <v>0</v>
      </c>
      <c r="O51" s="25">
        <v>0</v>
      </c>
      <c r="P51" s="25">
        <v>0</v>
      </c>
      <c r="Q51" s="25">
        <v>0</v>
      </c>
      <c r="R51" s="25">
        <v>0</v>
      </c>
      <c r="S51" s="25">
        <v>0</v>
      </c>
      <c r="T51" s="25">
        <v>0</v>
      </c>
      <c r="U51" s="25">
        <v>0</v>
      </c>
      <c r="V51" s="25">
        <v>0</v>
      </c>
      <c r="W51" s="25">
        <v>0</v>
      </c>
      <c r="X51" s="25">
        <v>0</v>
      </c>
      <c r="Y51" s="25">
        <v>0</v>
      </c>
      <c r="Z51" s="25">
        <v>0</v>
      </c>
      <c r="AA51" s="25">
        <v>0</v>
      </c>
      <c r="AB51" s="25">
        <v>0</v>
      </c>
      <c r="AD51" s="24">
        <v>376.81200000000001</v>
      </c>
      <c r="AE51" s="24">
        <v>376.81200000000001</v>
      </c>
      <c r="AF51" s="24">
        <v>376.81200000000001</v>
      </c>
      <c r="AG51" s="24">
        <v>376.81200000000001</v>
      </c>
      <c r="AH51" s="24">
        <v>376.81200000000001</v>
      </c>
      <c r="AI51" s="24">
        <v>376.81200000000001</v>
      </c>
      <c r="AJ51" s="24">
        <v>376.81200000000001</v>
      </c>
      <c r="AK51" s="24">
        <v>376.81200000000001</v>
      </c>
      <c r="AL51" s="24">
        <v>376.81200000000001</v>
      </c>
      <c r="AM51" s="24">
        <v>376.81200000000001</v>
      </c>
      <c r="AN51" s="24">
        <v>376.81200000000001</v>
      </c>
      <c r="AO51" s="24">
        <v>376.81200000000001</v>
      </c>
      <c r="AP51" s="24">
        <v>376.81200000000001</v>
      </c>
      <c r="AQ51" s="24">
        <v>376.81200000000001</v>
      </c>
      <c r="AR51" s="24">
        <v>376.81200000000001</v>
      </c>
      <c r="AS51" s="24">
        <v>376.81200000000001</v>
      </c>
      <c r="AT51" s="24">
        <v>376.81200000000001</v>
      </c>
      <c r="AU51" s="24">
        <v>376.81200000000001</v>
      </c>
      <c r="AV51" s="24">
        <v>376.81200000000001</v>
      </c>
      <c r="AW51" s="24">
        <v>376.81200000000001</v>
      </c>
      <c r="AX51" s="24">
        <v>376.81200000000001</v>
      </c>
      <c r="AY51" s="24">
        <v>376.81200000000001</v>
      </c>
      <c r="AZ51" s="24">
        <v>376.81200000000001</v>
      </c>
      <c r="BA51" s="24">
        <v>376.81200000000001</v>
      </c>
      <c r="BB51" s="24">
        <v>376.81200000000001</v>
      </c>
      <c r="BC51" s="24">
        <v>376.81200000000001</v>
      </c>
      <c r="BD51" s="32"/>
      <c r="BE51" s="52">
        <v>3</v>
      </c>
      <c r="BG51" s="52" t="str">
        <f>"MINBIOWOO1"&amp;BE51</f>
        <v>MINBIOWOO13</v>
      </c>
      <c r="BH51" s="52" t="str">
        <f t="shared" ref="BH51:BH65" si="13">A51</f>
        <v>Sawmill residues - Hi</v>
      </c>
      <c r="BI51" s="55" t="s">
        <v>5</v>
      </c>
      <c r="BJ51" s="52" t="s">
        <v>7</v>
      </c>
      <c r="BK51" s="55" t="s">
        <v>1</v>
      </c>
      <c r="BL51" s="66">
        <v>0</v>
      </c>
      <c r="BM51" s="66">
        <v>0</v>
      </c>
      <c r="BN51" s="66">
        <v>0</v>
      </c>
      <c r="BO51" s="66">
        <v>0</v>
      </c>
      <c r="BP51" s="66">
        <v>0</v>
      </c>
      <c r="BQ51" s="66">
        <v>0</v>
      </c>
      <c r="BR51" s="66">
        <v>0</v>
      </c>
      <c r="BS51" s="66">
        <v>0</v>
      </c>
      <c r="BT51" s="66">
        <v>0</v>
      </c>
      <c r="BU51" s="66">
        <v>0</v>
      </c>
      <c r="BV51" s="66">
        <v>0</v>
      </c>
      <c r="BW51" s="66">
        <v>0</v>
      </c>
      <c r="BX51" s="66">
        <v>0</v>
      </c>
      <c r="BY51" s="66">
        <v>0</v>
      </c>
      <c r="BZ51" s="66">
        <v>0</v>
      </c>
      <c r="CA51" s="66">
        <v>0</v>
      </c>
      <c r="CB51" s="66">
        <v>0</v>
      </c>
      <c r="CC51" s="66">
        <v>0</v>
      </c>
      <c r="CD51" s="66">
        <v>0</v>
      </c>
      <c r="CE51" s="66">
        <v>0</v>
      </c>
      <c r="CF51" s="66">
        <v>0</v>
      </c>
      <c r="CG51" s="66">
        <v>0</v>
      </c>
      <c r="CH51" s="66">
        <v>0</v>
      </c>
      <c r="CI51" s="66">
        <v>0</v>
      </c>
      <c r="CJ51" s="66">
        <v>0</v>
      </c>
      <c r="CL51" s="52" t="str">
        <f t="shared" si="10"/>
        <v>MINBIOWOO13</v>
      </c>
      <c r="CM51" s="52" t="str">
        <f t="shared" si="11"/>
        <v>Sawmill residues - Hi</v>
      </c>
      <c r="CN51" s="15" t="s">
        <v>6</v>
      </c>
      <c r="CO51" s="15" t="s">
        <v>105</v>
      </c>
      <c r="CP51" s="52" t="str">
        <f t="shared" si="12"/>
        <v>BIOWOO</v>
      </c>
      <c r="CQ51" s="52" t="s">
        <v>103</v>
      </c>
      <c r="CR51" s="66">
        <f>IF(AF51&lt;0,0.01,AF51/Conversions!$B$3)</f>
        <v>9</v>
      </c>
      <c r="CS51" s="66">
        <f>IF(AG51&lt;0,0.01,AG51/Conversions!$B$3)</f>
        <v>9</v>
      </c>
      <c r="CT51" s="66">
        <f>IF(AH51&lt;0,0.01,AH51/Conversions!$B$3)</f>
        <v>9</v>
      </c>
      <c r="CU51" s="66">
        <f>IF(AI51&lt;0,0.01,AI51/Conversions!$B$3)</f>
        <v>9</v>
      </c>
      <c r="CV51" s="66">
        <f>IF(AJ51&lt;0,0.01,AJ51/Conversions!$B$3)</f>
        <v>9</v>
      </c>
      <c r="CW51" s="66">
        <f>IF(AK51&lt;0,0.01,AK51/Conversions!$B$3)</f>
        <v>9</v>
      </c>
      <c r="CX51" s="66">
        <f>IF(AL51&lt;0,0.01,AL51/Conversions!$B$3)</f>
        <v>9</v>
      </c>
      <c r="CY51" s="66">
        <f>IF(AM51&lt;0,0.01,AM51/Conversions!$B$3)</f>
        <v>9</v>
      </c>
      <c r="CZ51" s="66">
        <f>IF(AN51&lt;0,0.01,AN51/Conversions!$B$3)</f>
        <v>9</v>
      </c>
      <c r="DA51" s="66">
        <f>IF(AO51&lt;0,0.01,AO51/Conversions!$B$3)</f>
        <v>9</v>
      </c>
      <c r="DB51" s="66">
        <f>IF(AP51&lt;0,0.01,AP51/Conversions!$B$3)</f>
        <v>9</v>
      </c>
      <c r="DC51" s="66">
        <f>IF(AQ51&lt;0,0.01,AQ51/Conversions!$B$3)</f>
        <v>9</v>
      </c>
      <c r="DD51" s="66">
        <f>IF(AR51&lt;0,0.01,AR51/Conversions!$B$3)</f>
        <v>9</v>
      </c>
      <c r="DE51" s="66">
        <f>IF(AS51&lt;0,0.01,AS51/Conversions!$B$3)</f>
        <v>9</v>
      </c>
      <c r="DF51" s="66">
        <f>IF(AT51&lt;0,0.01,AT51/Conversions!$B$3)</f>
        <v>9</v>
      </c>
      <c r="DG51" s="66">
        <f>IF(AU51&lt;0,0.01,AU51/Conversions!$B$3)</f>
        <v>9</v>
      </c>
      <c r="DH51" s="66">
        <f>IF(AV51&lt;0,0.01,AV51/Conversions!$B$3)</f>
        <v>9</v>
      </c>
      <c r="DI51" s="66">
        <f>IF(AW51&lt;0,0.01,AW51/Conversions!$B$3)</f>
        <v>9</v>
      </c>
      <c r="DJ51" s="66">
        <f>IF(AX51&lt;0,0.01,AX51/Conversions!$B$3)</f>
        <v>9</v>
      </c>
      <c r="DK51" s="66">
        <f>IF(AY51&lt;0,0.01,AY51/Conversions!$B$3)</f>
        <v>9</v>
      </c>
      <c r="DL51" s="66">
        <f>IF(AZ51&lt;0,0.01,AZ51/Conversions!$B$3)</f>
        <v>9</v>
      </c>
      <c r="DM51" s="66">
        <f>IF(BA51&lt;0,0.01,BA51/Conversions!$B$3)</f>
        <v>9</v>
      </c>
      <c r="DN51" s="66">
        <f>IF(BB51&lt;0,0.01,BB51/Conversions!$B$3)</f>
        <v>9</v>
      </c>
      <c r="DO51" s="66">
        <f>IF(BC51&lt;0,0.01,BC51/Conversions!$B$3)</f>
        <v>9</v>
      </c>
    </row>
    <row r="52" spans="1:119" x14ac:dyDescent="0.25">
      <c r="A52" s="26" t="s">
        <v>76</v>
      </c>
      <c r="B52" s="26" t="s">
        <v>32</v>
      </c>
      <c r="C52" s="25">
        <v>5687.5250788191461</v>
      </c>
      <c r="D52" s="25">
        <v>5476.6874462596725</v>
      </c>
      <c r="E52" s="25">
        <v>5265.8498137002007</v>
      </c>
      <c r="F52" s="25">
        <v>5621.2355085248355</v>
      </c>
      <c r="G52" s="25">
        <v>5662.1727183821258</v>
      </c>
      <c r="H52" s="25">
        <v>5808.2012544747004</v>
      </c>
      <c r="I52" s="25">
        <v>5955.9866772760251</v>
      </c>
      <c r="J52" s="25">
        <v>6134.0081406754944</v>
      </c>
      <c r="K52" s="25">
        <v>6307.4089527404758</v>
      </c>
      <c r="L52" s="25">
        <v>6479.8462180391361</v>
      </c>
      <c r="M52" s="25">
        <v>6651.0206917286851</v>
      </c>
      <c r="N52" s="25">
        <v>6783.3417518007318</v>
      </c>
      <c r="O52" s="25">
        <v>6883.0270714823509</v>
      </c>
      <c r="P52" s="25">
        <v>6984.7054753504644</v>
      </c>
      <c r="Q52" s="25">
        <v>7076.5944170003404</v>
      </c>
      <c r="R52" s="25">
        <v>7184.4829369018998</v>
      </c>
      <c r="S52" s="25">
        <v>7296.2038851219049</v>
      </c>
      <c r="T52" s="25">
        <v>7409.6621288968963</v>
      </c>
      <c r="U52" s="25">
        <v>7524.8846837140645</v>
      </c>
      <c r="V52" s="25">
        <v>7641.8989851598444</v>
      </c>
      <c r="W52" s="25">
        <v>7760.7328954525856</v>
      </c>
      <c r="X52" s="25">
        <v>7881.4147100768078</v>
      </c>
      <c r="Y52" s="25">
        <v>8003.9731645206502</v>
      </c>
      <c r="Z52" s="25">
        <v>8128.4374411180252</v>
      </c>
      <c r="AA52" s="25">
        <v>8254.8371759972433</v>
      </c>
      <c r="AB52" s="25">
        <v>8383.2024661376363</v>
      </c>
      <c r="AD52" s="24">
        <v>220.73265306122451</v>
      </c>
      <c r="AE52" s="24">
        <v>220.73265306122451</v>
      </c>
      <c r="AF52" s="24">
        <v>220.73265306122451</v>
      </c>
      <c r="AG52" s="24">
        <v>220.73265306122451</v>
      </c>
      <c r="AH52" s="24">
        <v>220.73265306122451</v>
      </c>
      <c r="AI52" s="24">
        <v>220.73265306122451</v>
      </c>
      <c r="AJ52" s="24">
        <v>220.73265306122451</v>
      </c>
      <c r="AK52" s="24">
        <v>220.73265306122451</v>
      </c>
      <c r="AL52" s="24">
        <v>220.73265306122451</v>
      </c>
      <c r="AM52" s="24">
        <v>220.73265306122451</v>
      </c>
      <c r="AN52" s="24">
        <v>220.73265306122451</v>
      </c>
      <c r="AO52" s="24">
        <v>220.73265306122451</v>
      </c>
      <c r="AP52" s="24">
        <v>220.73265306122451</v>
      </c>
      <c r="AQ52" s="24">
        <v>220.73265306122451</v>
      </c>
      <c r="AR52" s="24">
        <v>220.73265306122451</v>
      </c>
      <c r="AS52" s="24">
        <v>220.73265306122451</v>
      </c>
      <c r="AT52" s="24">
        <v>220.73265306122451</v>
      </c>
      <c r="AU52" s="24">
        <v>220.73265306122451</v>
      </c>
      <c r="AV52" s="24">
        <v>220.73265306122451</v>
      </c>
      <c r="AW52" s="24">
        <v>220.73265306122451</v>
      </c>
      <c r="AX52" s="24">
        <v>220.73265306122451</v>
      </c>
      <c r="AY52" s="24">
        <v>220.73265306122451</v>
      </c>
      <c r="AZ52" s="24">
        <v>220.73265306122451</v>
      </c>
      <c r="BA52" s="24">
        <v>220.73265306122451</v>
      </c>
      <c r="BB52" s="24">
        <v>220.73265306122451</v>
      </c>
      <c r="BC52" s="24">
        <v>220.73265306122451</v>
      </c>
      <c r="BD52" s="32"/>
      <c r="BE52" s="52">
        <v>3</v>
      </c>
      <c r="BG52" s="52" t="str">
        <f>"MINBIOWOO2"&amp;BE52</f>
        <v>MINBIOWOO23</v>
      </c>
      <c r="BH52" s="52" t="str">
        <f t="shared" si="13"/>
        <v>PCRW - Hi</v>
      </c>
      <c r="BI52" s="55" t="s">
        <v>5</v>
      </c>
      <c r="BJ52" s="52" t="s">
        <v>7</v>
      </c>
      <c r="BK52" s="55" t="s">
        <v>1</v>
      </c>
      <c r="BL52" s="66">
        <v>0</v>
      </c>
      <c r="BM52" s="66">
        <v>0</v>
      </c>
      <c r="BN52" s="66">
        <v>0</v>
      </c>
      <c r="BO52" s="66">
        <v>0</v>
      </c>
      <c r="BP52" s="66">
        <v>0</v>
      </c>
      <c r="BQ52" s="66">
        <v>0</v>
      </c>
      <c r="BR52" s="66">
        <v>0</v>
      </c>
      <c r="BS52" s="66">
        <v>0</v>
      </c>
      <c r="BT52" s="66">
        <v>0</v>
      </c>
      <c r="BU52" s="66">
        <v>0</v>
      </c>
      <c r="BV52" s="66">
        <v>0</v>
      </c>
      <c r="BW52" s="66">
        <v>0</v>
      </c>
      <c r="BX52" s="66">
        <v>0</v>
      </c>
      <c r="BY52" s="66">
        <v>0</v>
      </c>
      <c r="BZ52" s="66">
        <v>0</v>
      </c>
      <c r="CA52" s="66">
        <v>0</v>
      </c>
      <c r="CB52" s="66">
        <v>0</v>
      </c>
      <c r="CC52" s="66">
        <v>0</v>
      </c>
      <c r="CD52" s="66">
        <v>0</v>
      </c>
      <c r="CE52" s="66">
        <v>0</v>
      </c>
      <c r="CF52" s="66">
        <v>0</v>
      </c>
      <c r="CG52" s="66">
        <v>0</v>
      </c>
      <c r="CH52" s="66">
        <v>0</v>
      </c>
      <c r="CI52" s="66">
        <v>0</v>
      </c>
      <c r="CJ52" s="66">
        <v>0</v>
      </c>
      <c r="CL52" s="52" t="str">
        <f t="shared" si="10"/>
        <v>MINBIOWOO23</v>
      </c>
      <c r="CM52" s="52" t="str">
        <f t="shared" si="11"/>
        <v>PCRW - Hi</v>
      </c>
      <c r="CN52" s="15" t="s">
        <v>6</v>
      </c>
      <c r="CO52" s="15" t="s">
        <v>105</v>
      </c>
      <c r="CP52" s="52" t="str">
        <f t="shared" si="12"/>
        <v>BIOWOO</v>
      </c>
      <c r="CQ52" s="52" t="s">
        <v>103</v>
      </c>
      <c r="CR52" s="66">
        <f>IF(AF52&lt;0,0.01,AF52/Conversions!$B$3)</f>
        <v>5.2721088435374153</v>
      </c>
      <c r="CS52" s="66">
        <f>IF(AG52&lt;0,0.01,AG52/Conversions!$B$3)</f>
        <v>5.2721088435374153</v>
      </c>
      <c r="CT52" s="66">
        <f>IF(AH52&lt;0,0.01,AH52/Conversions!$B$3)</f>
        <v>5.2721088435374153</v>
      </c>
      <c r="CU52" s="66">
        <f>IF(AI52&lt;0,0.01,AI52/Conversions!$B$3)</f>
        <v>5.2721088435374153</v>
      </c>
      <c r="CV52" s="66">
        <f>IF(AJ52&lt;0,0.01,AJ52/Conversions!$B$3)</f>
        <v>5.2721088435374153</v>
      </c>
      <c r="CW52" s="66">
        <f>IF(AK52&lt;0,0.01,AK52/Conversions!$B$3)</f>
        <v>5.2721088435374153</v>
      </c>
      <c r="CX52" s="66">
        <f>IF(AL52&lt;0,0.01,AL52/Conversions!$B$3)</f>
        <v>5.2721088435374153</v>
      </c>
      <c r="CY52" s="66">
        <f>IF(AM52&lt;0,0.01,AM52/Conversions!$B$3)</f>
        <v>5.2721088435374153</v>
      </c>
      <c r="CZ52" s="66">
        <f>IF(AN52&lt;0,0.01,AN52/Conversions!$B$3)</f>
        <v>5.2721088435374153</v>
      </c>
      <c r="DA52" s="66">
        <f>IF(AO52&lt;0,0.01,AO52/Conversions!$B$3)</f>
        <v>5.2721088435374153</v>
      </c>
      <c r="DB52" s="66">
        <f>IF(AP52&lt;0,0.01,AP52/Conversions!$B$3)</f>
        <v>5.2721088435374153</v>
      </c>
      <c r="DC52" s="66">
        <f>IF(AQ52&lt;0,0.01,AQ52/Conversions!$B$3)</f>
        <v>5.2721088435374153</v>
      </c>
      <c r="DD52" s="66">
        <f>IF(AR52&lt;0,0.01,AR52/Conversions!$B$3)</f>
        <v>5.2721088435374153</v>
      </c>
      <c r="DE52" s="66">
        <f>IF(AS52&lt;0,0.01,AS52/Conversions!$B$3)</f>
        <v>5.2721088435374153</v>
      </c>
      <c r="DF52" s="66">
        <f>IF(AT52&lt;0,0.01,AT52/Conversions!$B$3)</f>
        <v>5.2721088435374153</v>
      </c>
      <c r="DG52" s="66">
        <f>IF(AU52&lt;0,0.01,AU52/Conversions!$B$3)</f>
        <v>5.2721088435374153</v>
      </c>
      <c r="DH52" s="66">
        <f>IF(AV52&lt;0,0.01,AV52/Conversions!$B$3)</f>
        <v>5.2721088435374153</v>
      </c>
      <c r="DI52" s="66">
        <f>IF(AW52&lt;0,0.01,AW52/Conversions!$B$3)</f>
        <v>5.2721088435374153</v>
      </c>
      <c r="DJ52" s="66">
        <f>IF(AX52&lt;0,0.01,AX52/Conversions!$B$3)</f>
        <v>5.2721088435374153</v>
      </c>
      <c r="DK52" s="66">
        <f>IF(AY52&lt;0,0.01,AY52/Conversions!$B$3)</f>
        <v>5.2721088435374153</v>
      </c>
      <c r="DL52" s="66">
        <f>IF(AZ52&lt;0,0.01,AZ52/Conversions!$B$3)</f>
        <v>5.2721088435374153</v>
      </c>
      <c r="DM52" s="66">
        <f>IF(BA52&lt;0,0.01,BA52/Conversions!$B$3)</f>
        <v>5.2721088435374153</v>
      </c>
      <c r="DN52" s="66">
        <f>IF(BB52&lt;0,0.01,BB52/Conversions!$B$3)</f>
        <v>5.2721088435374153</v>
      </c>
      <c r="DO52" s="66">
        <f>IF(BC52&lt;0,0.01,BC52/Conversions!$B$3)</f>
        <v>5.2721088435374153</v>
      </c>
    </row>
    <row r="53" spans="1:119" x14ac:dyDescent="0.25">
      <c r="A53" s="26" t="s">
        <v>77</v>
      </c>
      <c r="B53" s="26" t="s">
        <v>34</v>
      </c>
      <c r="C53" s="25">
        <v>48521.693129214225</v>
      </c>
      <c r="D53" s="25">
        <v>39672.785553605805</v>
      </c>
      <c r="E53" s="25">
        <v>0</v>
      </c>
      <c r="F53" s="25">
        <v>0</v>
      </c>
      <c r="G53" s="25">
        <v>0</v>
      </c>
      <c r="H53" s="25">
        <v>0</v>
      </c>
      <c r="I53" s="25">
        <v>0</v>
      </c>
      <c r="J53" s="25">
        <v>0</v>
      </c>
      <c r="K53" s="25">
        <v>0</v>
      </c>
      <c r="L53" s="25">
        <v>0</v>
      </c>
      <c r="M53" s="25">
        <v>0</v>
      </c>
      <c r="N53" s="25">
        <v>0</v>
      </c>
      <c r="O53" s="25">
        <v>0</v>
      </c>
      <c r="P53" s="25">
        <v>0</v>
      </c>
      <c r="Q53" s="25">
        <v>0</v>
      </c>
      <c r="R53" s="25">
        <v>0</v>
      </c>
      <c r="S53" s="25">
        <v>0</v>
      </c>
      <c r="T53" s="25">
        <v>0</v>
      </c>
      <c r="U53" s="25">
        <v>0</v>
      </c>
      <c r="V53" s="25">
        <v>0</v>
      </c>
      <c r="W53" s="25">
        <v>0</v>
      </c>
      <c r="X53" s="25">
        <v>0</v>
      </c>
      <c r="Y53" s="25">
        <v>0</v>
      </c>
      <c r="Z53" s="25">
        <v>0</v>
      </c>
      <c r="AA53" s="25">
        <v>0</v>
      </c>
      <c r="AB53" s="25">
        <v>0</v>
      </c>
      <c r="AD53" s="24">
        <v>-370</v>
      </c>
      <c r="AE53" s="24">
        <v>-370</v>
      </c>
      <c r="AF53" s="24">
        <v>-370</v>
      </c>
      <c r="AG53" s="24">
        <v>-370</v>
      </c>
      <c r="AH53" s="24">
        <v>-370</v>
      </c>
      <c r="AI53" s="24">
        <v>-370</v>
      </c>
      <c r="AJ53" s="24">
        <v>-370</v>
      </c>
      <c r="AK53" s="24">
        <v>-370</v>
      </c>
      <c r="AL53" s="24">
        <v>-370</v>
      </c>
      <c r="AM53" s="24">
        <v>-370</v>
      </c>
      <c r="AN53" s="24">
        <v>-370</v>
      </c>
      <c r="AO53" s="24">
        <v>-370</v>
      </c>
      <c r="AP53" s="24">
        <v>-370</v>
      </c>
      <c r="AQ53" s="24">
        <v>-370</v>
      </c>
      <c r="AR53" s="24">
        <v>-370</v>
      </c>
      <c r="AS53" s="24">
        <v>-370</v>
      </c>
      <c r="AT53" s="24">
        <v>-370</v>
      </c>
      <c r="AU53" s="24">
        <v>-370</v>
      </c>
      <c r="AV53" s="24">
        <v>-370</v>
      </c>
      <c r="AW53" s="24">
        <v>-370</v>
      </c>
      <c r="AX53" s="24">
        <v>-370</v>
      </c>
      <c r="AY53" s="24">
        <v>-370</v>
      </c>
      <c r="AZ53" s="24">
        <v>-370</v>
      </c>
      <c r="BA53" s="24">
        <v>-370</v>
      </c>
      <c r="BB53" s="24">
        <v>-370</v>
      </c>
      <c r="BC53" s="24">
        <v>-370</v>
      </c>
      <c r="BD53" s="32"/>
      <c r="BE53" s="52">
        <v>3</v>
      </c>
      <c r="BG53" s="52" t="str">
        <f>"MINBMSW1"&amp;BE53</f>
        <v>MINBMSW13</v>
      </c>
      <c r="BH53" s="52" t="str">
        <f t="shared" si="13"/>
        <v>Solid BMSW - Hi</v>
      </c>
      <c r="BI53" s="55" t="s">
        <v>5</v>
      </c>
      <c r="BJ53" s="52" t="s">
        <v>10</v>
      </c>
      <c r="BK53" s="55" t="s">
        <v>1</v>
      </c>
      <c r="BL53" s="66">
        <v>0</v>
      </c>
      <c r="BM53" s="66">
        <v>0</v>
      </c>
      <c r="BN53" s="66">
        <v>0</v>
      </c>
      <c r="BO53" s="66">
        <v>0</v>
      </c>
      <c r="BP53" s="66">
        <v>0</v>
      </c>
      <c r="BQ53" s="66">
        <v>0</v>
      </c>
      <c r="BR53" s="66">
        <v>0</v>
      </c>
      <c r="BS53" s="66">
        <v>0</v>
      </c>
      <c r="BT53" s="66">
        <v>0</v>
      </c>
      <c r="BU53" s="66">
        <v>0</v>
      </c>
      <c r="BV53" s="66">
        <v>0</v>
      </c>
      <c r="BW53" s="66">
        <v>0</v>
      </c>
      <c r="BX53" s="66">
        <v>0</v>
      </c>
      <c r="BY53" s="66">
        <v>0</v>
      </c>
      <c r="BZ53" s="66">
        <v>0</v>
      </c>
      <c r="CA53" s="66">
        <v>0</v>
      </c>
      <c r="CB53" s="66">
        <v>0</v>
      </c>
      <c r="CC53" s="66">
        <v>0</v>
      </c>
      <c r="CD53" s="66">
        <v>0</v>
      </c>
      <c r="CE53" s="66">
        <v>0</v>
      </c>
      <c r="CF53" s="66">
        <v>0</v>
      </c>
      <c r="CG53" s="66">
        <v>0</v>
      </c>
      <c r="CH53" s="66">
        <v>0</v>
      </c>
      <c r="CI53" s="66">
        <v>0</v>
      </c>
      <c r="CJ53" s="66">
        <v>0</v>
      </c>
      <c r="CL53" s="52" t="str">
        <f t="shared" si="10"/>
        <v>MINBMSW13</v>
      </c>
      <c r="CM53" s="52" t="str">
        <f t="shared" si="11"/>
        <v>Solid BMSW - Hi</v>
      </c>
      <c r="CN53" s="15" t="s">
        <v>6</v>
      </c>
      <c r="CO53" s="15" t="s">
        <v>105</v>
      </c>
      <c r="CP53" s="52" t="str">
        <f t="shared" si="12"/>
        <v>BIOMUN</v>
      </c>
      <c r="CQ53" s="52" t="s">
        <v>103</v>
      </c>
      <c r="CR53" s="66">
        <f>IF(AF53&lt;0,0.01,AF53/Conversions!$B$3)</f>
        <v>0.01</v>
      </c>
      <c r="CS53" s="66">
        <f>IF(AG53&lt;0,0.01,AG53/Conversions!$B$3)</f>
        <v>0.01</v>
      </c>
      <c r="CT53" s="66">
        <f>IF(AH53&lt;0,0.01,AH53/Conversions!$B$3)</f>
        <v>0.01</v>
      </c>
      <c r="CU53" s="66">
        <f>IF(AI53&lt;0,0.01,AI53/Conversions!$B$3)</f>
        <v>0.01</v>
      </c>
      <c r="CV53" s="66">
        <f>IF(AJ53&lt;0,0.01,AJ53/Conversions!$B$3)</f>
        <v>0.01</v>
      </c>
      <c r="CW53" s="66">
        <f>IF(AK53&lt;0,0.01,AK53/Conversions!$B$3)</f>
        <v>0.01</v>
      </c>
      <c r="CX53" s="66">
        <f>IF(AL53&lt;0,0.01,AL53/Conversions!$B$3)</f>
        <v>0.01</v>
      </c>
      <c r="CY53" s="66">
        <f>IF(AM53&lt;0,0.01,AM53/Conversions!$B$3)</f>
        <v>0.01</v>
      </c>
      <c r="CZ53" s="66">
        <f>IF(AN53&lt;0,0.01,AN53/Conversions!$B$3)</f>
        <v>0.01</v>
      </c>
      <c r="DA53" s="66">
        <f>IF(AO53&lt;0,0.01,AO53/Conversions!$B$3)</f>
        <v>0.01</v>
      </c>
      <c r="DB53" s="66">
        <f>IF(AP53&lt;0,0.01,AP53/Conversions!$B$3)</f>
        <v>0.01</v>
      </c>
      <c r="DC53" s="66">
        <f>IF(AQ53&lt;0,0.01,AQ53/Conversions!$B$3)</f>
        <v>0.01</v>
      </c>
      <c r="DD53" s="66">
        <f>IF(AR53&lt;0,0.01,AR53/Conversions!$B$3)</f>
        <v>0.01</v>
      </c>
      <c r="DE53" s="66">
        <f>IF(AS53&lt;0,0.01,AS53/Conversions!$B$3)</f>
        <v>0.01</v>
      </c>
      <c r="DF53" s="66">
        <f>IF(AT53&lt;0,0.01,AT53/Conversions!$B$3)</f>
        <v>0.01</v>
      </c>
      <c r="DG53" s="66">
        <f>IF(AU53&lt;0,0.01,AU53/Conversions!$B$3)</f>
        <v>0.01</v>
      </c>
      <c r="DH53" s="66">
        <f>IF(AV53&lt;0,0.01,AV53/Conversions!$B$3)</f>
        <v>0.01</v>
      </c>
      <c r="DI53" s="66">
        <f>IF(AW53&lt;0,0.01,AW53/Conversions!$B$3)</f>
        <v>0.01</v>
      </c>
      <c r="DJ53" s="66">
        <f>IF(AX53&lt;0,0.01,AX53/Conversions!$B$3)</f>
        <v>0.01</v>
      </c>
      <c r="DK53" s="66">
        <f>IF(AY53&lt;0,0.01,AY53/Conversions!$B$3)</f>
        <v>0.01</v>
      </c>
      <c r="DL53" s="66">
        <f>IF(AZ53&lt;0,0.01,AZ53/Conversions!$B$3)</f>
        <v>0.01</v>
      </c>
      <c r="DM53" s="66">
        <f>IF(BA53&lt;0,0.01,BA53/Conversions!$B$3)</f>
        <v>0.01</v>
      </c>
      <c r="DN53" s="66">
        <f>IF(BB53&lt;0,0.01,BB53/Conversions!$B$3)</f>
        <v>0.01</v>
      </c>
      <c r="DO53" s="66">
        <f>IF(BC53&lt;0,0.01,BC53/Conversions!$B$3)</f>
        <v>0.01</v>
      </c>
    </row>
    <row r="54" spans="1:119" x14ac:dyDescent="0.25">
      <c r="A54" s="26" t="s">
        <v>78</v>
      </c>
      <c r="B54" s="26" t="s">
        <v>36</v>
      </c>
      <c r="C54" s="25">
        <v>26018.591017227402</v>
      </c>
      <c r="D54" s="25">
        <v>25828.84549824697</v>
      </c>
      <c r="E54" s="25">
        <v>26830.433043407389</v>
      </c>
      <c r="F54" s="25">
        <v>26680.853202299855</v>
      </c>
      <c r="G54" s="25">
        <v>26531.273361192318</v>
      </c>
      <c r="H54" s="25">
        <v>26381.693520084784</v>
      </c>
      <c r="I54" s="25">
        <v>26367.286305922775</v>
      </c>
      <c r="J54" s="25">
        <v>26181.500546387055</v>
      </c>
      <c r="K54" s="25">
        <v>26329.958293717846</v>
      </c>
      <c r="L54" s="25">
        <v>26449.351418919974</v>
      </c>
      <c r="M54" s="25">
        <v>26548.262168135647</v>
      </c>
      <c r="N54" s="25">
        <v>26629.468333019493</v>
      </c>
      <c r="O54" s="25">
        <v>26716.141620513583</v>
      </c>
      <c r="P54" s="25">
        <v>26781.671095880061</v>
      </c>
      <c r="Q54" s="25">
        <v>26805.556718083142</v>
      </c>
      <c r="R54" s="25">
        <v>26795.763408968884</v>
      </c>
      <c r="S54" s="25">
        <v>26732.722448444547</v>
      </c>
      <c r="T54" s="25">
        <v>26631.112332341963</v>
      </c>
      <c r="U54" s="25">
        <v>26500.359117631415</v>
      </c>
      <c r="V54" s="25">
        <v>26347.524170767039</v>
      </c>
      <c r="W54" s="25">
        <v>26178.824015818867</v>
      </c>
      <c r="X54" s="25">
        <v>26000.92254654389</v>
      </c>
      <c r="Y54" s="25">
        <v>25816.974944197322</v>
      </c>
      <c r="Z54" s="25">
        <v>25629.370131741522</v>
      </c>
      <c r="AA54" s="25">
        <v>25441.471327156778</v>
      </c>
      <c r="AB54" s="25">
        <v>25247.959924354062</v>
      </c>
      <c r="AD54" s="24">
        <v>462.49534883720935</v>
      </c>
      <c r="AE54" s="24">
        <v>462.49534883720935</v>
      </c>
      <c r="AF54" s="24">
        <v>462.49534883720935</v>
      </c>
      <c r="AG54" s="24">
        <v>462.49534883720935</v>
      </c>
      <c r="AH54" s="24">
        <v>462.49534883720935</v>
      </c>
      <c r="AI54" s="24">
        <v>462.49534883720935</v>
      </c>
      <c r="AJ54" s="24">
        <v>462.49534883720935</v>
      </c>
      <c r="AK54" s="24">
        <v>462.49534883720935</v>
      </c>
      <c r="AL54" s="24">
        <v>462.49534883720935</v>
      </c>
      <c r="AM54" s="24">
        <v>462.49534883720935</v>
      </c>
      <c r="AN54" s="24">
        <v>462.49534883720935</v>
      </c>
      <c r="AO54" s="24">
        <v>462.49534883720935</v>
      </c>
      <c r="AP54" s="24">
        <v>462.49534883720935</v>
      </c>
      <c r="AQ54" s="24">
        <v>462.49534883720935</v>
      </c>
      <c r="AR54" s="24">
        <v>462.49534883720935</v>
      </c>
      <c r="AS54" s="24">
        <v>462.49534883720935</v>
      </c>
      <c r="AT54" s="24">
        <v>462.49534883720935</v>
      </c>
      <c r="AU54" s="24">
        <v>462.49534883720935</v>
      </c>
      <c r="AV54" s="24">
        <v>462.49534883720935</v>
      </c>
      <c r="AW54" s="24">
        <v>462.49534883720935</v>
      </c>
      <c r="AX54" s="24">
        <v>462.49534883720935</v>
      </c>
      <c r="AY54" s="24">
        <v>462.49534883720935</v>
      </c>
      <c r="AZ54" s="24">
        <v>462.49534883720935</v>
      </c>
      <c r="BA54" s="24">
        <v>462.49534883720935</v>
      </c>
      <c r="BB54" s="24">
        <v>462.49534883720935</v>
      </c>
      <c r="BC54" s="24">
        <v>462.49534883720935</v>
      </c>
      <c r="BD54" s="32"/>
      <c r="BE54" s="52">
        <v>3</v>
      </c>
      <c r="BG54" s="52" t="str">
        <f>"MINBIOAGRW4"&amp;BE54</f>
        <v>MINBIOAGRW43</v>
      </c>
      <c r="BH54" s="52" t="str">
        <f t="shared" si="13"/>
        <v>Tallow - Hi</v>
      </c>
      <c r="BI54" s="55" t="s">
        <v>5</v>
      </c>
      <c r="BJ54" s="52" t="s">
        <v>7</v>
      </c>
      <c r="BK54" s="55" t="s">
        <v>1</v>
      </c>
      <c r="BL54" s="66">
        <v>0</v>
      </c>
      <c r="BM54" s="66">
        <v>0</v>
      </c>
      <c r="BN54" s="66">
        <v>0</v>
      </c>
      <c r="BO54" s="66">
        <v>0</v>
      </c>
      <c r="BP54" s="66">
        <v>0</v>
      </c>
      <c r="BQ54" s="66">
        <v>0</v>
      </c>
      <c r="BR54" s="66">
        <v>0</v>
      </c>
      <c r="BS54" s="66">
        <v>0</v>
      </c>
      <c r="BT54" s="66">
        <v>0</v>
      </c>
      <c r="BU54" s="66">
        <v>0</v>
      </c>
      <c r="BV54" s="66">
        <v>0</v>
      </c>
      <c r="BW54" s="66">
        <v>0</v>
      </c>
      <c r="BX54" s="66">
        <v>0</v>
      </c>
      <c r="BY54" s="66">
        <v>0</v>
      </c>
      <c r="BZ54" s="66">
        <v>0</v>
      </c>
      <c r="CA54" s="66">
        <v>0</v>
      </c>
      <c r="CB54" s="66">
        <v>0</v>
      </c>
      <c r="CC54" s="66">
        <v>0</v>
      </c>
      <c r="CD54" s="66">
        <v>0</v>
      </c>
      <c r="CE54" s="66">
        <v>0</v>
      </c>
      <c r="CF54" s="66">
        <v>0</v>
      </c>
      <c r="CG54" s="66">
        <v>0</v>
      </c>
      <c r="CH54" s="66">
        <v>0</v>
      </c>
      <c r="CI54" s="66">
        <v>0</v>
      </c>
      <c r="CJ54" s="66">
        <v>0</v>
      </c>
      <c r="CL54" s="52" t="str">
        <f t="shared" si="10"/>
        <v>MINBIOAGRW43</v>
      </c>
      <c r="CM54" s="52" t="str">
        <f t="shared" si="11"/>
        <v>Tallow - Hi</v>
      </c>
      <c r="CN54" s="15" t="s">
        <v>6</v>
      </c>
      <c r="CO54" s="15" t="s">
        <v>105</v>
      </c>
      <c r="CP54" s="52" t="str">
        <f t="shared" si="12"/>
        <v>BIOWOO</v>
      </c>
      <c r="CQ54" s="52" t="s">
        <v>103</v>
      </c>
      <c r="CR54" s="66">
        <f>IF(AF54&lt;0,0.01,AF54/Conversions!$B$3)</f>
        <v>11.046511627906977</v>
      </c>
      <c r="CS54" s="66">
        <f>IF(AG54&lt;0,0.01,AG54/Conversions!$B$3)</f>
        <v>11.046511627906977</v>
      </c>
      <c r="CT54" s="66">
        <f>IF(AH54&lt;0,0.01,AH54/Conversions!$B$3)</f>
        <v>11.046511627906977</v>
      </c>
      <c r="CU54" s="66">
        <f>IF(AI54&lt;0,0.01,AI54/Conversions!$B$3)</f>
        <v>11.046511627906977</v>
      </c>
      <c r="CV54" s="66">
        <f>IF(AJ54&lt;0,0.01,AJ54/Conversions!$B$3)</f>
        <v>11.046511627906977</v>
      </c>
      <c r="CW54" s="66">
        <f>IF(AK54&lt;0,0.01,AK54/Conversions!$B$3)</f>
        <v>11.046511627906977</v>
      </c>
      <c r="CX54" s="66">
        <f>IF(AL54&lt;0,0.01,AL54/Conversions!$B$3)</f>
        <v>11.046511627906977</v>
      </c>
      <c r="CY54" s="66">
        <f>IF(AM54&lt;0,0.01,AM54/Conversions!$B$3)</f>
        <v>11.046511627906977</v>
      </c>
      <c r="CZ54" s="66">
        <f>IF(AN54&lt;0,0.01,AN54/Conversions!$B$3)</f>
        <v>11.046511627906977</v>
      </c>
      <c r="DA54" s="66">
        <f>IF(AO54&lt;0,0.01,AO54/Conversions!$B$3)</f>
        <v>11.046511627906977</v>
      </c>
      <c r="DB54" s="66">
        <f>IF(AP54&lt;0,0.01,AP54/Conversions!$B$3)</f>
        <v>11.046511627906977</v>
      </c>
      <c r="DC54" s="66">
        <f>IF(AQ54&lt;0,0.01,AQ54/Conversions!$B$3)</f>
        <v>11.046511627906977</v>
      </c>
      <c r="DD54" s="66">
        <f>IF(AR54&lt;0,0.01,AR54/Conversions!$B$3)</f>
        <v>11.046511627906977</v>
      </c>
      <c r="DE54" s="66">
        <f>IF(AS54&lt;0,0.01,AS54/Conversions!$B$3)</f>
        <v>11.046511627906977</v>
      </c>
      <c r="DF54" s="66">
        <f>IF(AT54&lt;0,0.01,AT54/Conversions!$B$3)</f>
        <v>11.046511627906977</v>
      </c>
      <c r="DG54" s="66">
        <f>IF(AU54&lt;0,0.01,AU54/Conversions!$B$3)</f>
        <v>11.046511627906977</v>
      </c>
      <c r="DH54" s="66">
        <f>IF(AV54&lt;0,0.01,AV54/Conversions!$B$3)</f>
        <v>11.046511627906977</v>
      </c>
      <c r="DI54" s="66">
        <f>IF(AW54&lt;0,0.01,AW54/Conversions!$B$3)</f>
        <v>11.046511627906977</v>
      </c>
      <c r="DJ54" s="66">
        <f>IF(AX54&lt;0,0.01,AX54/Conversions!$B$3)</f>
        <v>11.046511627906977</v>
      </c>
      <c r="DK54" s="66">
        <f>IF(AY54&lt;0,0.01,AY54/Conversions!$B$3)</f>
        <v>11.046511627906977</v>
      </c>
      <c r="DL54" s="66">
        <f>IF(AZ54&lt;0,0.01,AZ54/Conversions!$B$3)</f>
        <v>11.046511627906977</v>
      </c>
      <c r="DM54" s="66">
        <f>IF(BA54&lt;0,0.01,BA54/Conversions!$B$3)</f>
        <v>11.046511627906977</v>
      </c>
      <c r="DN54" s="66">
        <f>IF(BB54&lt;0,0.01,BB54/Conversions!$B$3)</f>
        <v>11.046511627906977</v>
      </c>
      <c r="DO54" s="66">
        <f>IF(BC54&lt;0,0.01,BC54/Conversions!$B$3)</f>
        <v>11.046511627906977</v>
      </c>
    </row>
    <row r="55" spans="1:119" x14ac:dyDescent="0.25">
      <c r="A55" s="26" t="s">
        <v>79</v>
      </c>
      <c r="B55" s="26" t="s">
        <v>21</v>
      </c>
      <c r="C55" s="25">
        <v>0</v>
      </c>
      <c r="D55" s="25">
        <v>0</v>
      </c>
      <c r="E55" s="25">
        <v>0</v>
      </c>
      <c r="F55" s="25">
        <v>0</v>
      </c>
      <c r="G55" s="25">
        <v>0</v>
      </c>
      <c r="H55" s="25">
        <v>0</v>
      </c>
      <c r="I55" s="25">
        <v>0</v>
      </c>
      <c r="J55" s="25">
        <v>0</v>
      </c>
      <c r="K55" s="25">
        <v>143.23808684436798</v>
      </c>
      <c r="L55" s="25">
        <v>648.04870987388927</v>
      </c>
      <c r="M55" s="25">
        <v>1160.934146603611</v>
      </c>
      <c r="N55" s="25">
        <v>1681.9799677558035</v>
      </c>
      <c r="O55" s="25">
        <v>2210.24905990255</v>
      </c>
      <c r="P55" s="25">
        <v>2745.2190237173968</v>
      </c>
      <c r="Q55" s="25">
        <v>3286.4053030954424</v>
      </c>
      <c r="R55" s="25">
        <v>3833.4348756807103</v>
      </c>
      <c r="S55" s="25">
        <v>4386.002109486958</v>
      </c>
      <c r="T55" s="25">
        <v>4943.8080234307808</v>
      </c>
      <c r="U55" s="25">
        <v>5507.3809558612757</v>
      </c>
      <c r="V55" s="25">
        <v>6076.9809712668366</v>
      </c>
      <c r="W55" s="25">
        <v>6652.8856405846927</v>
      </c>
      <c r="X55" s="25">
        <v>6690.5907136715368</v>
      </c>
      <c r="Y55" s="25">
        <v>6728.4570077386052</v>
      </c>
      <c r="Z55" s="25">
        <v>6766.6147893379175</v>
      </c>
      <c r="AA55" s="25">
        <v>6805.2897678417867</v>
      </c>
      <c r="AB55" s="25">
        <v>6844.4999999999991</v>
      </c>
      <c r="AD55" s="24">
        <v>1163</v>
      </c>
      <c r="AE55" s="24">
        <v>1163</v>
      </c>
      <c r="AF55" s="24">
        <v>1163</v>
      </c>
      <c r="AG55" s="24">
        <v>1163</v>
      </c>
      <c r="AH55" s="24">
        <v>1163</v>
      </c>
      <c r="AI55" s="24">
        <v>1163</v>
      </c>
      <c r="AJ55" s="24">
        <v>1163</v>
      </c>
      <c r="AK55" s="24">
        <v>1163</v>
      </c>
      <c r="AL55" s="24">
        <v>1163</v>
      </c>
      <c r="AM55" s="24">
        <v>1163</v>
      </c>
      <c r="AN55" s="24">
        <v>1163</v>
      </c>
      <c r="AO55" s="24">
        <v>1163</v>
      </c>
      <c r="AP55" s="24">
        <v>1163</v>
      </c>
      <c r="AQ55" s="24">
        <v>1163</v>
      </c>
      <c r="AR55" s="24">
        <v>1163</v>
      </c>
      <c r="AS55" s="24">
        <v>1163</v>
      </c>
      <c r="AT55" s="24">
        <v>1163</v>
      </c>
      <c r="AU55" s="24">
        <v>1163</v>
      </c>
      <c r="AV55" s="24">
        <v>1163</v>
      </c>
      <c r="AW55" s="24">
        <v>1163</v>
      </c>
      <c r="AX55" s="24">
        <v>1163</v>
      </c>
      <c r="AY55" s="24">
        <v>1163</v>
      </c>
      <c r="AZ55" s="24">
        <v>1163</v>
      </c>
      <c r="BA55" s="24">
        <v>1163</v>
      </c>
      <c r="BB55" s="24">
        <v>1163</v>
      </c>
      <c r="BC55" s="24">
        <v>1163</v>
      </c>
      <c r="BD55" s="32"/>
      <c r="BE55" s="52">
        <v>3</v>
      </c>
      <c r="BG55" s="52" t="str">
        <f>"MINBIORVO"&amp;BE55</f>
        <v>MINBIORVO3</v>
      </c>
      <c r="BH55" s="52" t="str">
        <f t="shared" si="13"/>
        <v>RVO - Hi</v>
      </c>
      <c r="BI55" s="55" t="s">
        <v>5</v>
      </c>
      <c r="BJ55" s="52" t="s">
        <v>8</v>
      </c>
      <c r="BK55" s="55" t="s">
        <v>1</v>
      </c>
      <c r="BL55" s="66">
        <v>0</v>
      </c>
      <c r="BM55" s="66">
        <v>0</v>
      </c>
      <c r="BN55" s="66">
        <v>0</v>
      </c>
      <c r="BO55" s="66">
        <v>0</v>
      </c>
      <c r="BP55" s="66">
        <v>0</v>
      </c>
      <c r="BQ55" s="66">
        <v>0</v>
      </c>
      <c r="BR55" s="66">
        <v>0</v>
      </c>
      <c r="BS55" s="66">
        <v>0</v>
      </c>
      <c r="BT55" s="66">
        <v>0</v>
      </c>
      <c r="BU55" s="66">
        <v>0</v>
      </c>
      <c r="BV55" s="66">
        <v>0</v>
      </c>
      <c r="BW55" s="66">
        <v>0</v>
      </c>
      <c r="BX55" s="66">
        <v>0</v>
      </c>
      <c r="BY55" s="66">
        <v>0</v>
      </c>
      <c r="BZ55" s="66">
        <v>0</v>
      </c>
      <c r="CA55" s="66">
        <v>0</v>
      </c>
      <c r="CB55" s="66">
        <v>0</v>
      </c>
      <c r="CC55" s="66">
        <v>0</v>
      </c>
      <c r="CD55" s="66">
        <v>0</v>
      </c>
      <c r="CE55" s="66">
        <v>0</v>
      </c>
      <c r="CF55" s="66">
        <v>0</v>
      </c>
      <c r="CG55" s="66">
        <v>0</v>
      </c>
      <c r="CH55" s="66">
        <v>0</v>
      </c>
      <c r="CI55" s="66">
        <v>0</v>
      </c>
      <c r="CJ55" s="66">
        <v>0</v>
      </c>
      <c r="CL55" s="52" t="str">
        <f t="shared" si="10"/>
        <v>MINBIORVO3</v>
      </c>
      <c r="CM55" s="52" t="str">
        <f t="shared" si="11"/>
        <v>RVO - Hi</v>
      </c>
      <c r="CN55" s="15" t="s">
        <v>6</v>
      </c>
      <c r="CO55" s="15" t="s">
        <v>105</v>
      </c>
      <c r="CP55" s="52" t="str">
        <f t="shared" si="12"/>
        <v>BIORPS</v>
      </c>
      <c r="CQ55" s="52" t="s">
        <v>103</v>
      </c>
      <c r="CR55" s="66">
        <f>IF(AF55&lt;0,0.01,AF55/Conversions!$B$3)</f>
        <v>27.777777777777775</v>
      </c>
      <c r="CS55" s="66">
        <f>IF(AG55&lt;0,0.01,AG55/Conversions!$B$3)</f>
        <v>27.777777777777775</v>
      </c>
      <c r="CT55" s="66">
        <f>IF(AH55&lt;0,0.01,AH55/Conversions!$B$3)</f>
        <v>27.777777777777775</v>
      </c>
      <c r="CU55" s="66">
        <f>IF(AI55&lt;0,0.01,AI55/Conversions!$B$3)</f>
        <v>27.777777777777775</v>
      </c>
      <c r="CV55" s="66">
        <f>IF(AJ55&lt;0,0.01,AJ55/Conversions!$B$3)</f>
        <v>27.777777777777775</v>
      </c>
      <c r="CW55" s="66">
        <f>IF(AK55&lt;0,0.01,AK55/Conversions!$B$3)</f>
        <v>27.777777777777775</v>
      </c>
      <c r="CX55" s="66">
        <f>IF(AL55&lt;0,0.01,AL55/Conversions!$B$3)</f>
        <v>27.777777777777775</v>
      </c>
      <c r="CY55" s="66">
        <f>IF(AM55&lt;0,0.01,AM55/Conversions!$B$3)</f>
        <v>27.777777777777775</v>
      </c>
      <c r="CZ55" s="66">
        <f>IF(AN55&lt;0,0.01,AN55/Conversions!$B$3)</f>
        <v>27.777777777777775</v>
      </c>
      <c r="DA55" s="66">
        <f>IF(AO55&lt;0,0.01,AO55/Conversions!$B$3)</f>
        <v>27.777777777777775</v>
      </c>
      <c r="DB55" s="66">
        <f>IF(AP55&lt;0,0.01,AP55/Conversions!$B$3)</f>
        <v>27.777777777777775</v>
      </c>
      <c r="DC55" s="66">
        <f>IF(AQ55&lt;0,0.01,AQ55/Conversions!$B$3)</f>
        <v>27.777777777777775</v>
      </c>
      <c r="DD55" s="66">
        <f>IF(AR55&lt;0,0.01,AR55/Conversions!$B$3)</f>
        <v>27.777777777777775</v>
      </c>
      <c r="DE55" s="66">
        <f>IF(AS55&lt;0,0.01,AS55/Conversions!$B$3)</f>
        <v>27.777777777777775</v>
      </c>
      <c r="DF55" s="66">
        <f>IF(AT55&lt;0,0.01,AT55/Conversions!$B$3)</f>
        <v>27.777777777777775</v>
      </c>
      <c r="DG55" s="66">
        <f>IF(AU55&lt;0,0.01,AU55/Conversions!$B$3)</f>
        <v>27.777777777777775</v>
      </c>
      <c r="DH55" s="66">
        <f>IF(AV55&lt;0,0.01,AV55/Conversions!$B$3)</f>
        <v>27.777777777777775</v>
      </c>
      <c r="DI55" s="66">
        <f>IF(AW55&lt;0,0.01,AW55/Conversions!$B$3)</f>
        <v>27.777777777777775</v>
      </c>
      <c r="DJ55" s="66">
        <f>IF(AX55&lt;0,0.01,AX55/Conversions!$B$3)</f>
        <v>27.777777777777775</v>
      </c>
      <c r="DK55" s="66">
        <f>IF(AY55&lt;0,0.01,AY55/Conversions!$B$3)</f>
        <v>27.777777777777775</v>
      </c>
      <c r="DL55" s="66">
        <f>IF(AZ55&lt;0,0.01,AZ55/Conversions!$B$3)</f>
        <v>27.777777777777775</v>
      </c>
      <c r="DM55" s="66">
        <f>IF(BA55&lt;0,0.01,BA55/Conversions!$B$3)</f>
        <v>27.777777777777775</v>
      </c>
      <c r="DN55" s="66">
        <f>IF(BB55&lt;0,0.01,BB55/Conversions!$B$3)</f>
        <v>27.777777777777775</v>
      </c>
      <c r="DO55" s="66">
        <f>IF(BC55&lt;0,0.01,BC55/Conversions!$B$3)</f>
        <v>27.777777777777775</v>
      </c>
    </row>
    <row r="56" spans="1:119" x14ac:dyDescent="0.25">
      <c r="A56" s="26" t="s">
        <v>80</v>
      </c>
      <c r="B56" s="26" t="s">
        <v>39</v>
      </c>
      <c r="C56" s="25">
        <v>5421.1593822900049</v>
      </c>
      <c r="D56" s="25">
        <v>9081.0555325556907</v>
      </c>
      <c r="E56" s="25">
        <v>11534.74353961071</v>
      </c>
      <c r="F56" s="25">
        <v>7280.7293149617617</v>
      </c>
      <c r="G56" s="25">
        <v>8644.3148517340578</v>
      </c>
      <c r="H56" s="25">
        <v>8298.9082789061922</v>
      </c>
      <c r="I56" s="25">
        <v>8951.0229204513798</v>
      </c>
      <c r="J56" s="25">
        <v>10995.003777735628</v>
      </c>
      <c r="K56" s="25">
        <v>11952.198704341963</v>
      </c>
      <c r="L56" s="25">
        <v>12921.761172089771</v>
      </c>
      <c r="M56" s="25">
        <v>13846.474014855852</v>
      </c>
      <c r="N56" s="25">
        <v>14648.725941149902</v>
      </c>
      <c r="O56" s="25">
        <v>15316.377430114228</v>
      </c>
      <c r="P56" s="25">
        <v>15917.452266841055</v>
      </c>
      <c r="Q56" s="25">
        <v>16552.57464243703</v>
      </c>
      <c r="R56" s="25">
        <v>16862.417725878466</v>
      </c>
      <c r="S56" s="25">
        <v>16541.001562407444</v>
      </c>
      <c r="T56" s="25">
        <v>16958.647439820812</v>
      </c>
      <c r="U56" s="25">
        <v>17427.086195714543</v>
      </c>
      <c r="V56" s="25">
        <v>17934.900262106286</v>
      </c>
      <c r="W56" s="25">
        <v>18472.112861689689</v>
      </c>
      <c r="X56" s="25">
        <v>19028.280908152872</v>
      </c>
      <c r="Y56" s="25">
        <v>19595.920384135447</v>
      </c>
      <c r="Z56" s="25">
        <v>20165.018058173246</v>
      </c>
      <c r="AA56" s="25">
        <v>20729.879223367821</v>
      </c>
      <c r="AB56" s="25">
        <v>21306.855091235386</v>
      </c>
      <c r="AD56" s="24">
        <v>295.65668413641106</v>
      </c>
      <c r="AE56" s="24">
        <v>295.65668413641106</v>
      </c>
      <c r="AF56" s="24">
        <v>295.65668413641106</v>
      </c>
      <c r="AG56" s="24">
        <v>295.65668413641106</v>
      </c>
      <c r="AH56" s="24">
        <v>295.65668413641106</v>
      </c>
      <c r="AI56" s="24">
        <v>295.65668413641106</v>
      </c>
      <c r="AJ56" s="24">
        <v>295.65668413641106</v>
      </c>
      <c r="AK56" s="24">
        <v>295.65668413641106</v>
      </c>
      <c r="AL56" s="24">
        <v>295.65668413641106</v>
      </c>
      <c r="AM56" s="24">
        <v>295.65668413641106</v>
      </c>
      <c r="AN56" s="24">
        <v>295.65668413641106</v>
      </c>
      <c r="AO56" s="24">
        <v>295.65668413641106</v>
      </c>
      <c r="AP56" s="24">
        <v>295.65668413641106</v>
      </c>
      <c r="AQ56" s="24">
        <v>295.65668413641106</v>
      </c>
      <c r="AR56" s="24">
        <v>295.65668413641106</v>
      </c>
      <c r="AS56" s="24">
        <v>295.65668413641106</v>
      </c>
      <c r="AT56" s="24">
        <v>295.65668413641106</v>
      </c>
      <c r="AU56" s="24">
        <v>295.65668413641106</v>
      </c>
      <c r="AV56" s="24">
        <v>295.65668413641106</v>
      </c>
      <c r="AW56" s="24">
        <v>295.65668413641106</v>
      </c>
      <c r="AX56" s="24">
        <v>295.65668413641106</v>
      </c>
      <c r="AY56" s="24">
        <v>295.65668413641106</v>
      </c>
      <c r="AZ56" s="24">
        <v>295.65668413641106</v>
      </c>
      <c r="BA56" s="24">
        <v>295.65668413641106</v>
      </c>
      <c r="BB56" s="24">
        <v>295.65668413641106</v>
      </c>
      <c r="BC56" s="24">
        <v>295.65668413641106</v>
      </c>
      <c r="BD56" s="32"/>
      <c r="BE56" s="52">
        <v>3</v>
      </c>
      <c r="BG56" s="52" t="str">
        <f>"MINBIOAGRW1"&amp;BE56</f>
        <v>MINBIOAGRW13</v>
      </c>
      <c r="BH56" s="52" t="str">
        <f t="shared" si="13"/>
        <v>Straw - Hi</v>
      </c>
      <c r="BI56" s="55" t="s">
        <v>5</v>
      </c>
      <c r="BJ56" s="52" t="s">
        <v>7</v>
      </c>
      <c r="BK56" s="55" t="s">
        <v>1</v>
      </c>
      <c r="BL56" s="66">
        <v>0</v>
      </c>
      <c r="BM56" s="66">
        <v>0</v>
      </c>
      <c r="BN56" s="66">
        <v>0</v>
      </c>
      <c r="BO56" s="66">
        <v>0</v>
      </c>
      <c r="BP56" s="66">
        <v>0</v>
      </c>
      <c r="BQ56" s="66">
        <v>0</v>
      </c>
      <c r="BR56" s="66">
        <v>0</v>
      </c>
      <c r="BS56" s="66">
        <v>0</v>
      </c>
      <c r="BT56" s="66">
        <v>0</v>
      </c>
      <c r="BU56" s="66">
        <v>0</v>
      </c>
      <c r="BV56" s="66">
        <v>0</v>
      </c>
      <c r="BW56" s="66">
        <v>0</v>
      </c>
      <c r="BX56" s="66">
        <v>0</v>
      </c>
      <c r="BY56" s="66">
        <v>0</v>
      </c>
      <c r="BZ56" s="66">
        <v>0</v>
      </c>
      <c r="CA56" s="66">
        <v>0</v>
      </c>
      <c r="CB56" s="66">
        <v>0</v>
      </c>
      <c r="CC56" s="66">
        <v>0</v>
      </c>
      <c r="CD56" s="66">
        <v>0</v>
      </c>
      <c r="CE56" s="66">
        <v>0</v>
      </c>
      <c r="CF56" s="66">
        <v>0</v>
      </c>
      <c r="CG56" s="66">
        <v>0</v>
      </c>
      <c r="CH56" s="66">
        <v>0</v>
      </c>
      <c r="CI56" s="66">
        <v>0</v>
      </c>
      <c r="CJ56" s="66">
        <v>0</v>
      </c>
      <c r="CL56" s="52" t="str">
        <f t="shared" si="10"/>
        <v>MINBIOAGRW13</v>
      </c>
      <c r="CM56" s="52" t="str">
        <f t="shared" si="11"/>
        <v>Straw - Hi</v>
      </c>
      <c r="CN56" s="15" t="s">
        <v>6</v>
      </c>
      <c r="CO56" s="15" t="s">
        <v>105</v>
      </c>
      <c r="CP56" s="52" t="str">
        <f t="shared" si="12"/>
        <v>BIOWOO</v>
      </c>
      <c r="CQ56" s="52" t="s">
        <v>103</v>
      </c>
      <c r="CR56" s="66">
        <f>IF(AF56&lt;0,0.01,AF56/Conversions!$B$3)</f>
        <v>7.0616385816473448</v>
      </c>
      <c r="CS56" s="66">
        <f>IF(AG56&lt;0,0.01,AG56/Conversions!$B$3)</f>
        <v>7.0616385816473448</v>
      </c>
      <c r="CT56" s="66">
        <f>IF(AH56&lt;0,0.01,AH56/Conversions!$B$3)</f>
        <v>7.0616385816473448</v>
      </c>
      <c r="CU56" s="66">
        <f>IF(AI56&lt;0,0.01,AI56/Conversions!$B$3)</f>
        <v>7.0616385816473448</v>
      </c>
      <c r="CV56" s="66">
        <f>IF(AJ56&lt;0,0.01,AJ56/Conversions!$B$3)</f>
        <v>7.0616385816473448</v>
      </c>
      <c r="CW56" s="66">
        <f>IF(AK56&lt;0,0.01,AK56/Conversions!$B$3)</f>
        <v>7.0616385816473448</v>
      </c>
      <c r="CX56" s="66">
        <f>IF(AL56&lt;0,0.01,AL56/Conversions!$B$3)</f>
        <v>7.0616385816473448</v>
      </c>
      <c r="CY56" s="66">
        <f>IF(AM56&lt;0,0.01,AM56/Conversions!$B$3)</f>
        <v>7.0616385816473448</v>
      </c>
      <c r="CZ56" s="66">
        <f>IF(AN56&lt;0,0.01,AN56/Conversions!$B$3)</f>
        <v>7.0616385816473448</v>
      </c>
      <c r="DA56" s="66">
        <f>IF(AO56&lt;0,0.01,AO56/Conversions!$B$3)</f>
        <v>7.0616385816473448</v>
      </c>
      <c r="DB56" s="66">
        <f>IF(AP56&lt;0,0.01,AP56/Conversions!$B$3)</f>
        <v>7.0616385816473448</v>
      </c>
      <c r="DC56" s="66">
        <f>IF(AQ56&lt;0,0.01,AQ56/Conversions!$B$3)</f>
        <v>7.0616385816473448</v>
      </c>
      <c r="DD56" s="66">
        <f>IF(AR56&lt;0,0.01,AR56/Conversions!$B$3)</f>
        <v>7.0616385816473448</v>
      </c>
      <c r="DE56" s="66">
        <f>IF(AS56&lt;0,0.01,AS56/Conversions!$B$3)</f>
        <v>7.0616385816473448</v>
      </c>
      <c r="DF56" s="66">
        <f>IF(AT56&lt;0,0.01,AT56/Conversions!$B$3)</f>
        <v>7.0616385816473448</v>
      </c>
      <c r="DG56" s="66">
        <f>IF(AU56&lt;0,0.01,AU56/Conversions!$B$3)</f>
        <v>7.0616385816473448</v>
      </c>
      <c r="DH56" s="66">
        <f>IF(AV56&lt;0,0.01,AV56/Conversions!$B$3)</f>
        <v>7.0616385816473448</v>
      </c>
      <c r="DI56" s="66">
        <f>IF(AW56&lt;0,0.01,AW56/Conversions!$B$3)</f>
        <v>7.0616385816473448</v>
      </c>
      <c r="DJ56" s="66">
        <f>IF(AX56&lt;0,0.01,AX56/Conversions!$B$3)</f>
        <v>7.0616385816473448</v>
      </c>
      <c r="DK56" s="66">
        <f>IF(AY56&lt;0,0.01,AY56/Conversions!$B$3)</f>
        <v>7.0616385816473448</v>
      </c>
      <c r="DL56" s="66">
        <f>IF(AZ56&lt;0,0.01,AZ56/Conversions!$B$3)</f>
        <v>7.0616385816473448</v>
      </c>
      <c r="DM56" s="66">
        <f>IF(BA56&lt;0,0.01,BA56/Conversions!$B$3)</f>
        <v>7.0616385816473448</v>
      </c>
      <c r="DN56" s="66">
        <f>IF(BB56&lt;0,0.01,BB56/Conversions!$B$3)</f>
        <v>7.0616385816473448</v>
      </c>
      <c r="DO56" s="66">
        <f>IF(BC56&lt;0,0.01,BC56/Conversions!$B$3)</f>
        <v>7.0616385816473448</v>
      </c>
    </row>
    <row r="57" spans="1:119" x14ac:dyDescent="0.25">
      <c r="A57" s="26" t="s">
        <v>81</v>
      </c>
      <c r="B57" s="26" t="s">
        <v>41</v>
      </c>
      <c r="C57" s="25">
        <v>0</v>
      </c>
      <c r="D57" s="25">
        <v>0</v>
      </c>
      <c r="E57" s="25">
        <v>0</v>
      </c>
      <c r="F57" s="25">
        <v>0</v>
      </c>
      <c r="G57" s="25">
        <v>0</v>
      </c>
      <c r="H57" s="25">
        <v>0</v>
      </c>
      <c r="I57" s="25">
        <v>0</v>
      </c>
      <c r="J57" s="25">
        <v>0</v>
      </c>
      <c r="K57" s="25">
        <v>0</v>
      </c>
      <c r="L57" s="25">
        <v>0</v>
      </c>
      <c r="M57" s="25">
        <v>0</v>
      </c>
      <c r="N57" s="25">
        <v>0</v>
      </c>
      <c r="O57" s="25">
        <v>0</v>
      </c>
      <c r="P57" s="25">
        <v>0</v>
      </c>
      <c r="Q57" s="25">
        <v>0</v>
      </c>
      <c r="R57" s="25">
        <v>0</v>
      </c>
      <c r="S57" s="25">
        <v>0</v>
      </c>
      <c r="T57" s="25">
        <v>0</v>
      </c>
      <c r="U57" s="25">
        <v>0</v>
      </c>
      <c r="V57" s="25">
        <v>0</v>
      </c>
      <c r="W57" s="25">
        <v>0</v>
      </c>
      <c r="X57" s="25">
        <v>0</v>
      </c>
      <c r="Y57" s="25">
        <v>0</v>
      </c>
      <c r="Z57" s="25">
        <v>0</v>
      </c>
      <c r="AA57" s="25">
        <v>0</v>
      </c>
      <c r="AB57" s="25">
        <v>0</v>
      </c>
      <c r="AD57" s="24">
        <v>395.00046367134979</v>
      </c>
      <c r="AE57" s="24">
        <v>395.00046367134968</v>
      </c>
      <c r="AF57" s="24">
        <v>395.00046367134979</v>
      </c>
      <c r="AG57" s="24">
        <v>395.00046367134985</v>
      </c>
      <c r="AH57" s="24">
        <v>395.00046367134979</v>
      </c>
      <c r="AI57" s="24">
        <v>395.00046367134973</v>
      </c>
      <c r="AJ57" s="24">
        <v>395.00046367134973</v>
      </c>
      <c r="AK57" s="24">
        <v>395.00046367134973</v>
      </c>
      <c r="AL57" s="24">
        <v>395.00046367134968</v>
      </c>
      <c r="AM57" s="24">
        <v>395.00046367134968</v>
      </c>
      <c r="AN57" s="24">
        <v>395.00046367134973</v>
      </c>
      <c r="AO57" s="24">
        <v>395.00046367134979</v>
      </c>
      <c r="AP57" s="24">
        <v>395.00046367134979</v>
      </c>
      <c r="AQ57" s="24">
        <v>448.40171972983256</v>
      </c>
      <c r="AR57" s="24">
        <v>395.00046367134973</v>
      </c>
      <c r="AS57" s="24">
        <v>395.00046367134973</v>
      </c>
      <c r="AT57" s="24">
        <v>395.00046367134968</v>
      </c>
      <c r="AU57" s="24">
        <v>395.00046367134979</v>
      </c>
      <c r="AV57" s="24">
        <v>395.00046367134979</v>
      </c>
      <c r="AW57" s="24">
        <v>395.00046367134973</v>
      </c>
      <c r="AX57" s="24">
        <v>395.00046367134973</v>
      </c>
      <c r="AY57" s="24">
        <v>395.00046367134979</v>
      </c>
      <c r="AZ57" s="24">
        <v>395.00046367134968</v>
      </c>
      <c r="BA57" s="24">
        <v>395.00046367134968</v>
      </c>
      <c r="BB57" s="24">
        <v>395.00046367134973</v>
      </c>
      <c r="BC57" s="24">
        <v>395.00046367134962</v>
      </c>
      <c r="BD57" s="32"/>
      <c r="BE57" s="52">
        <v>3</v>
      </c>
      <c r="BG57" s="52" t="str">
        <f>"MINBIOAGRW2"&amp;BE57</f>
        <v>MINBIOAGRW23</v>
      </c>
      <c r="BH57" s="52" t="str">
        <f t="shared" si="13"/>
        <v>Cattle waste - Hi</v>
      </c>
      <c r="BI57" s="55" t="s">
        <v>5</v>
      </c>
      <c r="BJ57" s="52" t="s">
        <v>11</v>
      </c>
      <c r="BK57" s="55" t="s">
        <v>1</v>
      </c>
      <c r="BL57" s="66">
        <v>0</v>
      </c>
      <c r="BM57" s="66">
        <v>0</v>
      </c>
      <c r="BN57" s="66">
        <v>0</v>
      </c>
      <c r="BO57" s="66">
        <v>0</v>
      </c>
      <c r="BP57" s="66">
        <v>0</v>
      </c>
      <c r="BQ57" s="66">
        <v>0</v>
      </c>
      <c r="BR57" s="66">
        <v>0</v>
      </c>
      <c r="BS57" s="66">
        <v>0</v>
      </c>
      <c r="BT57" s="66">
        <v>0</v>
      </c>
      <c r="BU57" s="66">
        <v>0</v>
      </c>
      <c r="BV57" s="66">
        <v>0</v>
      </c>
      <c r="BW57" s="66">
        <v>0</v>
      </c>
      <c r="BX57" s="66">
        <v>0</v>
      </c>
      <c r="BY57" s="66">
        <v>0</v>
      </c>
      <c r="BZ57" s="66">
        <v>0</v>
      </c>
      <c r="CA57" s="66">
        <v>0</v>
      </c>
      <c r="CB57" s="66">
        <v>0</v>
      </c>
      <c r="CC57" s="66">
        <v>0</v>
      </c>
      <c r="CD57" s="66">
        <v>0</v>
      </c>
      <c r="CE57" s="66">
        <v>0</v>
      </c>
      <c r="CF57" s="66">
        <v>0</v>
      </c>
      <c r="CG57" s="66">
        <v>0</v>
      </c>
      <c r="CH57" s="66">
        <v>0</v>
      </c>
      <c r="CI57" s="66">
        <v>0</v>
      </c>
      <c r="CJ57" s="66">
        <v>0</v>
      </c>
      <c r="CL57" s="52" t="str">
        <f t="shared" si="10"/>
        <v>MINBIOAGRW23</v>
      </c>
      <c r="CM57" s="52" t="str">
        <f t="shared" si="11"/>
        <v>Cattle waste - Hi</v>
      </c>
      <c r="CN57" s="15" t="s">
        <v>6</v>
      </c>
      <c r="CO57" s="15" t="s">
        <v>105</v>
      </c>
      <c r="CP57" s="52" t="str">
        <f t="shared" si="12"/>
        <v>BIOSLU</v>
      </c>
      <c r="CQ57" s="52" t="s">
        <v>103</v>
      </c>
      <c r="CR57" s="66">
        <f>IF(AF57&lt;0,0.01,AF57/Conversions!$B$3)</f>
        <v>9.4344239913860175</v>
      </c>
      <c r="CS57" s="66">
        <f>IF(AG57&lt;0,0.01,AG57/Conversions!$B$3)</f>
        <v>9.4344239913860193</v>
      </c>
      <c r="CT57" s="66">
        <f>IF(AH57&lt;0,0.01,AH57/Conversions!$B$3)</f>
        <v>9.4344239913860175</v>
      </c>
      <c r="CU57" s="66">
        <f>IF(AI57&lt;0,0.01,AI57/Conversions!$B$3)</f>
        <v>9.4344239913860157</v>
      </c>
      <c r="CV57" s="66">
        <f>IF(AJ57&lt;0,0.01,AJ57/Conversions!$B$3)</f>
        <v>9.4344239913860157</v>
      </c>
      <c r="CW57" s="66">
        <f>IF(AK57&lt;0,0.01,AK57/Conversions!$B$3)</f>
        <v>9.4344239913860157</v>
      </c>
      <c r="CX57" s="66">
        <f>IF(AL57&lt;0,0.01,AL57/Conversions!$B$3)</f>
        <v>9.434423991386014</v>
      </c>
      <c r="CY57" s="66">
        <f>IF(AM57&lt;0,0.01,AM57/Conversions!$B$3)</f>
        <v>9.434423991386014</v>
      </c>
      <c r="CZ57" s="66">
        <f>IF(AN57&lt;0,0.01,AN57/Conversions!$B$3)</f>
        <v>9.4344239913860157</v>
      </c>
      <c r="DA57" s="66">
        <f>IF(AO57&lt;0,0.01,AO57/Conversions!$B$3)</f>
        <v>9.4344239913860175</v>
      </c>
      <c r="DB57" s="66">
        <f>IF(AP57&lt;0,0.01,AP57/Conversions!$B$3)</f>
        <v>9.4344239913860175</v>
      </c>
      <c r="DC57" s="66">
        <f>IF(AQ57&lt;0,0.01,AQ57/Conversions!$B$3)</f>
        <v>10.709891079818298</v>
      </c>
      <c r="DD57" s="66">
        <f>IF(AR57&lt;0,0.01,AR57/Conversions!$B$3)</f>
        <v>9.4344239913860157</v>
      </c>
      <c r="DE57" s="66">
        <f>IF(AS57&lt;0,0.01,AS57/Conversions!$B$3)</f>
        <v>9.4344239913860157</v>
      </c>
      <c r="DF57" s="66">
        <f>IF(AT57&lt;0,0.01,AT57/Conversions!$B$3)</f>
        <v>9.434423991386014</v>
      </c>
      <c r="DG57" s="66">
        <f>IF(AU57&lt;0,0.01,AU57/Conversions!$B$3)</f>
        <v>9.4344239913860175</v>
      </c>
      <c r="DH57" s="66">
        <f>IF(AV57&lt;0,0.01,AV57/Conversions!$B$3)</f>
        <v>9.4344239913860175</v>
      </c>
      <c r="DI57" s="66">
        <f>IF(AW57&lt;0,0.01,AW57/Conversions!$B$3)</f>
        <v>9.4344239913860157</v>
      </c>
      <c r="DJ57" s="66">
        <f>IF(AX57&lt;0,0.01,AX57/Conversions!$B$3)</f>
        <v>9.4344239913860157</v>
      </c>
      <c r="DK57" s="66">
        <f>IF(AY57&lt;0,0.01,AY57/Conversions!$B$3)</f>
        <v>9.4344239913860175</v>
      </c>
      <c r="DL57" s="66">
        <f>IF(AZ57&lt;0,0.01,AZ57/Conversions!$B$3)</f>
        <v>9.434423991386014</v>
      </c>
      <c r="DM57" s="66">
        <f>IF(BA57&lt;0,0.01,BA57/Conversions!$B$3)</f>
        <v>9.434423991386014</v>
      </c>
      <c r="DN57" s="66">
        <f>IF(BB57&lt;0,0.01,BB57/Conversions!$B$3)</f>
        <v>9.4344239913860157</v>
      </c>
      <c r="DO57" s="66">
        <f>IF(BC57&lt;0,0.01,BC57/Conversions!$B$3)</f>
        <v>9.434423991386014</v>
      </c>
    </row>
    <row r="58" spans="1:119" x14ac:dyDescent="0.25">
      <c r="A58" s="26" t="s">
        <v>82</v>
      </c>
      <c r="B58" s="26" t="s">
        <v>43</v>
      </c>
      <c r="C58" s="25">
        <v>0</v>
      </c>
      <c r="D58" s="25">
        <v>0</v>
      </c>
      <c r="E58" s="25">
        <v>0</v>
      </c>
      <c r="F58" s="25">
        <v>0</v>
      </c>
      <c r="G58" s="25">
        <v>0</v>
      </c>
      <c r="H58" s="25">
        <v>0</v>
      </c>
      <c r="I58" s="25">
        <v>0</v>
      </c>
      <c r="J58" s="25">
        <v>0</v>
      </c>
      <c r="K58" s="25">
        <v>0</v>
      </c>
      <c r="L58" s="25">
        <v>0</v>
      </c>
      <c r="M58" s="25">
        <v>0</v>
      </c>
      <c r="N58" s="25">
        <v>0</v>
      </c>
      <c r="O58" s="25">
        <v>0</v>
      </c>
      <c r="P58" s="25">
        <v>0</v>
      </c>
      <c r="Q58" s="25">
        <v>0</v>
      </c>
      <c r="R58" s="25">
        <v>0</v>
      </c>
      <c r="S58" s="25">
        <v>0</v>
      </c>
      <c r="T58" s="25">
        <v>0</v>
      </c>
      <c r="U58" s="25">
        <v>0</v>
      </c>
      <c r="V58" s="25">
        <v>0</v>
      </c>
      <c r="W58" s="25">
        <v>0</v>
      </c>
      <c r="X58" s="25">
        <v>0</v>
      </c>
      <c r="Y58" s="25">
        <v>0</v>
      </c>
      <c r="Z58" s="25">
        <v>0</v>
      </c>
      <c r="AA58" s="25">
        <v>0</v>
      </c>
      <c r="AB58" s="25">
        <v>0</v>
      </c>
      <c r="AD58" s="24">
        <v>374.5189581476501</v>
      </c>
      <c r="AE58" s="24">
        <v>374.5189581476501</v>
      </c>
      <c r="AF58" s="24">
        <v>374.51895814765015</v>
      </c>
      <c r="AG58" s="24">
        <v>374.5189581476501</v>
      </c>
      <c r="AH58" s="24">
        <v>374.51895814765015</v>
      </c>
      <c r="AI58" s="24">
        <v>374.51895814765004</v>
      </c>
      <c r="AJ58" s="24">
        <v>374.51895814765015</v>
      </c>
      <c r="AK58" s="24">
        <v>374.5189581476501</v>
      </c>
      <c r="AL58" s="24">
        <v>374.51895814765004</v>
      </c>
      <c r="AM58" s="24">
        <v>374.51895814765015</v>
      </c>
      <c r="AN58" s="24">
        <v>374.51895814765015</v>
      </c>
      <c r="AO58" s="24">
        <v>374.5189581476501</v>
      </c>
      <c r="AP58" s="24">
        <v>374.51895814765021</v>
      </c>
      <c r="AQ58" s="24">
        <v>374.51895814765015</v>
      </c>
      <c r="AR58" s="24">
        <v>374.51895814765004</v>
      </c>
      <c r="AS58" s="24">
        <v>374.5189581476501</v>
      </c>
      <c r="AT58" s="24">
        <v>374.51895814765015</v>
      </c>
      <c r="AU58" s="24">
        <v>374.51895814765004</v>
      </c>
      <c r="AV58" s="24">
        <v>374.51895814765004</v>
      </c>
      <c r="AW58" s="24">
        <v>374.51895814765021</v>
      </c>
      <c r="AX58" s="24">
        <v>374.5189581476501</v>
      </c>
      <c r="AY58" s="24">
        <v>374.51895814765004</v>
      </c>
      <c r="AZ58" s="24">
        <v>374.5189581476501</v>
      </c>
      <c r="BA58" s="24">
        <v>374.51895814765015</v>
      </c>
      <c r="BB58" s="24">
        <v>374.5189581476501</v>
      </c>
      <c r="BC58" s="24">
        <v>374.5189581476501</v>
      </c>
      <c r="BD58" s="32"/>
      <c r="BE58" s="52">
        <v>3</v>
      </c>
      <c r="BG58" s="52" t="str">
        <f>"MINBIOAGRW3"&amp;BE58</f>
        <v>MINBIOAGRW33</v>
      </c>
      <c r="BH58" s="52" t="str">
        <f t="shared" si="13"/>
        <v>Pig waste - Hi</v>
      </c>
      <c r="BI58" s="55" t="s">
        <v>5</v>
      </c>
      <c r="BJ58" s="52" t="s">
        <v>11</v>
      </c>
      <c r="BK58" s="55" t="s">
        <v>1</v>
      </c>
      <c r="BL58" s="66">
        <v>0</v>
      </c>
      <c r="BM58" s="66">
        <v>0</v>
      </c>
      <c r="BN58" s="66">
        <v>0</v>
      </c>
      <c r="BO58" s="66">
        <v>0</v>
      </c>
      <c r="BP58" s="66">
        <v>0</v>
      </c>
      <c r="BQ58" s="66">
        <v>0</v>
      </c>
      <c r="BR58" s="66">
        <v>0</v>
      </c>
      <c r="BS58" s="66">
        <v>0</v>
      </c>
      <c r="BT58" s="66">
        <v>0</v>
      </c>
      <c r="BU58" s="66">
        <v>0</v>
      </c>
      <c r="BV58" s="66">
        <v>0</v>
      </c>
      <c r="BW58" s="66">
        <v>0</v>
      </c>
      <c r="BX58" s="66">
        <v>0</v>
      </c>
      <c r="BY58" s="66">
        <v>0</v>
      </c>
      <c r="BZ58" s="66">
        <v>0</v>
      </c>
      <c r="CA58" s="66">
        <v>0</v>
      </c>
      <c r="CB58" s="66">
        <v>0</v>
      </c>
      <c r="CC58" s="66">
        <v>0</v>
      </c>
      <c r="CD58" s="66">
        <v>0</v>
      </c>
      <c r="CE58" s="66">
        <v>0</v>
      </c>
      <c r="CF58" s="66">
        <v>0</v>
      </c>
      <c r="CG58" s="66">
        <v>0</v>
      </c>
      <c r="CH58" s="66">
        <v>0</v>
      </c>
      <c r="CI58" s="66">
        <v>0</v>
      </c>
      <c r="CJ58" s="66">
        <v>0</v>
      </c>
      <c r="CL58" s="52" t="str">
        <f t="shared" si="10"/>
        <v>MINBIOAGRW33</v>
      </c>
      <c r="CM58" s="52" t="str">
        <f t="shared" si="11"/>
        <v>Pig waste - Hi</v>
      </c>
      <c r="CN58" s="15" t="s">
        <v>6</v>
      </c>
      <c r="CO58" s="15" t="s">
        <v>105</v>
      </c>
      <c r="CP58" s="52" t="str">
        <f t="shared" si="12"/>
        <v>BIOSLU</v>
      </c>
      <c r="CQ58" s="52" t="s">
        <v>103</v>
      </c>
      <c r="CR58" s="66">
        <f>IF(AF58&lt;0,0.01,AF58/Conversions!$B$3)</f>
        <v>8.9452316362771125</v>
      </c>
      <c r="CS58" s="66">
        <f>IF(AG58&lt;0,0.01,AG58/Conversions!$B$3)</f>
        <v>8.9452316362771107</v>
      </c>
      <c r="CT58" s="66">
        <f>IF(AH58&lt;0,0.01,AH58/Conversions!$B$3)</f>
        <v>8.9452316362771125</v>
      </c>
      <c r="CU58" s="66">
        <f>IF(AI58&lt;0,0.01,AI58/Conversions!$B$3)</f>
        <v>8.9452316362771089</v>
      </c>
      <c r="CV58" s="66">
        <f>IF(AJ58&lt;0,0.01,AJ58/Conversions!$B$3)</f>
        <v>8.9452316362771125</v>
      </c>
      <c r="CW58" s="66">
        <f>IF(AK58&lt;0,0.01,AK58/Conversions!$B$3)</f>
        <v>8.9452316362771107</v>
      </c>
      <c r="CX58" s="66">
        <f>IF(AL58&lt;0,0.01,AL58/Conversions!$B$3)</f>
        <v>8.9452316362771089</v>
      </c>
      <c r="CY58" s="66">
        <f>IF(AM58&lt;0,0.01,AM58/Conversions!$B$3)</f>
        <v>8.9452316362771125</v>
      </c>
      <c r="CZ58" s="66">
        <f>IF(AN58&lt;0,0.01,AN58/Conversions!$B$3)</f>
        <v>8.9452316362771125</v>
      </c>
      <c r="DA58" s="66">
        <f>IF(AO58&lt;0,0.01,AO58/Conversions!$B$3)</f>
        <v>8.9452316362771107</v>
      </c>
      <c r="DB58" s="66">
        <f>IF(AP58&lt;0,0.01,AP58/Conversions!$B$3)</f>
        <v>8.9452316362771143</v>
      </c>
      <c r="DC58" s="66">
        <f>IF(AQ58&lt;0,0.01,AQ58/Conversions!$B$3)</f>
        <v>8.9452316362771125</v>
      </c>
      <c r="DD58" s="66">
        <f>IF(AR58&lt;0,0.01,AR58/Conversions!$B$3)</f>
        <v>8.9452316362771089</v>
      </c>
      <c r="DE58" s="66">
        <f>IF(AS58&lt;0,0.01,AS58/Conversions!$B$3)</f>
        <v>8.9452316362771107</v>
      </c>
      <c r="DF58" s="66">
        <f>IF(AT58&lt;0,0.01,AT58/Conversions!$B$3)</f>
        <v>8.9452316362771125</v>
      </c>
      <c r="DG58" s="66">
        <f>IF(AU58&lt;0,0.01,AU58/Conversions!$B$3)</f>
        <v>8.9452316362771089</v>
      </c>
      <c r="DH58" s="66">
        <f>IF(AV58&lt;0,0.01,AV58/Conversions!$B$3)</f>
        <v>8.9452316362771089</v>
      </c>
      <c r="DI58" s="66">
        <f>IF(AW58&lt;0,0.01,AW58/Conversions!$B$3)</f>
        <v>8.9452316362771143</v>
      </c>
      <c r="DJ58" s="66">
        <f>IF(AX58&lt;0,0.01,AX58/Conversions!$B$3)</f>
        <v>8.9452316362771107</v>
      </c>
      <c r="DK58" s="66">
        <f>IF(AY58&lt;0,0.01,AY58/Conversions!$B$3)</f>
        <v>8.9452316362771089</v>
      </c>
      <c r="DL58" s="66">
        <f>IF(AZ58&lt;0,0.01,AZ58/Conversions!$B$3)</f>
        <v>8.9452316362771107</v>
      </c>
      <c r="DM58" s="66">
        <f>IF(BA58&lt;0,0.01,BA58/Conversions!$B$3)</f>
        <v>8.9452316362771125</v>
      </c>
      <c r="DN58" s="66">
        <f>IF(BB58&lt;0,0.01,BB58/Conversions!$B$3)</f>
        <v>8.9452316362771107</v>
      </c>
      <c r="DO58" s="66">
        <f>IF(BC58&lt;0,0.01,BC58/Conversions!$B$3)</f>
        <v>8.9452316362771107</v>
      </c>
    </row>
    <row r="59" spans="1:119" x14ac:dyDescent="0.25">
      <c r="A59" s="26" t="s">
        <v>83</v>
      </c>
      <c r="B59" s="26" t="s">
        <v>2</v>
      </c>
      <c r="C59" s="25">
        <v>1548.6248176604354</v>
      </c>
      <c r="D59" s="25">
        <v>2161.6570835659522</v>
      </c>
      <c r="E59" s="25">
        <v>2437.8993931970713</v>
      </c>
      <c r="F59" s="25">
        <v>3048.3155480897344</v>
      </c>
      <c r="G59" s="25">
        <v>3131.5352678436407</v>
      </c>
      <c r="H59" s="25">
        <v>3273.7321592440012</v>
      </c>
      <c r="I59" s="25">
        <v>3528.3872246464616</v>
      </c>
      <c r="J59" s="25">
        <v>3655.7678757407061</v>
      </c>
      <c r="K59" s="25">
        <v>3903.279512040237</v>
      </c>
      <c r="L59" s="25">
        <v>4158.7805607146247</v>
      </c>
      <c r="M59" s="25">
        <v>4422.0557255219583</v>
      </c>
      <c r="N59" s="25">
        <v>4667.2029220349896</v>
      </c>
      <c r="O59" s="25">
        <v>4895.980690931131</v>
      </c>
      <c r="P59" s="25">
        <v>5131.5778468876888</v>
      </c>
      <c r="Q59" s="25">
        <v>5365.227331542339</v>
      </c>
      <c r="R59" s="25">
        <v>5616.4230269720929</v>
      </c>
      <c r="S59" s="25">
        <v>5876.5243977330856</v>
      </c>
      <c r="T59" s="25">
        <v>6144.0945907180221</v>
      </c>
      <c r="U59" s="25">
        <v>6247.40127769014</v>
      </c>
      <c r="V59" s="25">
        <v>6352.3995634967423</v>
      </c>
      <c r="W59" s="25">
        <v>6459.1161017764562</v>
      </c>
      <c r="X59" s="25">
        <v>6567.6155032464721</v>
      </c>
      <c r="Y59" s="25">
        <v>6677.9274107031633</v>
      </c>
      <c r="Z59" s="25">
        <v>6790.0819577342809</v>
      </c>
      <c r="AA59" s="25">
        <v>6904.1097768149075</v>
      </c>
      <c r="AB59" s="25">
        <v>7020.0420075364655</v>
      </c>
      <c r="AD59" s="24">
        <v>0</v>
      </c>
      <c r="AE59" s="24">
        <v>0</v>
      </c>
      <c r="AF59" s="24">
        <v>0</v>
      </c>
      <c r="AG59" s="24">
        <v>0</v>
      </c>
      <c r="AH59" s="24">
        <v>0</v>
      </c>
      <c r="AI59" s="24">
        <v>0</v>
      </c>
      <c r="AJ59" s="24">
        <v>0</v>
      </c>
      <c r="AK59" s="24">
        <v>0</v>
      </c>
      <c r="AL59" s="24">
        <v>0</v>
      </c>
      <c r="AM59" s="24">
        <v>0</v>
      </c>
      <c r="AN59" s="24">
        <v>0</v>
      </c>
      <c r="AO59" s="24">
        <v>0</v>
      </c>
      <c r="AP59" s="24">
        <v>0</v>
      </c>
      <c r="AQ59" s="24">
        <v>0</v>
      </c>
      <c r="AR59" s="24">
        <v>0</v>
      </c>
      <c r="AS59" s="24">
        <v>0</v>
      </c>
      <c r="AT59" s="24">
        <v>0</v>
      </c>
      <c r="AU59" s="24">
        <v>0</v>
      </c>
      <c r="AV59" s="24">
        <v>0</v>
      </c>
      <c r="AW59" s="24">
        <v>0</v>
      </c>
      <c r="AX59" s="24">
        <v>0</v>
      </c>
      <c r="AY59" s="24">
        <v>0</v>
      </c>
      <c r="AZ59" s="24">
        <v>0</v>
      </c>
      <c r="BA59" s="24">
        <v>0</v>
      </c>
      <c r="BB59" s="24">
        <v>0</v>
      </c>
      <c r="BC59" s="24">
        <v>0</v>
      </c>
      <c r="BD59" s="32"/>
      <c r="BE59" s="52">
        <v>3</v>
      </c>
      <c r="BG59" s="52" t="str">
        <f>"MINBMSW2"&amp;BE59</f>
        <v>MINBMSW23</v>
      </c>
      <c r="BH59" s="52" t="str">
        <f t="shared" si="13"/>
        <v>BMSW - Hi</v>
      </c>
      <c r="BI59" s="55" t="s">
        <v>5</v>
      </c>
      <c r="BJ59" s="52" t="s">
        <v>10</v>
      </c>
      <c r="BK59" s="55" t="s">
        <v>1</v>
      </c>
      <c r="BL59" s="66">
        <v>0</v>
      </c>
      <c r="BM59" s="66">
        <v>0</v>
      </c>
      <c r="BN59" s="66">
        <v>0</v>
      </c>
      <c r="BO59" s="66">
        <v>0</v>
      </c>
      <c r="BP59" s="66">
        <v>0</v>
      </c>
      <c r="BQ59" s="66">
        <v>0</v>
      </c>
      <c r="BR59" s="66">
        <v>0</v>
      </c>
      <c r="BS59" s="66">
        <v>0</v>
      </c>
      <c r="BT59" s="66">
        <v>0</v>
      </c>
      <c r="BU59" s="66">
        <v>0</v>
      </c>
      <c r="BV59" s="66">
        <v>0</v>
      </c>
      <c r="BW59" s="66">
        <v>0</v>
      </c>
      <c r="BX59" s="66">
        <v>0</v>
      </c>
      <c r="BY59" s="66">
        <v>0</v>
      </c>
      <c r="BZ59" s="66">
        <v>0</v>
      </c>
      <c r="CA59" s="66">
        <v>0</v>
      </c>
      <c r="CB59" s="66">
        <v>0</v>
      </c>
      <c r="CC59" s="66">
        <v>0</v>
      </c>
      <c r="CD59" s="66">
        <v>0</v>
      </c>
      <c r="CE59" s="66">
        <v>0</v>
      </c>
      <c r="CF59" s="66">
        <v>0</v>
      </c>
      <c r="CG59" s="66">
        <v>0</v>
      </c>
      <c r="CH59" s="66">
        <v>0</v>
      </c>
      <c r="CI59" s="66">
        <v>0</v>
      </c>
      <c r="CJ59" s="66">
        <v>0</v>
      </c>
      <c r="CL59" s="52" t="str">
        <f t="shared" si="10"/>
        <v>MINBMSW23</v>
      </c>
      <c r="CM59" s="52" t="str">
        <f t="shared" si="11"/>
        <v>BMSW - Hi</v>
      </c>
      <c r="CN59" s="15" t="s">
        <v>6</v>
      </c>
      <c r="CO59" s="15" t="s">
        <v>105</v>
      </c>
      <c r="CP59" s="52" t="str">
        <f t="shared" si="12"/>
        <v>BIOMUN</v>
      </c>
      <c r="CQ59" s="52" t="s">
        <v>103</v>
      </c>
      <c r="CR59" s="66">
        <f>IF(AF59&lt;0,0.01,AF59/Conversions!$B$3)</f>
        <v>0</v>
      </c>
      <c r="CS59" s="66">
        <f>IF(AG59&lt;0,0.01,AG59/Conversions!$B$3)</f>
        <v>0</v>
      </c>
      <c r="CT59" s="66">
        <f>IF(AH59&lt;0,0.01,AH59/Conversions!$B$3)</f>
        <v>0</v>
      </c>
      <c r="CU59" s="66">
        <f>IF(AI59&lt;0,0.01,AI59/Conversions!$B$3)</f>
        <v>0</v>
      </c>
      <c r="CV59" s="66">
        <f>IF(AJ59&lt;0,0.01,AJ59/Conversions!$B$3)</f>
        <v>0</v>
      </c>
      <c r="CW59" s="66">
        <f>IF(AK59&lt;0,0.01,AK59/Conversions!$B$3)</f>
        <v>0</v>
      </c>
      <c r="CX59" s="66">
        <f>IF(AL59&lt;0,0.01,AL59/Conversions!$B$3)</f>
        <v>0</v>
      </c>
      <c r="CY59" s="66">
        <f>IF(AM59&lt;0,0.01,AM59/Conversions!$B$3)</f>
        <v>0</v>
      </c>
      <c r="CZ59" s="66">
        <f>IF(AN59&lt;0,0.01,AN59/Conversions!$B$3)</f>
        <v>0</v>
      </c>
      <c r="DA59" s="66">
        <f>IF(AO59&lt;0,0.01,AO59/Conversions!$B$3)</f>
        <v>0</v>
      </c>
      <c r="DB59" s="66">
        <f>IF(AP59&lt;0,0.01,AP59/Conversions!$B$3)</f>
        <v>0</v>
      </c>
      <c r="DC59" s="66">
        <f>IF(AQ59&lt;0,0.01,AQ59/Conversions!$B$3)</f>
        <v>0</v>
      </c>
      <c r="DD59" s="66">
        <f>IF(AR59&lt;0,0.01,AR59/Conversions!$B$3)</f>
        <v>0</v>
      </c>
      <c r="DE59" s="66">
        <f>IF(AS59&lt;0,0.01,AS59/Conversions!$B$3)</f>
        <v>0</v>
      </c>
      <c r="DF59" s="66">
        <f>IF(AT59&lt;0,0.01,AT59/Conversions!$B$3)</f>
        <v>0</v>
      </c>
      <c r="DG59" s="66">
        <f>IF(AU59&lt;0,0.01,AU59/Conversions!$B$3)</f>
        <v>0</v>
      </c>
      <c r="DH59" s="66">
        <f>IF(AV59&lt;0,0.01,AV59/Conversions!$B$3)</f>
        <v>0</v>
      </c>
      <c r="DI59" s="66">
        <f>IF(AW59&lt;0,0.01,AW59/Conversions!$B$3)</f>
        <v>0</v>
      </c>
      <c r="DJ59" s="66">
        <f>IF(AX59&lt;0,0.01,AX59/Conversions!$B$3)</f>
        <v>0</v>
      </c>
      <c r="DK59" s="66">
        <f>IF(AY59&lt;0,0.01,AY59/Conversions!$B$3)</f>
        <v>0</v>
      </c>
      <c r="DL59" s="66">
        <f>IF(AZ59&lt;0,0.01,AZ59/Conversions!$B$3)</f>
        <v>0</v>
      </c>
      <c r="DM59" s="66">
        <f>IF(BA59&lt;0,0.01,BA59/Conversions!$B$3)</f>
        <v>0</v>
      </c>
      <c r="DN59" s="66">
        <f>IF(BB59&lt;0,0.01,BB59/Conversions!$B$3)</f>
        <v>0</v>
      </c>
      <c r="DO59" s="66">
        <f>IF(BC59&lt;0,0.01,BC59/Conversions!$B$3)</f>
        <v>0</v>
      </c>
    </row>
    <row r="60" spans="1:119" x14ac:dyDescent="0.25">
      <c r="A60" s="26" t="s">
        <v>84</v>
      </c>
      <c r="B60" s="26" t="s">
        <v>13</v>
      </c>
      <c r="C60" s="25">
        <v>0</v>
      </c>
      <c r="D60" s="25">
        <v>0</v>
      </c>
      <c r="E60" s="25">
        <v>0</v>
      </c>
      <c r="F60" s="25">
        <v>0</v>
      </c>
      <c r="G60" s="25">
        <v>0</v>
      </c>
      <c r="H60" s="25">
        <v>0</v>
      </c>
      <c r="I60" s="25">
        <v>0</v>
      </c>
      <c r="J60" s="25">
        <v>0</v>
      </c>
      <c r="K60" s="25">
        <v>0</v>
      </c>
      <c r="L60" s="25">
        <v>0</v>
      </c>
      <c r="M60" s="25">
        <v>2669.5965096652967</v>
      </c>
      <c r="N60" s="25">
        <v>5153.5253654342196</v>
      </c>
      <c r="O60" s="25">
        <v>6705.6367631604062</v>
      </c>
      <c r="P60" s="25">
        <v>6787.4128212477281</v>
      </c>
      <c r="Q60" s="25">
        <v>6869.1888793350499</v>
      </c>
      <c r="R60" s="25">
        <v>6950.9649374223718</v>
      </c>
      <c r="S60" s="25">
        <v>7032.7409955096937</v>
      </c>
      <c r="T60" s="25">
        <v>7114.5170535970155</v>
      </c>
      <c r="U60" s="25">
        <v>7196.2931116843374</v>
      </c>
      <c r="V60" s="25">
        <v>7278.0691697716593</v>
      </c>
      <c r="W60" s="25">
        <v>7359.8452278589848</v>
      </c>
      <c r="X60" s="25">
        <v>7441.6212859463112</v>
      </c>
      <c r="Y60" s="25">
        <v>7523.3973440336385</v>
      </c>
      <c r="Z60" s="25">
        <v>7605.1734021209641</v>
      </c>
      <c r="AA60" s="25">
        <v>7686.9494602082887</v>
      </c>
      <c r="AB60" s="25">
        <v>7768.7255182956151</v>
      </c>
      <c r="AD60" s="24">
        <v>418.68</v>
      </c>
      <c r="AE60" s="24">
        <v>418.68</v>
      </c>
      <c r="AF60" s="24">
        <v>418.68</v>
      </c>
      <c r="AG60" s="24">
        <v>418.68</v>
      </c>
      <c r="AH60" s="24">
        <v>418.68</v>
      </c>
      <c r="AI60" s="24">
        <v>418.68</v>
      </c>
      <c r="AJ60" s="24">
        <v>418.68</v>
      </c>
      <c r="AK60" s="24">
        <v>418.68</v>
      </c>
      <c r="AL60" s="24">
        <v>418.68</v>
      </c>
      <c r="AM60" s="24">
        <v>418.68</v>
      </c>
      <c r="AN60" s="24">
        <v>418.68</v>
      </c>
      <c r="AO60" s="24">
        <v>418.68</v>
      </c>
      <c r="AP60" s="24">
        <v>418.68</v>
      </c>
      <c r="AQ60" s="24">
        <v>418.68</v>
      </c>
      <c r="AR60" s="24">
        <v>418.68</v>
      </c>
      <c r="AS60" s="24">
        <v>418.68</v>
      </c>
      <c r="AT60" s="24">
        <v>418.68</v>
      </c>
      <c r="AU60" s="24">
        <v>418.68</v>
      </c>
      <c r="AV60" s="24">
        <v>418.68</v>
      </c>
      <c r="AW60" s="24">
        <v>418.68</v>
      </c>
      <c r="AX60" s="24">
        <v>418.68</v>
      </c>
      <c r="AY60" s="24">
        <v>418.68</v>
      </c>
      <c r="AZ60" s="24">
        <v>418.68</v>
      </c>
      <c r="BA60" s="24">
        <v>418.68</v>
      </c>
      <c r="BB60" s="24">
        <v>418.68</v>
      </c>
      <c r="BC60" s="24">
        <v>418.68</v>
      </c>
      <c r="BD60" s="32"/>
      <c r="BE60" s="52">
        <v>3</v>
      </c>
      <c r="BG60" s="52" t="str">
        <f>"ABIOCRP4"&amp;BE60</f>
        <v>ABIOCRP43</v>
      </c>
      <c r="BH60" s="52" t="str">
        <f t="shared" si="13"/>
        <v>Willow - Hi</v>
      </c>
      <c r="BI60" s="55" t="s">
        <v>5</v>
      </c>
      <c r="BJ60" s="52" t="s">
        <v>7</v>
      </c>
      <c r="BK60" s="55" t="s">
        <v>1</v>
      </c>
      <c r="BL60" s="66">
        <v>0</v>
      </c>
      <c r="BM60" s="66">
        <v>0</v>
      </c>
      <c r="BN60" s="66">
        <v>0</v>
      </c>
      <c r="BO60" s="66">
        <v>0</v>
      </c>
      <c r="BP60" s="66">
        <v>0</v>
      </c>
      <c r="BQ60" s="66">
        <v>0</v>
      </c>
      <c r="BR60" s="66">
        <v>0</v>
      </c>
      <c r="BS60" s="66">
        <v>0</v>
      </c>
      <c r="BT60" s="66">
        <v>0</v>
      </c>
      <c r="BU60" s="66">
        <v>0</v>
      </c>
      <c r="BV60" s="66">
        <v>0</v>
      </c>
      <c r="BW60" s="66">
        <v>0</v>
      </c>
      <c r="BX60" s="66">
        <v>0</v>
      </c>
      <c r="BY60" s="66">
        <v>0</v>
      </c>
      <c r="BZ60" s="66">
        <v>0</v>
      </c>
      <c r="CA60" s="66">
        <v>0</v>
      </c>
      <c r="CB60" s="66">
        <v>0</v>
      </c>
      <c r="CC60" s="66">
        <v>0</v>
      </c>
      <c r="CD60" s="66">
        <v>0</v>
      </c>
      <c r="CE60" s="66">
        <v>0</v>
      </c>
      <c r="CF60" s="66">
        <v>0</v>
      </c>
      <c r="CG60" s="66">
        <v>0</v>
      </c>
      <c r="CH60" s="66">
        <v>0</v>
      </c>
      <c r="CI60" s="66">
        <v>0</v>
      </c>
      <c r="CJ60" s="66">
        <v>0</v>
      </c>
      <c r="CL60" s="52" t="str">
        <f t="shared" si="10"/>
        <v>ABIOCRP43</v>
      </c>
      <c r="CM60" s="52" t="str">
        <f t="shared" si="11"/>
        <v>Willow - Hi</v>
      </c>
      <c r="CN60" s="15" t="s">
        <v>106</v>
      </c>
      <c r="CO60" s="15" t="s">
        <v>105</v>
      </c>
      <c r="CP60" s="52" t="str">
        <f t="shared" si="12"/>
        <v>BIOWOO</v>
      </c>
      <c r="CQ60" s="52" t="s">
        <v>103</v>
      </c>
      <c r="CR60" s="66">
        <f>IF(AF60&lt;0,0.01,AF60/Conversions!$B$3)</f>
        <v>10</v>
      </c>
      <c r="CS60" s="66">
        <f>IF(AG60&lt;0,0.01,AG60/Conversions!$B$3)</f>
        <v>10</v>
      </c>
      <c r="CT60" s="66">
        <f>IF(AH60&lt;0,0.01,AH60/Conversions!$B$3)</f>
        <v>10</v>
      </c>
      <c r="CU60" s="66">
        <f>IF(AI60&lt;0,0.01,AI60/Conversions!$B$3)</f>
        <v>10</v>
      </c>
      <c r="CV60" s="66">
        <f>IF(AJ60&lt;0,0.01,AJ60/Conversions!$B$3)</f>
        <v>10</v>
      </c>
      <c r="CW60" s="66">
        <f>IF(AK60&lt;0,0.01,AK60/Conversions!$B$3)</f>
        <v>10</v>
      </c>
      <c r="CX60" s="66">
        <f>IF(AL60&lt;0,0.01,AL60/Conversions!$B$3)</f>
        <v>10</v>
      </c>
      <c r="CY60" s="66">
        <f>IF(AM60&lt;0,0.01,AM60/Conversions!$B$3)</f>
        <v>10</v>
      </c>
      <c r="CZ60" s="66">
        <f>IF(AN60&lt;0,0.01,AN60/Conversions!$B$3)</f>
        <v>10</v>
      </c>
      <c r="DA60" s="66">
        <f>IF(AO60&lt;0,0.01,AO60/Conversions!$B$3)</f>
        <v>10</v>
      </c>
      <c r="DB60" s="66">
        <f>IF(AP60&lt;0,0.01,AP60/Conversions!$B$3)</f>
        <v>10</v>
      </c>
      <c r="DC60" s="66">
        <f>IF(AQ60&lt;0,0.01,AQ60/Conversions!$B$3)</f>
        <v>10</v>
      </c>
      <c r="DD60" s="66">
        <f>IF(AR60&lt;0,0.01,AR60/Conversions!$B$3)</f>
        <v>10</v>
      </c>
      <c r="DE60" s="66">
        <f>IF(AS60&lt;0,0.01,AS60/Conversions!$B$3)</f>
        <v>10</v>
      </c>
      <c r="DF60" s="66">
        <f>IF(AT60&lt;0,0.01,AT60/Conversions!$B$3)</f>
        <v>10</v>
      </c>
      <c r="DG60" s="66">
        <f>IF(AU60&lt;0,0.01,AU60/Conversions!$B$3)</f>
        <v>10</v>
      </c>
      <c r="DH60" s="66">
        <f>IF(AV60&lt;0,0.01,AV60/Conversions!$B$3)</f>
        <v>10</v>
      </c>
      <c r="DI60" s="66">
        <f>IF(AW60&lt;0,0.01,AW60/Conversions!$B$3)</f>
        <v>10</v>
      </c>
      <c r="DJ60" s="66">
        <f>IF(AX60&lt;0,0.01,AX60/Conversions!$B$3)</f>
        <v>10</v>
      </c>
      <c r="DK60" s="66">
        <f>IF(AY60&lt;0,0.01,AY60/Conversions!$B$3)</f>
        <v>10</v>
      </c>
      <c r="DL60" s="66">
        <f>IF(AZ60&lt;0,0.01,AZ60/Conversions!$B$3)</f>
        <v>10</v>
      </c>
      <c r="DM60" s="66">
        <f>IF(BA60&lt;0,0.01,BA60/Conversions!$B$3)</f>
        <v>10</v>
      </c>
      <c r="DN60" s="66">
        <f>IF(BB60&lt;0,0.01,BB60/Conversions!$B$3)</f>
        <v>10</v>
      </c>
      <c r="DO60" s="66">
        <f>IF(BC60&lt;0,0.01,BC60/Conversions!$B$3)</f>
        <v>10</v>
      </c>
    </row>
    <row r="61" spans="1:119" x14ac:dyDescent="0.25">
      <c r="A61" s="26" t="s">
        <v>85</v>
      </c>
      <c r="B61" s="26" t="s">
        <v>12</v>
      </c>
      <c r="C61" s="25">
        <v>0</v>
      </c>
      <c r="D61" s="25">
        <v>0</v>
      </c>
      <c r="E61" s="25">
        <v>0</v>
      </c>
      <c r="F61" s="25">
        <v>0</v>
      </c>
      <c r="G61" s="25">
        <v>0</v>
      </c>
      <c r="H61" s="25">
        <v>0</v>
      </c>
      <c r="I61" s="25">
        <v>0</v>
      </c>
      <c r="J61" s="25">
        <v>0</v>
      </c>
      <c r="K61" s="25">
        <v>0</v>
      </c>
      <c r="L61" s="25">
        <v>0</v>
      </c>
      <c r="M61" s="25">
        <v>0</v>
      </c>
      <c r="N61" s="25">
        <v>0</v>
      </c>
      <c r="O61" s="25">
        <v>0</v>
      </c>
      <c r="P61" s="25">
        <v>0</v>
      </c>
      <c r="Q61" s="25">
        <v>0</v>
      </c>
      <c r="R61" s="25">
        <v>0</v>
      </c>
      <c r="S61" s="25">
        <v>0</v>
      </c>
      <c r="T61" s="25">
        <v>0</v>
      </c>
      <c r="U61" s="25">
        <v>0</v>
      </c>
      <c r="V61" s="25">
        <v>0</v>
      </c>
      <c r="W61" s="25">
        <v>0</v>
      </c>
      <c r="X61" s="25">
        <v>0</v>
      </c>
      <c r="Y61" s="25">
        <v>0</v>
      </c>
      <c r="Z61" s="25">
        <v>0</v>
      </c>
      <c r="AA61" s="25">
        <v>0</v>
      </c>
      <c r="AB61" s="25">
        <v>0</v>
      </c>
      <c r="AD61" s="24">
        <v>418.68</v>
      </c>
      <c r="AE61" s="24">
        <v>418.68</v>
      </c>
      <c r="AF61" s="24">
        <v>418.68</v>
      </c>
      <c r="AG61" s="24">
        <v>418.68</v>
      </c>
      <c r="AH61" s="24">
        <v>418.68</v>
      </c>
      <c r="AI61" s="24">
        <v>418.68</v>
      </c>
      <c r="AJ61" s="24">
        <v>418.68</v>
      </c>
      <c r="AK61" s="24">
        <v>418.68</v>
      </c>
      <c r="AL61" s="24">
        <v>418.68</v>
      </c>
      <c r="AM61" s="24">
        <v>418.68</v>
      </c>
      <c r="AN61" s="24">
        <v>418.68</v>
      </c>
      <c r="AO61" s="24">
        <v>418.68</v>
      </c>
      <c r="AP61" s="24">
        <v>418.68</v>
      </c>
      <c r="AQ61" s="24">
        <v>418.68</v>
      </c>
      <c r="AR61" s="24">
        <v>418.68</v>
      </c>
      <c r="AS61" s="24">
        <v>418.68</v>
      </c>
      <c r="AT61" s="24">
        <v>418.68</v>
      </c>
      <c r="AU61" s="24">
        <v>418.68</v>
      </c>
      <c r="AV61" s="24">
        <v>418.68</v>
      </c>
      <c r="AW61" s="24">
        <v>418.68</v>
      </c>
      <c r="AX61" s="24">
        <v>418.68</v>
      </c>
      <c r="AY61" s="24">
        <v>418.68</v>
      </c>
      <c r="AZ61" s="24">
        <v>418.68</v>
      </c>
      <c r="BA61" s="24">
        <v>418.68</v>
      </c>
      <c r="BB61" s="24">
        <v>418.68</v>
      </c>
      <c r="BC61" s="24">
        <v>418.68</v>
      </c>
      <c r="BD61" s="32"/>
      <c r="BE61" s="52">
        <v>3</v>
      </c>
      <c r="BG61" s="52" t="str">
        <f>"ABIOCRP3"&amp;BE61</f>
        <v>ABIOCRP33</v>
      </c>
      <c r="BH61" s="52" t="str">
        <f t="shared" si="13"/>
        <v>Miscanthus - Hi</v>
      </c>
      <c r="BI61" s="55" t="s">
        <v>5</v>
      </c>
      <c r="BJ61" s="52" t="s">
        <v>7</v>
      </c>
      <c r="BK61" s="55" t="s">
        <v>1</v>
      </c>
      <c r="BL61" s="66">
        <v>0</v>
      </c>
      <c r="BM61" s="66">
        <v>0</v>
      </c>
      <c r="BN61" s="66">
        <v>0</v>
      </c>
      <c r="BO61" s="66">
        <v>0</v>
      </c>
      <c r="BP61" s="66">
        <v>0</v>
      </c>
      <c r="BQ61" s="66">
        <v>0</v>
      </c>
      <c r="BR61" s="66">
        <v>0</v>
      </c>
      <c r="BS61" s="66">
        <v>0</v>
      </c>
      <c r="BT61" s="66">
        <v>0</v>
      </c>
      <c r="BU61" s="66">
        <v>0</v>
      </c>
      <c r="BV61" s="66">
        <v>0</v>
      </c>
      <c r="BW61" s="66">
        <v>0</v>
      </c>
      <c r="BX61" s="66">
        <v>0</v>
      </c>
      <c r="BY61" s="66">
        <v>0</v>
      </c>
      <c r="BZ61" s="66">
        <v>0</v>
      </c>
      <c r="CA61" s="66">
        <v>0</v>
      </c>
      <c r="CB61" s="66">
        <v>0</v>
      </c>
      <c r="CC61" s="66">
        <v>0</v>
      </c>
      <c r="CD61" s="66">
        <v>0</v>
      </c>
      <c r="CE61" s="66">
        <v>0</v>
      </c>
      <c r="CF61" s="66">
        <v>0</v>
      </c>
      <c r="CG61" s="66">
        <v>0</v>
      </c>
      <c r="CH61" s="66">
        <v>0</v>
      </c>
      <c r="CI61" s="66">
        <v>0</v>
      </c>
      <c r="CJ61" s="66">
        <v>0</v>
      </c>
      <c r="CL61" s="52" t="str">
        <f t="shared" si="10"/>
        <v>ABIOCRP33</v>
      </c>
      <c r="CM61" s="52" t="str">
        <f t="shared" si="11"/>
        <v>Miscanthus - Hi</v>
      </c>
      <c r="CN61" s="15" t="s">
        <v>106</v>
      </c>
      <c r="CO61" s="15" t="s">
        <v>105</v>
      </c>
      <c r="CP61" s="52" t="str">
        <f t="shared" si="12"/>
        <v>BIOWOO</v>
      </c>
      <c r="CQ61" s="52" t="s">
        <v>103</v>
      </c>
      <c r="CR61" s="66">
        <f>IF(AF61&lt;0,0.01,AF61/Conversions!$B$3)</f>
        <v>10</v>
      </c>
      <c r="CS61" s="66">
        <f>IF(AG61&lt;0,0.01,AG61/Conversions!$B$3)</f>
        <v>10</v>
      </c>
      <c r="CT61" s="66">
        <f>IF(AH61&lt;0,0.01,AH61/Conversions!$B$3)</f>
        <v>10</v>
      </c>
      <c r="CU61" s="66">
        <f>IF(AI61&lt;0,0.01,AI61/Conversions!$B$3)</f>
        <v>10</v>
      </c>
      <c r="CV61" s="66">
        <f>IF(AJ61&lt;0,0.01,AJ61/Conversions!$B$3)</f>
        <v>10</v>
      </c>
      <c r="CW61" s="66">
        <f>IF(AK61&lt;0,0.01,AK61/Conversions!$B$3)</f>
        <v>10</v>
      </c>
      <c r="CX61" s="66">
        <f>IF(AL61&lt;0,0.01,AL61/Conversions!$B$3)</f>
        <v>10</v>
      </c>
      <c r="CY61" s="66">
        <f>IF(AM61&lt;0,0.01,AM61/Conversions!$B$3)</f>
        <v>10</v>
      </c>
      <c r="CZ61" s="66">
        <f>IF(AN61&lt;0,0.01,AN61/Conversions!$B$3)</f>
        <v>10</v>
      </c>
      <c r="DA61" s="66">
        <f>IF(AO61&lt;0,0.01,AO61/Conversions!$B$3)</f>
        <v>10</v>
      </c>
      <c r="DB61" s="66">
        <f>IF(AP61&lt;0,0.01,AP61/Conversions!$B$3)</f>
        <v>10</v>
      </c>
      <c r="DC61" s="66">
        <f>IF(AQ61&lt;0,0.01,AQ61/Conversions!$B$3)</f>
        <v>10</v>
      </c>
      <c r="DD61" s="66">
        <f>IF(AR61&lt;0,0.01,AR61/Conversions!$B$3)</f>
        <v>10</v>
      </c>
      <c r="DE61" s="66">
        <f>IF(AS61&lt;0,0.01,AS61/Conversions!$B$3)</f>
        <v>10</v>
      </c>
      <c r="DF61" s="66">
        <f>IF(AT61&lt;0,0.01,AT61/Conversions!$B$3)</f>
        <v>10</v>
      </c>
      <c r="DG61" s="66">
        <f>IF(AU61&lt;0,0.01,AU61/Conversions!$B$3)</f>
        <v>10</v>
      </c>
      <c r="DH61" s="66">
        <f>IF(AV61&lt;0,0.01,AV61/Conversions!$B$3)</f>
        <v>10</v>
      </c>
      <c r="DI61" s="66">
        <f>IF(AW61&lt;0,0.01,AW61/Conversions!$B$3)</f>
        <v>10</v>
      </c>
      <c r="DJ61" s="66">
        <f>IF(AX61&lt;0,0.01,AX61/Conversions!$B$3)</f>
        <v>10</v>
      </c>
      <c r="DK61" s="66">
        <f>IF(AY61&lt;0,0.01,AY61/Conversions!$B$3)</f>
        <v>10</v>
      </c>
      <c r="DL61" s="66">
        <f>IF(AZ61&lt;0,0.01,AZ61/Conversions!$B$3)</f>
        <v>10</v>
      </c>
      <c r="DM61" s="66">
        <f>IF(BA61&lt;0,0.01,BA61/Conversions!$B$3)</f>
        <v>10</v>
      </c>
      <c r="DN61" s="66">
        <f>IF(BB61&lt;0,0.01,BB61/Conversions!$B$3)</f>
        <v>10</v>
      </c>
      <c r="DO61" s="66">
        <f>IF(BC61&lt;0,0.01,BC61/Conversions!$B$3)</f>
        <v>10</v>
      </c>
    </row>
    <row r="62" spans="1:119" x14ac:dyDescent="0.25">
      <c r="A62" s="26" t="s">
        <v>86</v>
      </c>
      <c r="B62" s="26" t="s">
        <v>18</v>
      </c>
      <c r="C62" s="25">
        <v>0</v>
      </c>
      <c r="D62" s="25">
        <v>0</v>
      </c>
      <c r="E62" s="25">
        <v>0</v>
      </c>
      <c r="F62" s="25">
        <v>0</v>
      </c>
      <c r="G62" s="25">
        <v>0</v>
      </c>
      <c r="H62" s="25">
        <v>0</v>
      </c>
      <c r="I62" s="25">
        <v>1742.2406136926493</v>
      </c>
      <c r="J62" s="25">
        <v>3509.357774988287</v>
      </c>
      <c r="K62" s="25">
        <v>5305.1687642166826</v>
      </c>
      <c r="L62" s="25">
        <v>7125.1348334034747</v>
      </c>
      <c r="M62" s="25">
        <v>8964.7394723906218</v>
      </c>
      <c r="N62" s="25">
        <v>9028.1235733724661</v>
      </c>
      <c r="O62" s="25">
        <v>9091.5076743543104</v>
      </c>
      <c r="P62" s="25">
        <v>9154.8917753361548</v>
      </c>
      <c r="Q62" s="25">
        <v>9218.2758763180009</v>
      </c>
      <c r="R62" s="25">
        <v>9281.6599772998434</v>
      </c>
      <c r="S62" s="25">
        <v>9345.0440782816895</v>
      </c>
      <c r="T62" s="25">
        <v>9408.4281792635338</v>
      </c>
      <c r="U62" s="25">
        <v>9471.8122802453781</v>
      </c>
      <c r="V62" s="25">
        <v>9535.1963812272206</v>
      </c>
      <c r="W62" s="25">
        <v>9598.5804822090649</v>
      </c>
      <c r="X62" s="25">
        <v>9661.9645831909111</v>
      </c>
      <c r="Y62" s="25">
        <v>9725.3486841727554</v>
      </c>
      <c r="Z62" s="25">
        <v>9788.7327851545997</v>
      </c>
      <c r="AA62" s="25">
        <v>9852.116886136444</v>
      </c>
      <c r="AB62" s="25">
        <v>9915.5009871182901</v>
      </c>
      <c r="AD62" s="24">
        <v>1194.3721758181568</v>
      </c>
      <c r="AE62" s="24">
        <v>1194.3721758181568</v>
      </c>
      <c r="AF62" s="24">
        <v>1194.3721758181568</v>
      </c>
      <c r="AG62" s="24">
        <v>1194.3721758181568</v>
      </c>
      <c r="AH62" s="24">
        <v>1194.3721758181568</v>
      </c>
      <c r="AI62" s="24">
        <v>1194.3721758181568</v>
      </c>
      <c r="AJ62" s="24">
        <v>1194.3721758181568</v>
      </c>
      <c r="AK62" s="24">
        <v>1194.3721758181568</v>
      </c>
      <c r="AL62" s="24">
        <v>1194.3721758181568</v>
      </c>
      <c r="AM62" s="24">
        <v>1194.3721758181568</v>
      </c>
      <c r="AN62" s="24">
        <v>1194.3721758181568</v>
      </c>
      <c r="AO62" s="24">
        <v>1194.3721758181568</v>
      </c>
      <c r="AP62" s="24">
        <v>1194.3721758181568</v>
      </c>
      <c r="AQ62" s="24">
        <v>1194.3721758181568</v>
      </c>
      <c r="AR62" s="24">
        <v>1194.3721758181568</v>
      </c>
      <c r="AS62" s="24">
        <v>1194.3721758181568</v>
      </c>
      <c r="AT62" s="24">
        <v>1194.3721758181568</v>
      </c>
      <c r="AU62" s="24">
        <v>1194.3721758181568</v>
      </c>
      <c r="AV62" s="24">
        <v>1194.3721758181568</v>
      </c>
      <c r="AW62" s="24">
        <v>1194.3721758181568</v>
      </c>
      <c r="AX62" s="24">
        <v>1194.3721758181568</v>
      </c>
      <c r="AY62" s="24">
        <v>1194.3721758181568</v>
      </c>
      <c r="AZ62" s="24">
        <v>1194.3721758181568</v>
      </c>
      <c r="BA62" s="24">
        <v>1194.3721758181568</v>
      </c>
      <c r="BB62" s="24">
        <v>1194.3721758181568</v>
      </c>
      <c r="BC62" s="24">
        <v>1194.3721758181568</v>
      </c>
      <c r="BD62" s="32"/>
      <c r="BE62" s="52">
        <v>3</v>
      </c>
      <c r="BG62" s="52" t="str">
        <f>"ABIOCRP1"&amp;BE62</f>
        <v>ABIOCRP13</v>
      </c>
      <c r="BH62" s="52" t="str">
        <f t="shared" si="13"/>
        <v>Wheat - Hi</v>
      </c>
      <c r="BI62" s="55" t="s">
        <v>5</v>
      </c>
      <c r="BJ62" s="52" t="s">
        <v>96</v>
      </c>
      <c r="BK62" s="55" t="s">
        <v>1</v>
      </c>
      <c r="BL62" s="66">
        <v>0</v>
      </c>
      <c r="BM62" s="66">
        <v>0</v>
      </c>
      <c r="BN62" s="66">
        <v>0</v>
      </c>
      <c r="BO62" s="66">
        <v>0</v>
      </c>
      <c r="BP62" s="66">
        <v>0</v>
      </c>
      <c r="BQ62" s="66">
        <v>0</v>
      </c>
      <c r="BR62" s="66">
        <v>0</v>
      </c>
      <c r="BS62" s="66">
        <v>0</v>
      </c>
      <c r="BT62" s="66">
        <v>0</v>
      </c>
      <c r="BU62" s="66">
        <v>0</v>
      </c>
      <c r="BV62" s="66">
        <v>0</v>
      </c>
      <c r="BW62" s="66">
        <v>0</v>
      </c>
      <c r="BX62" s="66">
        <v>0</v>
      </c>
      <c r="BY62" s="66">
        <v>0</v>
      </c>
      <c r="BZ62" s="66">
        <v>0</v>
      </c>
      <c r="CA62" s="66">
        <v>0</v>
      </c>
      <c r="CB62" s="66">
        <v>0</v>
      </c>
      <c r="CC62" s="66">
        <v>0</v>
      </c>
      <c r="CD62" s="66">
        <v>0</v>
      </c>
      <c r="CE62" s="66">
        <v>0</v>
      </c>
      <c r="CF62" s="66">
        <v>0</v>
      </c>
      <c r="CG62" s="66">
        <v>0</v>
      </c>
      <c r="CH62" s="66">
        <v>0</v>
      </c>
      <c r="CI62" s="66">
        <v>0</v>
      </c>
      <c r="CJ62" s="66">
        <v>0</v>
      </c>
      <c r="CL62" s="52" t="str">
        <f t="shared" si="10"/>
        <v>ABIOCRP13</v>
      </c>
      <c r="CM62" s="52" t="str">
        <f t="shared" si="11"/>
        <v>Wheat - Hi</v>
      </c>
      <c r="CN62" s="15" t="s">
        <v>106</v>
      </c>
      <c r="CO62" s="15" t="s">
        <v>105</v>
      </c>
      <c r="CP62" s="52" t="str">
        <f t="shared" si="12"/>
        <v>BIOCRP1</v>
      </c>
      <c r="CQ62" s="52" t="s">
        <v>103</v>
      </c>
      <c r="CR62" s="66">
        <f>IF(AF62&lt;0,0.01,AF62/Conversions!$B$3)</f>
        <v>28.527089324022089</v>
      </c>
      <c r="CS62" s="66">
        <f>IF(AG62&lt;0,0.01,AG62/Conversions!$B$3)</f>
        <v>28.527089324022089</v>
      </c>
      <c r="CT62" s="66">
        <f>IF(AH62&lt;0,0.01,AH62/Conversions!$B$3)</f>
        <v>28.527089324022089</v>
      </c>
      <c r="CU62" s="66">
        <f>IF(AI62&lt;0,0.01,AI62/Conversions!$B$3)</f>
        <v>28.527089324022089</v>
      </c>
      <c r="CV62" s="66">
        <f>IF(AJ62&lt;0,0.01,AJ62/Conversions!$B$3)</f>
        <v>28.527089324022089</v>
      </c>
      <c r="CW62" s="66">
        <f>IF(AK62&lt;0,0.01,AK62/Conversions!$B$3)</f>
        <v>28.527089324022089</v>
      </c>
      <c r="CX62" s="66">
        <f>IF(AL62&lt;0,0.01,AL62/Conversions!$B$3)</f>
        <v>28.527089324022089</v>
      </c>
      <c r="CY62" s="66">
        <f>IF(AM62&lt;0,0.01,AM62/Conversions!$B$3)</f>
        <v>28.527089324022089</v>
      </c>
      <c r="CZ62" s="66">
        <f>IF(AN62&lt;0,0.01,AN62/Conversions!$B$3)</f>
        <v>28.527089324022089</v>
      </c>
      <c r="DA62" s="66">
        <f>IF(AO62&lt;0,0.01,AO62/Conversions!$B$3)</f>
        <v>28.527089324022089</v>
      </c>
      <c r="DB62" s="66">
        <f>IF(AP62&lt;0,0.01,AP62/Conversions!$B$3)</f>
        <v>28.527089324022089</v>
      </c>
      <c r="DC62" s="66">
        <f>IF(AQ62&lt;0,0.01,AQ62/Conversions!$B$3)</f>
        <v>28.527089324022089</v>
      </c>
      <c r="DD62" s="66">
        <f>IF(AR62&lt;0,0.01,AR62/Conversions!$B$3)</f>
        <v>28.527089324022089</v>
      </c>
      <c r="DE62" s="66">
        <f>IF(AS62&lt;0,0.01,AS62/Conversions!$B$3)</f>
        <v>28.527089324022089</v>
      </c>
      <c r="DF62" s="66">
        <f>IF(AT62&lt;0,0.01,AT62/Conversions!$B$3)</f>
        <v>28.527089324022089</v>
      </c>
      <c r="DG62" s="66">
        <f>IF(AU62&lt;0,0.01,AU62/Conversions!$B$3)</f>
        <v>28.527089324022089</v>
      </c>
      <c r="DH62" s="66">
        <f>IF(AV62&lt;0,0.01,AV62/Conversions!$B$3)</f>
        <v>28.527089324022089</v>
      </c>
      <c r="DI62" s="66">
        <f>IF(AW62&lt;0,0.01,AW62/Conversions!$B$3)</f>
        <v>28.527089324022089</v>
      </c>
      <c r="DJ62" s="66">
        <f>IF(AX62&lt;0,0.01,AX62/Conversions!$B$3)</f>
        <v>28.527089324022089</v>
      </c>
      <c r="DK62" s="66">
        <f>IF(AY62&lt;0,0.01,AY62/Conversions!$B$3)</f>
        <v>28.527089324022089</v>
      </c>
      <c r="DL62" s="66">
        <f>IF(AZ62&lt;0,0.01,AZ62/Conversions!$B$3)</f>
        <v>28.527089324022089</v>
      </c>
      <c r="DM62" s="66">
        <f>IF(BA62&lt;0,0.01,BA62/Conversions!$B$3)</f>
        <v>28.527089324022089</v>
      </c>
      <c r="DN62" s="66">
        <f>IF(BB62&lt;0,0.01,BB62/Conversions!$B$3)</f>
        <v>28.527089324022089</v>
      </c>
      <c r="DO62" s="66">
        <f>IF(BC62&lt;0,0.01,BC62/Conversions!$B$3)</f>
        <v>28.527089324022089</v>
      </c>
    </row>
    <row r="63" spans="1:119" x14ac:dyDescent="0.25">
      <c r="A63" s="26" t="s">
        <v>87</v>
      </c>
      <c r="B63" s="26" t="s">
        <v>20</v>
      </c>
      <c r="C63" s="25">
        <v>2512.3714421324166</v>
      </c>
      <c r="D63" s="25">
        <v>6005.5726952733285</v>
      </c>
      <c r="E63" s="25">
        <v>8971.0231933827508</v>
      </c>
      <c r="F63" s="25">
        <v>11762.980655518455</v>
      </c>
      <c r="G63" s="25">
        <v>5928.5422503813015</v>
      </c>
      <c r="H63" s="25">
        <v>4481.9779412882635</v>
      </c>
      <c r="I63" s="25">
        <v>12047.556706182851</v>
      </c>
      <c r="J63" s="25">
        <v>20492.893957217031</v>
      </c>
      <c r="K63" s="25">
        <v>29072.585560638563</v>
      </c>
      <c r="L63" s="25">
        <v>37788.240684501572</v>
      </c>
      <c r="M63" s="25">
        <v>46563.749835462389</v>
      </c>
      <c r="N63" s="25">
        <v>46936.259834146098</v>
      </c>
      <c r="O63" s="25">
        <v>47311.749912819258</v>
      </c>
      <c r="P63" s="25">
        <v>47690.243912121812</v>
      </c>
      <c r="Q63" s="25">
        <v>48071.76586341879</v>
      </c>
      <c r="R63" s="25">
        <v>48456.339990326131</v>
      </c>
      <c r="S63" s="25">
        <v>48843.990710248749</v>
      </c>
      <c r="T63" s="25">
        <v>49234.742635930743</v>
      </c>
      <c r="U63" s="25">
        <v>49628.620577018184</v>
      </c>
      <c r="V63" s="25">
        <v>50025.649541634331</v>
      </c>
      <c r="W63" s="25">
        <v>50425.854737967398</v>
      </c>
      <c r="X63" s="25">
        <v>50826.059934300443</v>
      </c>
      <c r="Y63" s="25">
        <v>51226.265130633496</v>
      </c>
      <c r="Z63" s="25">
        <v>51626.470326966541</v>
      </c>
      <c r="AA63" s="25">
        <v>52026.675523299709</v>
      </c>
      <c r="AB63" s="25">
        <v>52426.880719632776</v>
      </c>
      <c r="AD63" s="24">
        <v>1670.0556015072143</v>
      </c>
      <c r="AE63" s="24">
        <v>1670.0556015072143</v>
      </c>
      <c r="AF63" s="24">
        <v>1670.0556015072143</v>
      </c>
      <c r="AG63" s="24">
        <v>1670.0556015072143</v>
      </c>
      <c r="AH63" s="24">
        <v>1670.0556015072143</v>
      </c>
      <c r="AI63" s="24">
        <v>1670.0556015072143</v>
      </c>
      <c r="AJ63" s="24">
        <v>1670.0556015072143</v>
      </c>
      <c r="AK63" s="24">
        <v>1670.0556015072143</v>
      </c>
      <c r="AL63" s="24">
        <v>1670.0556015072143</v>
      </c>
      <c r="AM63" s="24">
        <v>1670.0556015072143</v>
      </c>
      <c r="AN63" s="24">
        <v>1670.0556015072143</v>
      </c>
      <c r="AO63" s="24">
        <v>1670.0556015072143</v>
      </c>
      <c r="AP63" s="24">
        <v>1670.0556015072143</v>
      </c>
      <c r="AQ63" s="24">
        <v>1670.0556015072143</v>
      </c>
      <c r="AR63" s="24">
        <v>1670.0556015072143</v>
      </c>
      <c r="AS63" s="24">
        <v>1670.0556015072143</v>
      </c>
      <c r="AT63" s="24">
        <v>1670.0556015072143</v>
      </c>
      <c r="AU63" s="24">
        <v>1670.0556015072143</v>
      </c>
      <c r="AV63" s="24">
        <v>1670.0556015072143</v>
      </c>
      <c r="AW63" s="24">
        <v>1670.0556015072143</v>
      </c>
      <c r="AX63" s="24">
        <v>1670.0556015072143</v>
      </c>
      <c r="AY63" s="24">
        <v>1670.0556015072143</v>
      </c>
      <c r="AZ63" s="24">
        <v>1670.0556015072143</v>
      </c>
      <c r="BA63" s="24">
        <v>1670.0556015072143</v>
      </c>
      <c r="BB63" s="24">
        <v>1670.0556015072143</v>
      </c>
      <c r="BC63" s="24">
        <v>1670.0556015072143</v>
      </c>
      <c r="BD63" s="32"/>
      <c r="BE63" s="52">
        <v>3</v>
      </c>
      <c r="BG63" s="52" t="str">
        <f>"ABIOCRP2"&amp;BE63</f>
        <v>ABIOCRP23</v>
      </c>
      <c r="BH63" s="52" t="str">
        <f t="shared" si="13"/>
        <v>OSR - Hi</v>
      </c>
      <c r="BI63" s="55" t="s">
        <v>5</v>
      </c>
      <c r="BJ63" s="52" t="s">
        <v>8</v>
      </c>
      <c r="BK63" s="55" t="s">
        <v>1</v>
      </c>
      <c r="BL63" s="66">
        <v>0</v>
      </c>
      <c r="BM63" s="66">
        <v>0</v>
      </c>
      <c r="BN63" s="66">
        <v>0</v>
      </c>
      <c r="BO63" s="66">
        <v>0</v>
      </c>
      <c r="BP63" s="66">
        <v>0</v>
      </c>
      <c r="BQ63" s="66">
        <v>0</v>
      </c>
      <c r="BR63" s="66">
        <v>0</v>
      </c>
      <c r="BS63" s="66">
        <v>0</v>
      </c>
      <c r="BT63" s="66">
        <v>0</v>
      </c>
      <c r="BU63" s="66">
        <v>0</v>
      </c>
      <c r="BV63" s="66">
        <v>0</v>
      </c>
      <c r="BW63" s="66">
        <v>0</v>
      </c>
      <c r="BX63" s="66">
        <v>0</v>
      </c>
      <c r="BY63" s="66">
        <v>0</v>
      </c>
      <c r="BZ63" s="66">
        <v>0</v>
      </c>
      <c r="CA63" s="66">
        <v>0</v>
      </c>
      <c r="CB63" s="66">
        <v>0</v>
      </c>
      <c r="CC63" s="66">
        <v>0</v>
      </c>
      <c r="CD63" s="66">
        <v>0</v>
      </c>
      <c r="CE63" s="66">
        <v>0</v>
      </c>
      <c r="CF63" s="66">
        <v>0</v>
      </c>
      <c r="CG63" s="66">
        <v>0</v>
      </c>
      <c r="CH63" s="66">
        <v>0</v>
      </c>
      <c r="CI63" s="66">
        <v>0</v>
      </c>
      <c r="CJ63" s="66">
        <v>0</v>
      </c>
      <c r="CL63" s="52" t="str">
        <f t="shared" si="10"/>
        <v>ABIOCRP23</v>
      </c>
      <c r="CM63" s="52" t="str">
        <f t="shared" si="11"/>
        <v>OSR - Hi</v>
      </c>
      <c r="CN63" s="15" t="s">
        <v>106</v>
      </c>
      <c r="CO63" s="15" t="s">
        <v>105</v>
      </c>
      <c r="CP63" s="52" t="str">
        <f t="shared" si="12"/>
        <v>BIORPS</v>
      </c>
      <c r="CQ63" s="52" t="s">
        <v>103</v>
      </c>
      <c r="CR63" s="66">
        <f>IF(AF63&lt;0,0.01,AF63/Conversions!$B$3)</f>
        <v>39.888592755976262</v>
      </c>
      <c r="CS63" s="66">
        <f>IF(AG63&lt;0,0.01,AG63/Conversions!$B$3)</f>
        <v>39.888592755976262</v>
      </c>
      <c r="CT63" s="66">
        <f>IF(AH63&lt;0,0.01,AH63/Conversions!$B$3)</f>
        <v>39.888592755976262</v>
      </c>
      <c r="CU63" s="66">
        <f>IF(AI63&lt;0,0.01,AI63/Conversions!$B$3)</f>
        <v>39.888592755976262</v>
      </c>
      <c r="CV63" s="66">
        <f>IF(AJ63&lt;0,0.01,AJ63/Conversions!$B$3)</f>
        <v>39.888592755976262</v>
      </c>
      <c r="CW63" s="66">
        <f>IF(AK63&lt;0,0.01,AK63/Conversions!$B$3)</f>
        <v>39.888592755976262</v>
      </c>
      <c r="CX63" s="66">
        <f>IF(AL63&lt;0,0.01,AL63/Conversions!$B$3)</f>
        <v>39.888592755976262</v>
      </c>
      <c r="CY63" s="66">
        <f>IF(AM63&lt;0,0.01,AM63/Conversions!$B$3)</f>
        <v>39.888592755976262</v>
      </c>
      <c r="CZ63" s="66">
        <f>IF(AN63&lt;0,0.01,AN63/Conversions!$B$3)</f>
        <v>39.888592755976262</v>
      </c>
      <c r="DA63" s="66">
        <f>IF(AO63&lt;0,0.01,AO63/Conversions!$B$3)</f>
        <v>39.888592755976262</v>
      </c>
      <c r="DB63" s="66">
        <f>IF(AP63&lt;0,0.01,AP63/Conversions!$B$3)</f>
        <v>39.888592755976262</v>
      </c>
      <c r="DC63" s="66">
        <f>IF(AQ63&lt;0,0.01,AQ63/Conversions!$B$3)</f>
        <v>39.888592755976262</v>
      </c>
      <c r="DD63" s="66">
        <f>IF(AR63&lt;0,0.01,AR63/Conversions!$B$3)</f>
        <v>39.888592755976262</v>
      </c>
      <c r="DE63" s="66">
        <f>IF(AS63&lt;0,0.01,AS63/Conversions!$B$3)</f>
        <v>39.888592755976262</v>
      </c>
      <c r="DF63" s="66">
        <f>IF(AT63&lt;0,0.01,AT63/Conversions!$B$3)</f>
        <v>39.888592755976262</v>
      </c>
      <c r="DG63" s="66">
        <f>IF(AU63&lt;0,0.01,AU63/Conversions!$B$3)</f>
        <v>39.888592755976262</v>
      </c>
      <c r="DH63" s="66">
        <f>IF(AV63&lt;0,0.01,AV63/Conversions!$B$3)</f>
        <v>39.888592755976262</v>
      </c>
      <c r="DI63" s="66">
        <f>IF(AW63&lt;0,0.01,AW63/Conversions!$B$3)</f>
        <v>39.888592755976262</v>
      </c>
      <c r="DJ63" s="66">
        <f>IF(AX63&lt;0,0.01,AX63/Conversions!$B$3)</f>
        <v>39.888592755976262</v>
      </c>
      <c r="DK63" s="66">
        <f>IF(AY63&lt;0,0.01,AY63/Conversions!$B$3)</f>
        <v>39.888592755976262</v>
      </c>
      <c r="DL63" s="66">
        <f>IF(AZ63&lt;0,0.01,AZ63/Conversions!$B$3)</f>
        <v>39.888592755976262</v>
      </c>
      <c r="DM63" s="66">
        <f>IF(BA63&lt;0,0.01,BA63/Conversions!$B$3)</f>
        <v>39.888592755976262</v>
      </c>
      <c r="DN63" s="66">
        <f>IF(BB63&lt;0,0.01,BB63/Conversions!$B$3)</f>
        <v>39.888592755976262</v>
      </c>
      <c r="DO63" s="66">
        <f>IF(BC63&lt;0,0.01,BC63/Conversions!$B$3)</f>
        <v>39.888592755976262</v>
      </c>
    </row>
    <row r="64" spans="1:119" x14ac:dyDescent="0.25">
      <c r="A64" s="26" t="s">
        <v>88</v>
      </c>
      <c r="B64" s="26" t="s">
        <v>50</v>
      </c>
      <c r="C64" s="25">
        <v>0</v>
      </c>
      <c r="D64" s="25">
        <v>0</v>
      </c>
      <c r="E64" s="25">
        <v>0</v>
      </c>
      <c r="F64" s="25">
        <v>0</v>
      </c>
      <c r="G64" s="25">
        <v>0</v>
      </c>
      <c r="H64" s="25">
        <v>0</v>
      </c>
      <c r="I64" s="25">
        <v>82300.36049426916</v>
      </c>
      <c r="J64" s="25">
        <v>112765.93253688459</v>
      </c>
      <c r="K64" s="25">
        <v>144747.56385176285</v>
      </c>
      <c r="L64" s="25">
        <v>178245.25443890397</v>
      </c>
      <c r="M64" s="25">
        <v>213259.00429830796</v>
      </c>
      <c r="N64" s="25">
        <v>249788.81342997483</v>
      </c>
      <c r="O64" s="25">
        <v>262706.25722935732</v>
      </c>
      <c r="P64" s="25">
        <v>275948.57087279612</v>
      </c>
      <c r="Q64" s="25">
        <v>289515.75436029123</v>
      </c>
      <c r="R64" s="25">
        <v>303407.80769184273</v>
      </c>
      <c r="S64" s="25">
        <v>317624.73086745047</v>
      </c>
      <c r="T64" s="25">
        <v>332166.52388711454</v>
      </c>
      <c r="U64" s="25">
        <v>347033.18675083498</v>
      </c>
      <c r="V64" s="25">
        <v>362224.71945861186</v>
      </c>
      <c r="W64" s="25">
        <v>377741.12201044493</v>
      </c>
      <c r="X64" s="25">
        <v>393582.39440633438</v>
      </c>
      <c r="Y64" s="25">
        <v>409748.53664628009</v>
      </c>
      <c r="Z64" s="25">
        <v>426239.54873028223</v>
      </c>
      <c r="AA64" s="25">
        <v>443055.43065834057</v>
      </c>
      <c r="AB64" s="25">
        <v>460196.18243045523</v>
      </c>
      <c r="AD64" s="24">
        <v>510.32583269091015</v>
      </c>
      <c r="AE64" s="24">
        <v>510.32583269091015</v>
      </c>
      <c r="AF64" s="24">
        <v>510.32583269091015</v>
      </c>
      <c r="AG64" s="24">
        <v>510.32583269091015</v>
      </c>
      <c r="AH64" s="24">
        <v>510.32583269091015</v>
      </c>
      <c r="AI64" s="24">
        <v>510.32583269091015</v>
      </c>
      <c r="AJ64" s="24">
        <v>510.32583269091015</v>
      </c>
      <c r="AK64" s="24">
        <v>510.32583269091015</v>
      </c>
      <c r="AL64" s="24">
        <v>510.32583269091015</v>
      </c>
      <c r="AM64" s="24">
        <v>510.32583269091015</v>
      </c>
      <c r="AN64" s="24">
        <v>510.32583269091015</v>
      </c>
      <c r="AO64" s="24">
        <v>510.32583269091015</v>
      </c>
      <c r="AP64" s="24">
        <v>510.32583269091015</v>
      </c>
      <c r="AQ64" s="24">
        <v>510.32583269091015</v>
      </c>
      <c r="AR64" s="24">
        <v>510.32583269091015</v>
      </c>
      <c r="AS64" s="24">
        <v>510.32583269091015</v>
      </c>
      <c r="AT64" s="24">
        <v>510.32583269091015</v>
      </c>
      <c r="AU64" s="24">
        <v>510.32583269091015</v>
      </c>
      <c r="AV64" s="24">
        <v>510.32583269091015</v>
      </c>
      <c r="AW64" s="24">
        <v>510.32583269091015</v>
      </c>
      <c r="AX64" s="24">
        <v>510.32583269091015</v>
      </c>
      <c r="AY64" s="24">
        <v>510.32583269091015</v>
      </c>
      <c r="AZ64" s="24">
        <v>510.32583269091015</v>
      </c>
      <c r="BA64" s="24">
        <v>510.32583269091015</v>
      </c>
      <c r="BB64" s="24">
        <v>510.32583269091015</v>
      </c>
      <c r="BC64" s="24">
        <v>510.32583269091015</v>
      </c>
      <c r="BD64" s="32"/>
      <c r="BE64" s="52">
        <v>3</v>
      </c>
      <c r="BG64" s="52" t="str">
        <f>"ABIOGAS1"&amp;BE64</f>
        <v>ABIOGAS13</v>
      </c>
      <c r="BH64" s="52" t="str">
        <f t="shared" si="13"/>
        <v>Crops Anaerobic - Hi</v>
      </c>
      <c r="BI64" s="55" t="s">
        <v>5</v>
      </c>
      <c r="BJ64" s="52" t="s">
        <v>9</v>
      </c>
      <c r="BK64" s="55" t="s">
        <v>1</v>
      </c>
      <c r="BL64" s="66">
        <v>0</v>
      </c>
      <c r="BM64" s="66">
        <v>0</v>
      </c>
      <c r="BN64" s="66">
        <v>0</v>
      </c>
      <c r="BO64" s="66">
        <v>0</v>
      </c>
      <c r="BP64" s="66">
        <v>0</v>
      </c>
      <c r="BQ64" s="66">
        <v>0</v>
      </c>
      <c r="BR64" s="66">
        <v>0</v>
      </c>
      <c r="BS64" s="66">
        <v>0</v>
      </c>
      <c r="BT64" s="66">
        <v>0</v>
      </c>
      <c r="BU64" s="66">
        <v>0</v>
      </c>
      <c r="BV64" s="66">
        <v>0</v>
      </c>
      <c r="BW64" s="66">
        <v>0</v>
      </c>
      <c r="BX64" s="66">
        <v>0</v>
      </c>
      <c r="BY64" s="66">
        <v>0</v>
      </c>
      <c r="BZ64" s="66">
        <v>0</v>
      </c>
      <c r="CA64" s="66">
        <v>0</v>
      </c>
      <c r="CB64" s="66">
        <v>0</v>
      </c>
      <c r="CC64" s="66">
        <v>0</v>
      </c>
      <c r="CD64" s="66">
        <v>0</v>
      </c>
      <c r="CE64" s="66">
        <v>0</v>
      </c>
      <c r="CF64" s="66">
        <v>0</v>
      </c>
      <c r="CG64" s="66">
        <v>0</v>
      </c>
      <c r="CH64" s="66">
        <v>0</v>
      </c>
      <c r="CI64" s="66">
        <v>0</v>
      </c>
      <c r="CJ64" s="66">
        <v>0</v>
      </c>
      <c r="CL64" s="52" t="str">
        <f t="shared" si="10"/>
        <v>ABIOGAS13</v>
      </c>
      <c r="CM64" s="52" t="str">
        <f t="shared" si="11"/>
        <v>Crops Anaerobic - Hi</v>
      </c>
      <c r="CN64" s="15" t="s">
        <v>106</v>
      </c>
      <c r="CO64" s="15" t="s">
        <v>105</v>
      </c>
      <c r="CP64" s="52" t="str">
        <f t="shared" si="12"/>
        <v>BIOGAS</v>
      </c>
      <c r="CQ64" s="52" t="s">
        <v>103</v>
      </c>
      <c r="CR64" s="66">
        <f>IF(AF64&lt;0,0.01,AF64/Conversions!$B$3)</f>
        <v>12.18892310812339</v>
      </c>
      <c r="CS64" s="66">
        <f>IF(AG64&lt;0,0.01,AG64/Conversions!$B$3)</f>
        <v>12.18892310812339</v>
      </c>
      <c r="CT64" s="66">
        <f>IF(AH64&lt;0,0.01,AH64/Conversions!$B$3)</f>
        <v>12.18892310812339</v>
      </c>
      <c r="CU64" s="66">
        <f>IF(AI64&lt;0,0.01,AI64/Conversions!$B$3)</f>
        <v>12.18892310812339</v>
      </c>
      <c r="CV64" s="66">
        <f>IF(AJ64&lt;0,0.01,AJ64/Conversions!$B$3)</f>
        <v>12.18892310812339</v>
      </c>
      <c r="CW64" s="66">
        <f>IF(AK64&lt;0,0.01,AK64/Conversions!$B$3)</f>
        <v>12.18892310812339</v>
      </c>
      <c r="CX64" s="66">
        <f>IF(AL64&lt;0,0.01,AL64/Conversions!$B$3)</f>
        <v>12.18892310812339</v>
      </c>
      <c r="CY64" s="66">
        <f>IF(AM64&lt;0,0.01,AM64/Conversions!$B$3)</f>
        <v>12.18892310812339</v>
      </c>
      <c r="CZ64" s="66">
        <f>IF(AN64&lt;0,0.01,AN64/Conversions!$B$3)</f>
        <v>12.18892310812339</v>
      </c>
      <c r="DA64" s="66">
        <f>IF(AO64&lt;0,0.01,AO64/Conversions!$B$3)</f>
        <v>12.18892310812339</v>
      </c>
      <c r="DB64" s="66">
        <f>IF(AP64&lt;0,0.01,AP64/Conversions!$B$3)</f>
        <v>12.18892310812339</v>
      </c>
      <c r="DC64" s="66">
        <f>IF(AQ64&lt;0,0.01,AQ64/Conversions!$B$3)</f>
        <v>12.18892310812339</v>
      </c>
      <c r="DD64" s="66">
        <f>IF(AR64&lt;0,0.01,AR64/Conversions!$B$3)</f>
        <v>12.18892310812339</v>
      </c>
      <c r="DE64" s="66">
        <f>IF(AS64&lt;0,0.01,AS64/Conversions!$B$3)</f>
        <v>12.18892310812339</v>
      </c>
      <c r="DF64" s="66">
        <f>IF(AT64&lt;0,0.01,AT64/Conversions!$B$3)</f>
        <v>12.18892310812339</v>
      </c>
      <c r="DG64" s="66">
        <f>IF(AU64&lt;0,0.01,AU64/Conversions!$B$3)</f>
        <v>12.18892310812339</v>
      </c>
      <c r="DH64" s="66">
        <f>IF(AV64&lt;0,0.01,AV64/Conversions!$B$3)</f>
        <v>12.18892310812339</v>
      </c>
      <c r="DI64" s="66">
        <f>IF(AW64&lt;0,0.01,AW64/Conversions!$B$3)</f>
        <v>12.18892310812339</v>
      </c>
      <c r="DJ64" s="66">
        <f>IF(AX64&lt;0,0.01,AX64/Conversions!$B$3)</f>
        <v>12.18892310812339</v>
      </c>
      <c r="DK64" s="66">
        <f>IF(AY64&lt;0,0.01,AY64/Conversions!$B$3)</f>
        <v>12.18892310812339</v>
      </c>
      <c r="DL64" s="66">
        <f>IF(AZ64&lt;0,0.01,AZ64/Conversions!$B$3)</f>
        <v>12.18892310812339</v>
      </c>
      <c r="DM64" s="66">
        <f>IF(BA64&lt;0,0.01,BA64/Conversions!$B$3)</f>
        <v>12.18892310812339</v>
      </c>
      <c r="DN64" s="66">
        <f>IF(BB64&lt;0,0.01,BB64/Conversions!$B$3)</f>
        <v>12.18892310812339</v>
      </c>
      <c r="DO64" s="66">
        <f>IF(BC64&lt;0,0.01,BC64/Conversions!$B$3)</f>
        <v>12.18892310812339</v>
      </c>
    </row>
    <row r="65" spans="1:119" x14ac:dyDescent="0.25">
      <c r="A65" s="26" t="s">
        <v>89</v>
      </c>
      <c r="B65" s="26" t="s">
        <v>52</v>
      </c>
      <c r="C65" s="25">
        <v>0</v>
      </c>
      <c r="D65" s="25">
        <v>0</v>
      </c>
      <c r="E65" s="25">
        <v>0</v>
      </c>
      <c r="F65" s="25">
        <v>0</v>
      </c>
      <c r="G65" s="25">
        <v>0</v>
      </c>
      <c r="H65" s="25">
        <v>0</v>
      </c>
      <c r="I65" s="25">
        <v>0</v>
      </c>
      <c r="J65" s="25">
        <v>0</v>
      </c>
      <c r="K65" s="25">
        <v>0</v>
      </c>
      <c r="L65" s="25">
        <v>0</v>
      </c>
      <c r="M65" s="25">
        <v>0</v>
      </c>
      <c r="N65" s="25">
        <v>0</v>
      </c>
      <c r="O65" s="25">
        <v>0</v>
      </c>
      <c r="P65" s="25">
        <v>0</v>
      </c>
      <c r="Q65" s="25">
        <v>0</v>
      </c>
      <c r="R65" s="25">
        <v>0</v>
      </c>
      <c r="S65" s="25">
        <v>0</v>
      </c>
      <c r="T65" s="25">
        <v>0</v>
      </c>
      <c r="U65" s="25">
        <v>0</v>
      </c>
      <c r="V65" s="25">
        <v>0</v>
      </c>
      <c r="W65" s="25">
        <v>0</v>
      </c>
      <c r="X65" s="25">
        <v>0</v>
      </c>
      <c r="Y65" s="25">
        <v>0</v>
      </c>
      <c r="Z65" s="25">
        <v>0</v>
      </c>
      <c r="AA65" s="25">
        <v>0</v>
      </c>
      <c r="AB65" s="25">
        <v>0</v>
      </c>
      <c r="AD65" s="24">
        <v>0</v>
      </c>
      <c r="AE65" s="24">
        <v>0</v>
      </c>
      <c r="AF65" s="24">
        <v>0</v>
      </c>
      <c r="AG65" s="24">
        <v>0</v>
      </c>
      <c r="AH65" s="24">
        <v>0</v>
      </c>
      <c r="AI65" s="24">
        <v>0</v>
      </c>
      <c r="AJ65" s="24">
        <v>0</v>
      </c>
      <c r="AK65" s="24">
        <v>0</v>
      </c>
      <c r="AL65" s="24">
        <v>0</v>
      </c>
      <c r="AM65" s="24">
        <v>0</v>
      </c>
      <c r="AN65" s="24">
        <v>0</v>
      </c>
      <c r="AO65" s="24">
        <v>0</v>
      </c>
      <c r="AP65" s="24">
        <v>0</v>
      </c>
      <c r="AQ65" s="24">
        <v>0</v>
      </c>
      <c r="AR65" s="24">
        <v>0</v>
      </c>
      <c r="AS65" s="24">
        <v>0</v>
      </c>
      <c r="AT65" s="24">
        <v>0</v>
      </c>
      <c r="AU65" s="24">
        <v>0</v>
      </c>
      <c r="AV65" s="24">
        <v>0</v>
      </c>
      <c r="AW65" s="24">
        <v>0</v>
      </c>
      <c r="AX65" s="24">
        <v>0</v>
      </c>
      <c r="AY65" s="24">
        <v>0</v>
      </c>
      <c r="AZ65" s="24">
        <v>0</v>
      </c>
      <c r="BA65" s="24">
        <v>0</v>
      </c>
      <c r="BB65" s="24">
        <v>0</v>
      </c>
      <c r="BC65" s="24">
        <v>0</v>
      </c>
      <c r="BD65" s="32"/>
      <c r="BE65" s="52">
        <v>3</v>
      </c>
      <c r="BG65" s="52" t="str">
        <f>"MINBIOINDW1"&amp;BE65</f>
        <v>MINBIOINDW13</v>
      </c>
      <c r="BH65" s="52" t="str">
        <f t="shared" si="13"/>
        <v>Industrial Food - Hi</v>
      </c>
      <c r="BI65" s="55" t="s">
        <v>5</v>
      </c>
      <c r="BJ65" s="52" t="s">
        <v>11</v>
      </c>
      <c r="BK65" s="55" t="s">
        <v>1</v>
      </c>
      <c r="BL65" s="66">
        <v>0</v>
      </c>
      <c r="BM65" s="66">
        <v>0</v>
      </c>
      <c r="BN65" s="66">
        <v>0</v>
      </c>
      <c r="BO65" s="66">
        <v>0</v>
      </c>
      <c r="BP65" s="66">
        <v>0</v>
      </c>
      <c r="BQ65" s="66">
        <v>0</v>
      </c>
      <c r="BR65" s="66">
        <v>0</v>
      </c>
      <c r="BS65" s="66">
        <v>0</v>
      </c>
      <c r="BT65" s="66">
        <v>0</v>
      </c>
      <c r="BU65" s="66">
        <v>0</v>
      </c>
      <c r="BV65" s="66">
        <v>0</v>
      </c>
      <c r="BW65" s="66">
        <v>0</v>
      </c>
      <c r="BX65" s="66">
        <v>0</v>
      </c>
      <c r="BY65" s="66">
        <v>0</v>
      </c>
      <c r="BZ65" s="66">
        <v>0</v>
      </c>
      <c r="CA65" s="66">
        <v>0</v>
      </c>
      <c r="CB65" s="66">
        <v>0</v>
      </c>
      <c r="CC65" s="66">
        <v>0</v>
      </c>
      <c r="CD65" s="66">
        <v>0</v>
      </c>
      <c r="CE65" s="66">
        <v>0</v>
      </c>
      <c r="CF65" s="66">
        <v>0</v>
      </c>
      <c r="CG65" s="66">
        <v>0</v>
      </c>
      <c r="CH65" s="66">
        <v>0</v>
      </c>
      <c r="CI65" s="66">
        <v>0</v>
      </c>
      <c r="CJ65" s="66">
        <v>0</v>
      </c>
      <c r="CL65" s="52" t="str">
        <f t="shared" si="10"/>
        <v>MINBIOINDW13</v>
      </c>
      <c r="CM65" s="52" t="str">
        <f t="shared" si="11"/>
        <v>Industrial Food - Hi</v>
      </c>
      <c r="CN65" s="15" t="s">
        <v>6</v>
      </c>
      <c r="CO65" s="15" t="s">
        <v>105</v>
      </c>
      <c r="CP65" s="52" t="str">
        <f t="shared" si="12"/>
        <v>BIOSLU</v>
      </c>
      <c r="CQ65" s="52" t="s">
        <v>103</v>
      </c>
      <c r="CR65" s="66">
        <f>IF(AF65&lt;0,0.01,AF65/Conversions!$B$3)</f>
        <v>0</v>
      </c>
      <c r="CS65" s="66">
        <f>IF(AG65&lt;0,0.01,AG65/Conversions!$B$3)</f>
        <v>0</v>
      </c>
      <c r="CT65" s="66">
        <f>IF(AH65&lt;0,0.01,AH65/Conversions!$B$3)</f>
        <v>0</v>
      </c>
      <c r="CU65" s="66">
        <f>IF(AI65&lt;0,0.01,AI65/Conversions!$B$3)</f>
        <v>0</v>
      </c>
      <c r="CV65" s="66">
        <f>IF(AJ65&lt;0,0.01,AJ65/Conversions!$B$3)</f>
        <v>0</v>
      </c>
      <c r="CW65" s="66">
        <f>IF(AK65&lt;0,0.01,AK65/Conversions!$B$3)</f>
        <v>0</v>
      </c>
      <c r="CX65" s="66">
        <f>IF(AL65&lt;0,0.01,AL65/Conversions!$B$3)</f>
        <v>0</v>
      </c>
      <c r="CY65" s="66">
        <f>IF(AM65&lt;0,0.01,AM65/Conversions!$B$3)</f>
        <v>0</v>
      </c>
      <c r="CZ65" s="66">
        <f>IF(AN65&lt;0,0.01,AN65/Conversions!$B$3)</f>
        <v>0</v>
      </c>
      <c r="DA65" s="66">
        <f>IF(AO65&lt;0,0.01,AO65/Conversions!$B$3)</f>
        <v>0</v>
      </c>
      <c r="DB65" s="66">
        <f>IF(AP65&lt;0,0.01,AP65/Conversions!$B$3)</f>
        <v>0</v>
      </c>
      <c r="DC65" s="66">
        <f>IF(AQ65&lt;0,0.01,AQ65/Conversions!$B$3)</f>
        <v>0</v>
      </c>
      <c r="DD65" s="66">
        <f>IF(AR65&lt;0,0.01,AR65/Conversions!$B$3)</f>
        <v>0</v>
      </c>
      <c r="DE65" s="66">
        <f>IF(AS65&lt;0,0.01,AS65/Conversions!$B$3)</f>
        <v>0</v>
      </c>
      <c r="DF65" s="66">
        <f>IF(AT65&lt;0,0.01,AT65/Conversions!$B$3)</f>
        <v>0</v>
      </c>
      <c r="DG65" s="66">
        <f>IF(AU65&lt;0,0.01,AU65/Conversions!$B$3)</f>
        <v>0</v>
      </c>
      <c r="DH65" s="66">
        <f>IF(AV65&lt;0,0.01,AV65/Conversions!$B$3)</f>
        <v>0</v>
      </c>
      <c r="DI65" s="66">
        <f>IF(AW65&lt;0,0.01,AW65/Conversions!$B$3)</f>
        <v>0</v>
      </c>
      <c r="DJ65" s="66">
        <f>IF(AX65&lt;0,0.01,AX65/Conversions!$B$3)</f>
        <v>0</v>
      </c>
      <c r="DK65" s="66">
        <f>IF(AY65&lt;0,0.01,AY65/Conversions!$B$3)</f>
        <v>0</v>
      </c>
      <c r="DL65" s="66">
        <f>IF(AZ65&lt;0,0.01,AZ65/Conversions!$B$3)</f>
        <v>0</v>
      </c>
      <c r="DM65" s="66">
        <f>IF(BA65&lt;0,0.01,BA65/Conversions!$B$3)</f>
        <v>0</v>
      </c>
      <c r="DN65" s="66">
        <f>IF(BB65&lt;0,0.01,BB65/Conversions!$B$3)</f>
        <v>0</v>
      </c>
      <c r="DO65" s="66">
        <f>IF(BC65&lt;0,0.01,BC65/Conversions!$B$3)</f>
        <v>0</v>
      </c>
    </row>
    <row r="66" spans="1:119" ht="15.75" thickBot="1" x14ac:dyDescent="0.3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68">
        <f>SUM(K50:K65)</f>
        <v>232309.98298167702</v>
      </c>
      <c r="L66" s="68">
        <f t="shared" ref="L66:AA66" si="14">SUM(L50:L65)</f>
        <v>281941.23890202394</v>
      </c>
      <c r="M66" s="68">
        <f t="shared" si="14"/>
        <v>335193.60413123039</v>
      </c>
      <c r="N66" s="68">
        <f t="shared" si="14"/>
        <v>378696.20294156042</v>
      </c>
      <c r="O66" s="68">
        <f t="shared" si="14"/>
        <v>404810.55886564747</v>
      </c>
      <c r="P66" s="68">
        <f t="shared" si="14"/>
        <v>427490.34067630628</v>
      </c>
      <c r="Q66" s="68">
        <f t="shared" si="14"/>
        <v>450435.46205016284</v>
      </c>
      <c r="R66" s="68">
        <f t="shared" si="14"/>
        <v>470043.42182838684</v>
      </c>
      <c r="S66" s="68">
        <f t="shared" si="14"/>
        <v>493812.23706500267</v>
      </c>
      <c r="T66" s="68">
        <f t="shared" si="14"/>
        <v>496993.47952132928</v>
      </c>
      <c r="U66" s="68">
        <f t="shared" si="14"/>
        <v>519781.50761018222</v>
      </c>
      <c r="V66" s="68">
        <f t="shared" si="14"/>
        <v>519316.23503599939</v>
      </c>
      <c r="W66" s="68">
        <f t="shared" si="14"/>
        <v>541879.36918733083</v>
      </c>
      <c r="X66" s="68">
        <f t="shared" si="14"/>
        <v>569540.99643439858</v>
      </c>
      <c r="Y66" s="68">
        <f t="shared" si="14"/>
        <v>576359.49776427983</v>
      </c>
      <c r="Z66" s="68">
        <f t="shared" si="14"/>
        <v>603940.36479087244</v>
      </c>
      <c r="AA66" s="68">
        <f t="shared" si="14"/>
        <v>614871.11921446887</v>
      </c>
      <c r="AB66" s="68">
        <f>SUM(AB50:AB65)</f>
        <v>633224.20856007072</v>
      </c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1"/>
      <c r="CJ66" s="2"/>
    </row>
    <row r="67" spans="1:119" x14ac:dyDescent="0.25">
      <c r="CJ67" s="66">
        <f>SUM(CJ6:CJ21,CJ28:CJ43,CJ50:CJ65)</f>
        <v>74.590379859698629</v>
      </c>
      <c r="CK67" s="52" t="s">
        <v>1</v>
      </c>
    </row>
    <row r="68" spans="1:119" x14ac:dyDescent="0.25"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  <c r="AA68" s="69"/>
      <c r="AB68" s="20">
        <f>SUM(AB6:AB21,AB28:AB43,AB50:AB65)</f>
        <v>3290885.0789815923</v>
      </c>
      <c r="BC68" s="20"/>
      <c r="CJ68" s="67">
        <f>CJ67*1000/Conversions!$B$2</f>
        <v>1781560.6157375234</v>
      </c>
      <c r="CK68" s="52" t="s">
        <v>19</v>
      </c>
    </row>
    <row r="69" spans="1:119" x14ac:dyDescent="0.25">
      <c r="AB69" s="16"/>
    </row>
  </sheetData>
  <mergeCells count="6">
    <mergeCell ref="C2:AB2"/>
    <mergeCell ref="AD2:BC2"/>
    <mergeCell ref="C24:AB24"/>
    <mergeCell ref="AD24:BC24"/>
    <mergeCell ref="C46:AB46"/>
    <mergeCell ref="AD46:BC4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2:J23"/>
  <sheetViews>
    <sheetView topLeftCell="A2" workbookViewId="0">
      <selection activeCell="C19" sqref="C19"/>
    </sheetView>
  </sheetViews>
  <sheetFormatPr defaultColWidth="9.140625" defaultRowHeight="15" x14ac:dyDescent="0.25"/>
  <cols>
    <col min="1" max="1" width="9.5703125" style="3" bestFit="1" customWidth="1"/>
    <col min="2" max="2" width="11.85546875" style="3" customWidth="1"/>
    <col min="3" max="16384" width="9.140625" style="3"/>
  </cols>
  <sheetData>
    <row r="2" spans="1:10" x14ac:dyDescent="0.25">
      <c r="A2" s="53" t="s">
        <v>0</v>
      </c>
      <c r="B2" s="54">
        <v>4.1868000000000002E-2</v>
      </c>
    </row>
    <row r="3" spans="1:10" x14ac:dyDescent="0.25">
      <c r="A3" s="53" t="s">
        <v>102</v>
      </c>
      <c r="B3" s="54">
        <v>41.868000000000002</v>
      </c>
    </row>
    <row r="5" spans="1:10" x14ac:dyDescent="0.25">
      <c r="A5" s="4" t="s">
        <v>100</v>
      </c>
    </row>
    <row r="6" spans="1:10" ht="26.25" x14ac:dyDescent="0.25">
      <c r="A6" s="57"/>
      <c r="B6" s="58" t="s">
        <v>101</v>
      </c>
      <c r="C6" s="59" t="s">
        <v>99</v>
      </c>
      <c r="F6" s="80" t="s">
        <v>15</v>
      </c>
      <c r="G6" s="81"/>
      <c r="H6" s="81"/>
      <c r="I6" s="81"/>
      <c r="J6" s="82"/>
    </row>
    <row r="7" spans="1:10" x14ac:dyDescent="0.25">
      <c r="A7" s="60">
        <v>2000</v>
      </c>
      <c r="B7" s="61"/>
      <c r="C7" s="61">
        <v>100</v>
      </c>
      <c r="F7" s="5" t="s">
        <v>16</v>
      </c>
      <c r="G7" s="6">
        <v>2000</v>
      </c>
      <c r="H7" s="7">
        <v>2010</v>
      </c>
      <c r="I7" s="7">
        <v>2005</v>
      </c>
      <c r="J7" s="8">
        <v>2006</v>
      </c>
    </row>
    <row r="8" spans="1:10" x14ac:dyDescent="0.25">
      <c r="A8" s="62">
        <v>2001</v>
      </c>
      <c r="B8" s="63">
        <v>2.1999999999999999E-2</v>
      </c>
      <c r="C8" s="61">
        <f>C7+(C7*B8)</f>
        <v>102.2</v>
      </c>
      <c r="F8" s="9">
        <v>39052</v>
      </c>
      <c r="G8" s="10">
        <v>79.3</v>
      </c>
      <c r="H8" s="11">
        <v>101.2</v>
      </c>
      <c r="I8" s="11">
        <v>94.3</v>
      </c>
      <c r="J8" s="12">
        <v>100</v>
      </c>
    </row>
    <row r="9" spans="1:10" x14ac:dyDescent="0.25">
      <c r="A9" s="62">
        <v>2002</v>
      </c>
      <c r="B9" s="63">
        <v>2.1000000000000001E-2</v>
      </c>
      <c r="C9" s="64">
        <f t="shared" ref="C9:C21" si="0">C8+(C8*B9)</f>
        <v>104.34620000000001</v>
      </c>
      <c r="F9" s="13">
        <v>38687</v>
      </c>
      <c r="G9" s="14">
        <f>G8/$I$8*100</f>
        <v>84.093319194061493</v>
      </c>
      <c r="H9" s="14">
        <f>H8/$I$8*100</f>
        <v>107.31707317073172</v>
      </c>
      <c r="I9" s="14">
        <f>I8/$I$8*100</f>
        <v>100</v>
      </c>
      <c r="J9" s="14">
        <f>J8/$I$8*100</f>
        <v>106.04453870625663</v>
      </c>
    </row>
    <row r="10" spans="1:10" x14ac:dyDescent="0.25">
      <c r="A10" s="62">
        <v>2003</v>
      </c>
      <c r="B10" s="63">
        <v>0.02</v>
      </c>
      <c r="C10" s="64">
        <f t="shared" si="0"/>
        <v>106.43312400000001</v>
      </c>
      <c r="F10" s="13">
        <v>36861</v>
      </c>
      <c r="G10" s="14">
        <f>G8/$G$8*100</f>
        <v>100</v>
      </c>
      <c r="H10" s="14">
        <f>H8/$G$8*100</f>
        <v>127.61664564943254</v>
      </c>
      <c r="I10" s="14">
        <f>I8/$G$8*100</f>
        <v>118.91551071878941</v>
      </c>
      <c r="J10" s="14">
        <f>J8/$G$8*100</f>
        <v>126.10340479192939</v>
      </c>
    </row>
    <row r="11" spans="1:10" x14ac:dyDescent="0.25">
      <c r="A11" s="62">
        <v>2004</v>
      </c>
      <c r="B11" s="63">
        <v>2.3E-2</v>
      </c>
      <c r="C11" s="64">
        <f t="shared" si="0"/>
        <v>108.88108585200001</v>
      </c>
      <c r="F11" s="13">
        <v>40878</v>
      </c>
      <c r="G11" s="14">
        <v>76</v>
      </c>
      <c r="H11" s="14">
        <v>96.9</v>
      </c>
      <c r="I11" s="14">
        <v>90.3</v>
      </c>
      <c r="J11" s="14">
        <v>93.9</v>
      </c>
    </row>
    <row r="12" spans="1:10" x14ac:dyDescent="0.25">
      <c r="A12" s="62">
        <v>2005</v>
      </c>
      <c r="B12" s="63">
        <v>2.3E-2</v>
      </c>
      <c r="C12" s="64">
        <f t="shared" si="0"/>
        <v>111.38535082659601</v>
      </c>
      <c r="F12" s="1" t="s">
        <v>17</v>
      </c>
      <c r="G12" s="1"/>
      <c r="H12" s="1"/>
      <c r="I12" s="1"/>
      <c r="J12" s="1"/>
    </row>
    <row r="13" spans="1:10" x14ac:dyDescent="0.25">
      <c r="A13" s="62">
        <v>2006</v>
      </c>
      <c r="B13" s="63">
        <v>2.3E-2</v>
      </c>
      <c r="C13" s="64">
        <f t="shared" si="0"/>
        <v>113.94721389560772</v>
      </c>
    </row>
    <row r="14" spans="1:10" x14ac:dyDescent="0.25">
      <c r="A14" s="62">
        <v>2007</v>
      </c>
      <c r="B14" s="63">
        <v>2.4E-2</v>
      </c>
      <c r="C14" s="64">
        <f t="shared" si="0"/>
        <v>116.6819470291023</v>
      </c>
    </row>
    <row r="15" spans="1:10" x14ac:dyDescent="0.25">
      <c r="A15" s="62">
        <v>2008</v>
      </c>
      <c r="B15" s="63">
        <v>3.6999999999999998E-2</v>
      </c>
      <c r="C15" s="64">
        <f t="shared" si="0"/>
        <v>120.99917906917909</v>
      </c>
    </row>
    <row r="16" spans="1:10" x14ac:dyDescent="0.25">
      <c r="A16" s="62">
        <v>2009</v>
      </c>
      <c r="B16" s="63">
        <v>0.01</v>
      </c>
      <c r="C16" s="64">
        <f t="shared" si="0"/>
        <v>122.20917085987088</v>
      </c>
    </row>
    <row r="17" spans="1:5" x14ac:dyDescent="0.25">
      <c r="A17" s="62">
        <v>2010</v>
      </c>
      <c r="B17" s="63">
        <v>2.1000000000000001E-2</v>
      </c>
      <c r="C17" s="64">
        <f t="shared" si="0"/>
        <v>124.77556344792816</v>
      </c>
    </row>
    <row r="18" spans="1:5" x14ac:dyDescent="0.25">
      <c r="A18" s="62">
        <v>2011</v>
      </c>
      <c r="B18" s="63">
        <v>3.1E-2</v>
      </c>
      <c r="C18" s="64">
        <f t="shared" si="0"/>
        <v>128.64360591481395</v>
      </c>
      <c r="E18" s="3">
        <f>C7/C18</f>
        <v>0.77734139438083416</v>
      </c>
    </row>
    <row r="19" spans="1:5" x14ac:dyDescent="0.25">
      <c r="A19" s="62">
        <v>2012</v>
      </c>
      <c r="B19" s="63">
        <v>2.5999999999999999E-2</v>
      </c>
      <c r="C19" s="64">
        <f t="shared" si="0"/>
        <v>131.98833966859911</v>
      </c>
    </row>
    <row r="20" spans="1:5" x14ac:dyDescent="0.25">
      <c r="A20" s="62">
        <v>2013</v>
      </c>
      <c r="B20" s="63">
        <v>1.4999999999999999E-2</v>
      </c>
      <c r="C20" s="64">
        <f t="shared" si="0"/>
        <v>133.9681647636281</v>
      </c>
    </row>
    <row r="21" spans="1:5" x14ac:dyDescent="0.25">
      <c r="A21" s="62">
        <v>2014</v>
      </c>
      <c r="B21" s="63">
        <v>5.0000000000000001E-3</v>
      </c>
      <c r="C21" s="64">
        <f t="shared" si="0"/>
        <v>134.63800558744623</v>
      </c>
    </row>
    <row r="22" spans="1:5" x14ac:dyDescent="0.25">
      <c r="A22" s="65">
        <v>2015</v>
      </c>
      <c r="B22" s="63">
        <v>0</v>
      </c>
      <c r="C22" s="64">
        <f>C21+(C21*B22)</f>
        <v>134.63800558744623</v>
      </c>
    </row>
    <row r="23" spans="1:5" x14ac:dyDescent="0.25">
      <c r="A23" s="16" t="s">
        <v>98</v>
      </c>
    </row>
  </sheetData>
  <mergeCells count="1">
    <mergeCell ref="F6:J6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B74FDAF7A4FB4D876E5EA45926113E" ma:contentTypeVersion="4" ma:contentTypeDescription="Create a new document." ma:contentTypeScope="" ma:versionID="327522a6d5518d67d5f1063e9cc64cf0">
  <xsd:schema xmlns:xsd="http://www.w3.org/2001/XMLSchema" xmlns:xs="http://www.w3.org/2001/XMLSchema" xmlns:p="http://schemas.microsoft.com/office/2006/metadata/properties" xmlns:ns2="3a32fc56-8470-4d77-ad86-bef2a7229878" targetNamespace="http://schemas.microsoft.com/office/2006/metadata/properties" ma:root="true" ma:fieldsID="ffd5532d255be23b9fb13183c07e1fd0" ns2:_="">
    <xsd:import namespace="3a32fc56-8470-4d77-ad86-bef2a72298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32fc56-8470-4d77-ad86-bef2a72298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C50E7D6-5F29-4A57-95C7-88A3E0AAEB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32fc56-8470-4d77-ad86-bef2a72298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7B7E6A7-FFA9-474C-81D0-41CF87028A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9D0B387-229C-4E2C-9ACB-57F10C5B740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BioenergySupply-Baseline</vt:lpstr>
      <vt:lpstr>BioenergySupply-LowSupply</vt:lpstr>
      <vt:lpstr>Conversions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Chiodi</dc:creator>
  <cp:lastModifiedBy>Olex</cp:lastModifiedBy>
  <dcterms:created xsi:type="dcterms:W3CDTF">2011-01-25T15:38:04Z</dcterms:created>
  <dcterms:modified xsi:type="dcterms:W3CDTF">2021-09-05T10:44:19Z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0x01010087B74FDAF7A4FB4D876E5EA45926113E</vt:lpwstr>
  </property>
  <property fmtid="{D5CDD505-2E9C-101B-9397-08002B2CF9AE}" pid="3" name="SaveCode">
    <vt:r8>336422145366668</vt:r8>
  </property>
</Properties>
</file>