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53C8F5B-7107-4AB0-A020-D181E9B02275}" xr6:coauthVersionLast="46" xr6:coauthVersionMax="46" xr10:uidLastSave="{00000000-0000-0000-0000-000000000000}"/>
  <bookViews>
    <workbookView xWindow="-120" yWindow="-120" windowWidth="29040" windowHeight="15840" activeTab="1" xr2:uid="{39DC52AD-7AD8-48BE-9D85-AA1C40791A2D}"/>
  </bookViews>
  <sheets>
    <sheet name="Regions" sheetId="2" r:id="rId1"/>
    <sheet name="UC_Growth" sheetId="1" r:id="rId2"/>
  </sheets>
  <externalReferences>
    <externalReference r:id="rId3"/>
  </externalReference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L17" i="1" l="1"/>
  <c r="L16" i="1"/>
  <c r="L15" i="1"/>
  <c r="L14" i="1"/>
  <c r="L13" i="1"/>
  <c r="L12" i="1"/>
  <c r="L11" i="1"/>
  <c r="L10" i="1"/>
  <c r="L9" i="1"/>
  <c r="L8" i="1"/>
  <c r="L7" i="1"/>
  <c r="L6" i="1"/>
  <c r="D45" i="1"/>
  <c r="C45" i="1"/>
  <c r="B46" i="1"/>
  <c r="B43" i="1"/>
  <c r="C43" i="1" s="1"/>
  <c r="C46" i="1" l="1"/>
  <c r="B45" i="1"/>
  <c r="B44" i="1"/>
  <c r="C44" i="1" s="1"/>
  <c r="D43" i="1"/>
  <c r="E43" i="1" s="1"/>
  <c r="F43" i="1" s="1"/>
  <c r="G43" i="1" s="1"/>
  <c r="H43" i="1" s="1"/>
  <c r="E23" i="1"/>
  <c r="E24" i="1"/>
  <c r="E25" i="1"/>
  <c r="E26" i="1"/>
  <c r="E27" i="1"/>
  <c r="E28" i="1"/>
  <c r="E30" i="1"/>
  <c r="E31" i="1"/>
  <c r="E32" i="1"/>
  <c r="E29" i="1"/>
  <c r="D44" i="1" l="1"/>
  <c r="E44" i="1" s="1"/>
  <c r="F44" i="1" s="1"/>
  <c r="G44" i="1" s="1"/>
  <c r="H44" i="1" s="1"/>
  <c r="I44" i="1" s="1"/>
  <c r="J44" i="1" s="1"/>
  <c r="D46" i="1"/>
  <c r="E46" i="1" s="1"/>
  <c r="F46" i="1" s="1"/>
  <c r="G46" i="1" s="1"/>
  <c r="H46" i="1" s="1"/>
  <c r="I46" i="1" s="1"/>
  <c r="J46" i="1" s="1"/>
  <c r="E45" i="1"/>
  <c r="F45" i="1" s="1"/>
  <c r="G45" i="1" s="1"/>
  <c r="H45" i="1" s="1"/>
  <c r="I45" i="1" s="1"/>
  <c r="J45" i="1" s="1"/>
  <c r="I43" i="1"/>
  <c r="J43" i="1" s="1"/>
  <c r="K44" i="1" l="1"/>
  <c r="L44" i="1" s="1"/>
  <c r="K45" i="1"/>
  <c r="L45" i="1" s="1"/>
  <c r="K43" i="1"/>
  <c r="L43" i="1" s="1"/>
  <c r="K46" i="1"/>
  <c r="L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<sst xmlns="http://schemas.openxmlformats.org/spreadsheetml/2006/main" count="169" uniqueCount="136">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</sst>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0" fillId="0" borderId="0" xfId="0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ADFBB5-A5E4-4977-8F4D-421FF25333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FT_Bou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EB2018"/>
      <sheetName val="FT_Single"/>
      <sheetName val="FT_Multi"/>
      <sheetName val="Setup"/>
      <sheetName val="Conversion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4" t="str" cm="1">
        <f t="array" ref="C3">IF(LEFT(INDEX(C5:C7,$A$4),1)&lt;&gt;"*",INDEX(C5:C7,$A$4),"")</f>
        <v>IE</v>
      </c>
      <c r="D3" s="24" t="str" cm="1">
        <f t="array" ref="D3">IF(LEFT(INDEX(D5:D7,$A$4),1)&lt;&gt;"*",INDEX(D5:D7,$A$4),"")</f>
        <v/>
      </c>
      <c r="E3" s="24" t="str" cm="1">
        <f t="array" ref="E3">IF(LEFT(INDEX(E5:E7,$A$4),1)&lt;&gt;"*",INDEX(E5:E7,$A$4),"")</f>
        <v>IE-CW</v>
      </c>
      <c r="F3" s="24" t="str" cm="1">
        <f t="array" ref="F3">IF(LEFT(INDEX(F5:F7,$A$4),1)&lt;&gt;"*",INDEX(F5:F7,$A$4),"")</f>
        <v>IE-D</v>
      </c>
      <c r="G3" s="24" t="str" cm="1">
        <f t="array" ref="G3">IF(LEFT(INDEX(G5:G7,$A$4),1)&lt;&gt;"*",INDEX(G5:G7,$A$4),"")</f>
        <v>IE-KE</v>
      </c>
      <c r="H3" s="24" t="str" cm="1">
        <f t="array" ref="H3">IF(LEFT(INDEX(H5:H7,$A$4),1)&lt;&gt;"*",INDEX(H5:H7,$A$4),"")</f>
        <v>IE-KK</v>
      </c>
      <c r="I3" s="24" t="str" cm="1">
        <f t="array" ref="I3">IF(LEFT(INDEX(I5:I7,$A$4),1)&lt;&gt;"*",INDEX(I5:I7,$A$4),"")</f>
        <v>IE-LS</v>
      </c>
      <c r="J3" s="24" t="str" cm="1">
        <f t="array" ref="J3">IF(LEFT(INDEX(J5:J7,$A$4),1)&lt;&gt;"*",INDEX(J5:J7,$A$4),"")</f>
        <v>IE-LD</v>
      </c>
      <c r="K3" s="24" t="str" cm="1">
        <f t="array" ref="K3">IF(LEFT(INDEX(K5:K7,$A$4),1)&lt;&gt;"*",INDEX(K5:K7,$A$4),"")</f>
        <v>IE-LH</v>
      </c>
      <c r="L3" s="24" t="str" cm="1">
        <f t="array" ref="L3">IF(LEFT(INDEX(L5:L7,$A$4),1)&lt;&gt;"*",INDEX(L5:L7,$A$4),"")</f>
        <v>IE-MH</v>
      </c>
      <c r="M3" s="24" t="str" cm="1">
        <f t="array" ref="M3">IF(LEFT(INDEX(M5:M7,$A$4),1)&lt;&gt;"*",INDEX(M5:M7,$A$4),"")</f>
        <v>IE-OY</v>
      </c>
      <c r="N3" s="24" t="str" cm="1">
        <f t="array" ref="N3">IF(LEFT(INDEX(N5:N7,$A$4),1)&lt;&gt;"*",INDEX(N5:N7,$A$4),"")</f>
        <v>IE-WH</v>
      </c>
      <c r="O3" s="24" t="str" cm="1">
        <f t="array" ref="O3">IF(LEFT(INDEX(O5:O7,$A$4),1)&lt;&gt;"*",INDEX(O5:O7,$A$4),"")</f>
        <v>IE-WX</v>
      </c>
      <c r="P3" s="24" t="str" cm="1">
        <f t="array" ref="P3">IF(LEFT(INDEX(P5:P7,$A$4),1)&lt;&gt;"*",INDEX(P5:P7,$A$4),"")</f>
        <v>IE-WW</v>
      </c>
      <c r="Q3" s="24" t="str" cm="1">
        <f t="array" ref="Q3">IF(LEFT(INDEX(Q5:Q7,$A$4),1)&lt;&gt;"*",INDEX(Q5:Q7,$A$4),"")</f>
        <v>IE-CE</v>
      </c>
      <c r="R3" s="24" t="str" cm="1">
        <f t="array" ref="R3">IF(LEFT(INDEX(R5:R7,$A$4),1)&lt;&gt;"*",INDEX(R5:R7,$A$4),"")</f>
        <v>IE-CO</v>
      </c>
      <c r="S3" s="24" t="str" cm="1">
        <f t="array" ref="S3">IF(LEFT(INDEX(S5:S7,$A$4),1)&lt;&gt;"*",INDEX(S5:S7,$A$4),"")</f>
        <v>IE-KY</v>
      </c>
      <c r="T3" s="24" t="str" cm="1">
        <f t="array" ref="T3">IF(LEFT(INDEX(T5:T7,$A$4),1)&lt;&gt;"*",INDEX(T5:T7,$A$4),"")</f>
        <v>IE-LK</v>
      </c>
      <c r="U3" s="24" t="str" cm="1">
        <f t="array" ref="U3">IF(LEFT(INDEX(U5:U7,$A$4),1)&lt;&gt;"*",INDEX(U5:U7,$A$4),"")</f>
        <v>IE-TA</v>
      </c>
      <c r="V3" s="24" t="str" cm="1">
        <f t="array" ref="V3">IF(LEFT(INDEX(V5:V7,$A$4),1)&lt;&gt;"*",INDEX(V5:V7,$A$4),"")</f>
        <v>IE-WD</v>
      </c>
      <c r="W3" s="24" t="str" cm="1">
        <f t="array" ref="W3">IF(LEFT(INDEX(W5:W7,$A$4),1)&lt;&gt;"*",INDEX(W5:W7,$A$4),"")</f>
        <v>IE-G</v>
      </c>
      <c r="X3" s="24" t="str" cm="1">
        <f t="array" ref="X3">IF(LEFT(INDEX(X5:X7,$A$4),1)&lt;&gt;"*",INDEX(X5:X7,$A$4),"")</f>
        <v>IE-LM</v>
      </c>
      <c r="Y3" s="24" t="str" cm="1">
        <f t="array" ref="Y3">IF(LEFT(INDEX(Y5:Y7,$A$4),1)&lt;&gt;"*",INDEX(Y5:Y7,$A$4),"")</f>
        <v>IE-MO</v>
      </c>
      <c r="Z3" s="24" t="str" cm="1">
        <f t="array" ref="Z3">IF(LEFT(INDEX(Z5:Z7,$A$4),1)&lt;&gt;"*",INDEX(Z5:Z7,$A$4),"")</f>
        <v>IE-RN</v>
      </c>
      <c r="AA3" s="24" t="str" cm="1">
        <f t="array" ref="AA3">IF(LEFT(INDEX(AA5:AA7,$A$4),1)&lt;&gt;"*",INDEX(AA5:AA7,$A$4),"")</f>
        <v>IE-SO</v>
      </c>
      <c r="AB3" s="24" t="str" cm="1">
        <f t="array" ref="AB3">IF(LEFT(INDEX(AB5:AB7,$A$4),1)&lt;&gt;"*",INDEX(AB5:AB7,$A$4),"")</f>
        <v>IE-CN</v>
      </c>
      <c r="AC3" s="24" t="str" cm="1">
        <f t="array" ref="AC3">IF(LEFT(INDEX(AC5:AC7,$A$4),1)&lt;&gt;"*",INDEX(AC5:AC7,$A$4),"")</f>
        <v>IE-DL</v>
      </c>
      <c r="AD3" s="24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5" t="s">
        <v>77</v>
      </c>
      <c r="D5" s="25" t="s">
        <v>78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25">
      <c r="A6" t="s">
        <v>79</v>
      </c>
      <c r="C6" s="24" t="str">
        <f>C5</f>
        <v>IE</v>
      </c>
      <c r="D6" s="24" t="str">
        <f>IF(LEFT(D5,1)&lt;&gt;"*","*"&amp;D5,D5)</f>
        <v>*National</v>
      </c>
      <c r="E6" s="24" t="str">
        <f t="shared" ref="E6:AD6" si="0">IF(LEFT(E5,1)&lt;&gt;"*","*"&amp;E5,E5)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25">
      <c r="A7" t="s">
        <v>80</v>
      </c>
      <c r="C7" s="24" t="str">
        <f>"*"&amp;C5</f>
        <v>*IE</v>
      </c>
      <c r="D7" s="24" t="str">
        <f>D5</f>
        <v>*National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.75" thickBot="1" x14ac:dyDescent="0.3">
      <c r="A10" s="26" t="s">
        <v>81</v>
      </c>
      <c r="B10" s="26" t="s">
        <v>82</v>
      </c>
    </row>
    <row r="11" spans="1:30" x14ac:dyDescent="0.25">
      <c r="A11" s="27" t="s">
        <v>83</v>
      </c>
      <c r="B11" s="27" t="s">
        <v>84</v>
      </c>
    </row>
    <row r="12" spans="1:30" x14ac:dyDescent="0.25">
      <c r="A12" s="28" t="s">
        <v>85</v>
      </c>
      <c r="B12" s="28" t="s">
        <v>86</v>
      </c>
    </row>
    <row r="13" spans="1:30" x14ac:dyDescent="0.25">
      <c r="A13" s="28" t="s">
        <v>87</v>
      </c>
      <c r="B13" s="28" t="s">
        <v>88</v>
      </c>
    </row>
    <row r="14" spans="1:30" x14ac:dyDescent="0.25">
      <c r="A14" s="28" t="s">
        <v>89</v>
      </c>
      <c r="B14" s="28" t="s">
        <v>90</v>
      </c>
    </row>
    <row r="15" spans="1:30" x14ac:dyDescent="0.25">
      <c r="A15" s="28" t="s">
        <v>91</v>
      </c>
      <c r="B15" s="28" t="s">
        <v>92</v>
      </c>
    </row>
    <row r="16" spans="1:30" x14ac:dyDescent="0.25">
      <c r="A16" s="28" t="s">
        <v>93</v>
      </c>
      <c r="B16" s="28" t="s">
        <v>94</v>
      </c>
    </row>
    <row r="17" spans="1:2" x14ac:dyDescent="0.25">
      <c r="A17" s="28" t="s">
        <v>95</v>
      </c>
      <c r="B17" s="28" t="s">
        <v>96</v>
      </c>
    </row>
    <row r="18" spans="1:2" x14ac:dyDescent="0.25">
      <c r="A18" s="28" t="s">
        <v>97</v>
      </c>
      <c r="B18" s="28" t="s">
        <v>98</v>
      </c>
    </row>
    <row r="19" spans="1:2" x14ac:dyDescent="0.25">
      <c r="A19" s="28" t="s">
        <v>99</v>
      </c>
      <c r="B19" s="28" t="s">
        <v>100</v>
      </c>
    </row>
    <row r="20" spans="1:2" x14ac:dyDescent="0.25">
      <c r="A20" s="28" t="s">
        <v>101</v>
      </c>
      <c r="B20" s="28" t="s">
        <v>102</v>
      </c>
    </row>
    <row r="21" spans="1:2" x14ac:dyDescent="0.25">
      <c r="A21" s="28" t="s">
        <v>103</v>
      </c>
      <c r="B21" s="28" t="s">
        <v>104</v>
      </c>
    </row>
    <row r="22" spans="1:2" x14ac:dyDescent="0.25">
      <c r="A22" s="28" t="s">
        <v>105</v>
      </c>
      <c r="B22" s="28" t="s">
        <v>106</v>
      </c>
    </row>
    <row r="23" spans="1:2" x14ac:dyDescent="0.25">
      <c r="A23" s="28" t="s">
        <v>107</v>
      </c>
      <c r="B23" s="28" t="s">
        <v>108</v>
      </c>
    </row>
    <row r="24" spans="1:2" x14ac:dyDescent="0.25">
      <c r="A24" s="28" t="s">
        <v>109</v>
      </c>
      <c r="B24" s="28" t="s">
        <v>110</v>
      </c>
    </row>
    <row r="25" spans="1:2" x14ac:dyDescent="0.25">
      <c r="A25" s="28" t="s">
        <v>111</v>
      </c>
      <c r="B25" s="28" t="s">
        <v>112</v>
      </c>
    </row>
    <row r="26" spans="1:2" x14ac:dyDescent="0.25">
      <c r="A26" s="28" t="s">
        <v>113</v>
      </c>
      <c r="B26" s="28" t="s">
        <v>114</v>
      </c>
    </row>
    <row r="27" spans="1:2" x14ac:dyDescent="0.25">
      <c r="A27" s="28" t="s">
        <v>115</v>
      </c>
      <c r="B27" s="28" t="s">
        <v>116</v>
      </c>
    </row>
    <row r="28" spans="1:2" x14ac:dyDescent="0.25">
      <c r="A28" s="28" t="s">
        <v>117</v>
      </c>
      <c r="B28" s="28" t="s">
        <v>118</v>
      </c>
    </row>
    <row r="29" spans="1:2" x14ac:dyDescent="0.25">
      <c r="A29" s="28" t="s">
        <v>119</v>
      </c>
      <c r="B29" s="28" t="s">
        <v>120</v>
      </c>
    </row>
    <row r="30" spans="1:2" x14ac:dyDescent="0.25">
      <c r="A30" s="28" t="s">
        <v>121</v>
      </c>
      <c r="B30" s="28" t="s">
        <v>122</v>
      </c>
    </row>
    <row r="31" spans="1:2" x14ac:dyDescent="0.25">
      <c r="A31" s="28" t="s">
        <v>123</v>
      </c>
      <c r="B31" s="28" t="s">
        <v>124</v>
      </c>
    </row>
    <row r="32" spans="1:2" x14ac:dyDescent="0.25">
      <c r="A32" s="28" t="s">
        <v>125</v>
      </c>
      <c r="B32" s="28" t="s">
        <v>126</v>
      </c>
    </row>
    <row r="33" spans="1:2" x14ac:dyDescent="0.25">
      <c r="A33" s="28" t="s">
        <v>127</v>
      </c>
      <c r="B33" s="28" t="s">
        <v>128</v>
      </c>
    </row>
    <row r="34" spans="1:2" x14ac:dyDescent="0.25">
      <c r="A34" s="28" t="s">
        <v>129</v>
      </c>
      <c r="B34" s="28" t="s">
        <v>130</v>
      </c>
    </row>
    <row r="35" spans="1:2" x14ac:dyDescent="0.25">
      <c r="A35" s="28" t="s">
        <v>131</v>
      </c>
      <c r="B35" s="28" t="s">
        <v>132</v>
      </c>
    </row>
    <row r="36" spans="1:2" x14ac:dyDescent="0.25">
      <c r="A36" s="28" t="s">
        <v>133</v>
      </c>
      <c r="B36" s="28" t="s">
        <v>134</v>
      </c>
    </row>
    <row r="37" spans="1:2" x14ac:dyDescent="0.25">
      <c r="A37" s="29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O46"/>
  <sheetViews>
    <sheetView tabSelected="1" zoomScaleNormal="100" workbookViewId="0">
      <selection activeCell="L24" sqref="L24"/>
    </sheetView>
  </sheetViews>
  <sheetFormatPr defaultRowHeight="15" x14ac:dyDescent="0.25"/>
  <cols>
    <col min="2" max="2" width="23" bestFit="1" customWidth="1"/>
    <col min="3" max="3" width="14.28515625" customWidth="1"/>
    <col min="4" max="4" width="11" customWidth="1"/>
    <col min="5" max="5" width="11.140625" customWidth="1"/>
    <col min="7" max="7" width="12.710937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3.140625" customWidth="1"/>
    <col min="15" max="15" width="9.425781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18">
        <v>1.2</v>
      </c>
      <c r="K6" s="18">
        <v>1</v>
      </c>
      <c r="L6" s="19">
        <f>-H46/1000</f>
        <v>-89.942758906000023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18">
        <v>1.2</v>
      </c>
      <c r="K7" s="18">
        <v>1</v>
      </c>
      <c r="L7" s="19">
        <f>-H46/1000</f>
        <v>-89.942758906000023</v>
      </c>
      <c r="M7" s="18">
        <v>5</v>
      </c>
      <c r="N7" s="18" t="s">
        <v>60</v>
      </c>
    </row>
    <row r="8" spans="2:15" x14ac:dyDescent="0.25">
      <c r="B8" s="21" t="s">
        <v>68</v>
      </c>
      <c r="C8" s="21" t="s">
        <v>13</v>
      </c>
      <c r="D8" s="21" t="s">
        <v>14</v>
      </c>
      <c r="E8" s="21"/>
      <c r="F8" s="21"/>
      <c r="G8" s="21" t="s">
        <v>67</v>
      </c>
      <c r="H8" s="21">
        <v>2018</v>
      </c>
      <c r="I8" s="21" t="s">
        <v>15</v>
      </c>
      <c r="J8" s="21">
        <v>1.2</v>
      </c>
      <c r="K8" s="21">
        <v>1</v>
      </c>
      <c r="L8" s="22">
        <f>-C46/1000</f>
        <v>-24.2242</v>
      </c>
      <c r="M8" s="21">
        <v>5</v>
      </c>
      <c r="N8" s="21" t="s">
        <v>69</v>
      </c>
    </row>
    <row r="9" spans="2:15" x14ac:dyDescent="0.25">
      <c r="B9" s="18" t="s">
        <v>55</v>
      </c>
      <c r="C9" s="18" t="s">
        <v>13</v>
      </c>
      <c r="D9" s="18" t="s">
        <v>14</v>
      </c>
      <c r="E9" s="18"/>
      <c r="F9" s="18"/>
      <c r="G9" s="18" t="s">
        <v>39</v>
      </c>
      <c r="H9" s="18">
        <v>2018</v>
      </c>
      <c r="I9" s="18" t="s">
        <v>15</v>
      </c>
      <c r="J9" s="18">
        <v>1.2</v>
      </c>
      <c r="K9" s="18">
        <v>1</v>
      </c>
      <c r="L9" s="19">
        <f>-C45/1000</f>
        <v>-1.6539000000000001</v>
      </c>
      <c r="M9" s="18">
        <v>5</v>
      </c>
      <c r="N9" s="18" t="s">
        <v>56</v>
      </c>
    </row>
    <row r="10" spans="2:15" x14ac:dyDescent="0.25">
      <c r="B10" s="18" t="s">
        <v>74</v>
      </c>
      <c r="C10" s="18" t="s">
        <v>13</v>
      </c>
      <c r="D10" s="18" t="s">
        <v>14</v>
      </c>
      <c r="E10" s="18"/>
      <c r="F10" s="18"/>
      <c r="G10" s="18" t="s">
        <v>72</v>
      </c>
      <c r="H10" s="18">
        <v>2018</v>
      </c>
      <c r="I10" s="18" t="s">
        <v>15</v>
      </c>
      <c r="J10" s="18">
        <v>1.2</v>
      </c>
      <c r="K10" s="18">
        <v>1</v>
      </c>
      <c r="L10" s="19">
        <f>-C45/1000</f>
        <v>-1.6539000000000001</v>
      </c>
      <c r="M10" s="18">
        <v>5</v>
      </c>
      <c r="N10" s="18" t="s">
        <v>70</v>
      </c>
    </row>
    <row r="11" spans="2:15" x14ac:dyDescent="0.25">
      <c r="B11" s="21" t="s">
        <v>75</v>
      </c>
      <c r="C11" s="21" t="s">
        <v>13</v>
      </c>
      <c r="D11" s="21" t="s">
        <v>14</v>
      </c>
      <c r="E11" s="21"/>
      <c r="F11" s="21"/>
      <c r="G11" s="21" t="s">
        <v>73</v>
      </c>
      <c r="H11" s="21">
        <v>2018</v>
      </c>
      <c r="I11" s="21" t="s">
        <v>15</v>
      </c>
      <c r="J11" s="21">
        <v>1.2</v>
      </c>
      <c r="K11" s="21">
        <v>1</v>
      </c>
      <c r="L11" s="22">
        <f>-C45/1000</f>
        <v>-1.6539000000000001</v>
      </c>
      <c r="M11" s="21">
        <v>5</v>
      </c>
      <c r="N11" s="21" t="s">
        <v>71</v>
      </c>
    </row>
    <row r="12" spans="2:15" x14ac:dyDescent="0.25">
      <c r="B12" s="18" t="s">
        <v>51</v>
      </c>
      <c r="C12" s="18" t="s">
        <v>13</v>
      </c>
      <c r="D12" s="18" t="s">
        <v>14</v>
      </c>
      <c r="E12" s="18"/>
      <c r="F12" s="18"/>
      <c r="G12" s="18" t="s">
        <v>40</v>
      </c>
      <c r="H12" s="18">
        <v>2018</v>
      </c>
      <c r="I12" s="18" t="s">
        <v>15</v>
      </c>
      <c r="J12" s="18">
        <v>1.2</v>
      </c>
      <c r="K12" s="18">
        <v>1</v>
      </c>
      <c r="L12" s="19">
        <f>-C44/1000</f>
        <v>-5.2999999999999999E-2</v>
      </c>
      <c r="M12" s="18">
        <v>5</v>
      </c>
      <c r="N12" s="18" t="s">
        <v>53</v>
      </c>
    </row>
    <row r="13" spans="2:15" x14ac:dyDescent="0.25">
      <c r="B13" s="18" t="s">
        <v>52</v>
      </c>
      <c r="C13" s="18" t="s">
        <v>13</v>
      </c>
      <c r="D13" s="18" t="s">
        <v>14</v>
      </c>
      <c r="E13" s="18"/>
      <c r="F13" s="18"/>
      <c r="G13" s="18" t="s">
        <v>50</v>
      </c>
      <c r="H13" s="18">
        <v>2018</v>
      </c>
      <c r="I13" s="18" t="s">
        <v>15</v>
      </c>
      <c r="J13" s="18">
        <v>1.2</v>
      </c>
      <c r="K13" s="18">
        <v>1</v>
      </c>
      <c r="L13" s="19">
        <f>-C44/1000</f>
        <v>-5.2999999999999999E-2</v>
      </c>
      <c r="M13" s="18">
        <v>5</v>
      </c>
      <c r="N13" s="18" t="s">
        <v>54</v>
      </c>
    </row>
    <row r="14" spans="2:15" x14ac:dyDescent="0.25">
      <c r="B14" s="21" t="s">
        <v>66</v>
      </c>
      <c r="C14" s="21" t="s">
        <v>13</v>
      </c>
      <c r="D14" s="21" t="s">
        <v>14</v>
      </c>
      <c r="E14" s="21"/>
      <c r="F14" s="21"/>
      <c r="G14" s="21" t="s">
        <v>65</v>
      </c>
      <c r="H14" s="21">
        <v>2018</v>
      </c>
      <c r="I14" s="21" t="s">
        <v>15</v>
      </c>
      <c r="J14" s="21">
        <v>1.2</v>
      </c>
      <c r="K14" s="21">
        <v>1</v>
      </c>
      <c r="L14" s="22">
        <f>-C44/1000</f>
        <v>-5.2999999999999999E-2</v>
      </c>
      <c r="M14" s="21">
        <v>5</v>
      </c>
      <c r="N14" s="21" t="s">
        <v>64</v>
      </c>
    </row>
    <row r="15" spans="2:15" x14ac:dyDescent="0.25">
      <c r="B15" s="18" t="s">
        <v>47</v>
      </c>
      <c r="C15" s="18" t="s">
        <v>13</v>
      </c>
      <c r="D15" s="18" t="s">
        <v>14</v>
      </c>
      <c r="E15" s="18"/>
      <c r="F15" s="18"/>
      <c r="G15" s="18" t="s">
        <v>41</v>
      </c>
      <c r="H15" s="18">
        <v>2018</v>
      </c>
      <c r="I15" s="18" t="s">
        <v>15</v>
      </c>
      <c r="J15" s="18">
        <v>1.2</v>
      </c>
      <c r="K15" s="18">
        <v>1</v>
      </c>
      <c r="L15" s="19">
        <f>-C43/1000</f>
        <v>-0.15180000000000002</v>
      </c>
      <c r="M15" s="18">
        <v>5</v>
      </c>
      <c r="N15" s="18" t="s">
        <v>46</v>
      </c>
    </row>
    <row r="16" spans="2:15" x14ac:dyDescent="0.25">
      <c r="B16" s="18" t="s">
        <v>48</v>
      </c>
      <c r="C16" s="18" t="s">
        <v>13</v>
      </c>
      <c r="D16" s="18" t="s">
        <v>14</v>
      </c>
      <c r="E16" s="18"/>
      <c r="F16" s="18"/>
      <c r="G16" s="18" t="s">
        <v>49</v>
      </c>
      <c r="H16" s="18">
        <v>2018</v>
      </c>
      <c r="I16" s="18" t="s">
        <v>15</v>
      </c>
      <c r="J16" s="18">
        <v>1.2</v>
      </c>
      <c r="K16" s="18">
        <v>1</v>
      </c>
      <c r="L16" s="19">
        <f>-C43/1000</f>
        <v>-0.15180000000000002</v>
      </c>
      <c r="M16" s="18">
        <v>5</v>
      </c>
      <c r="N16" s="18" t="s">
        <v>45</v>
      </c>
      <c r="O16" s="2"/>
    </row>
    <row r="17" spans="1:14" x14ac:dyDescent="0.25">
      <c r="B17" s="21" t="s">
        <v>61</v>
      </c>
      <c r="C17" s="21" t="s">
        <v>13</v>
      </c>
      <c r="D17" s="21" t="s">
        <v>14</v>
      </c>
      <c r="E17" s="21"/>
      <c r="F17" s="21"/>
      <c r="G17" s="21" t="s">
        <v>62</v>
      </c>
      <c r="H17" s="21">
        <v>2018</v>
      </c>
      <c r="I17" s="21" t="s">
        <v>15</v>
      </c>
      <c r="J17" s="21">
        <v>1.2</v>
      </c>
      <c r="K17" s="21">
        <v>1</v>
      </c>
      <c r="L17" s="22">
        <f>-C43/1000</f>
        <v>-0.15180000000000002</v>
      </c>
      <c r="M17" s="21">
        <v>5</v>
      </c>
      <c r="N17" s="21" t="s">
        <v>63</v>
      </c>
    </row>
    <row r="21" spans="1:14" x14ac:dyDescent="0.25">
      <c r="A21" s="4" t="s">
        <v>29</v>
      </c>
    </row>
    <row r="22" spans="1:14" x14ac:dyDescent="0.25">
      <c r="A22" s="5"/>
      <c r="B22" s="5"/>
      <c r="C22" s="10" t="s">
        <v>31</v>
      </c>
      <c r="D22" s="10" t="s">
        <v>30</v>
      </c>
      <c r="E22" s="10" t="s">
        <v>32</v>
      </c>
    </row>
    <row r="23" spans="1:14" x14ac:dyDescent="0.25">
      <c r="A23" s="23" t="s">
        <v>27</v>
      </c>
      <c r="B23" s="3" t="s">
        <v>26</v>
      </c>
      <c r="C23" s="8">
        <v>228046</v>
      </c>
      <c r="D23" s="8">
        <v>9959</v>
      </c>
      <c r="E23" s="11">
        <f t="shared" ref="E23:E28" si="0">D23/C23</f>
        <v>4.3671013742841359E-2</v>
      </c>
    </row>
    <row r="24" spans="1:14" x14ac:dyDescent="0.25">
      <c r="A24" s="23"/>
      <c r="B24" s="3" t="s">
        <v>25</v>
      </c>
      <c r="C24" s="8">
        <v>100649</v>
      </c>
      <c r="D24" s="8">
        <v>6580</v>
      </c>
      <c r="E24" s="11">
        <f t="shared" si="0"/>
        <v>6.5375711631511485E-2</v>
      </c>
    </row>
    <row r="25" spans="1:14" x14ac:dyDescent="0.25">
      <c r="A25" s="23"/>
      <c r="B25" s="3" t="s">
        <v>24</v>
      </c>
      <c r="C25" s="8">
        <v>4546</v>
      </c>
      <c r="D25" s="8">
        <v>201</v>
      </c>
      <c r="E25" s="11">
        <f t="shared" si="0"/>
        <v>4.4214694236691596E-2</v>
      </c>
    </row>
    <row r="26" spans="1:14" x14ac:dyDescent="0.25">
      <c r="A26" s="23"/>
      <c r="B26" s="3" t="s">
        <v>23</v>
      </c>
      <c r="C26" s="8">
        <v>6661</v>
      </c>
      <c r="D26" s="8">
        <v>329</v>
      </c>
      <c r="E26" s="11">
        <f t="shared" si="0"/>
        <v>4.9391983185707852E-2</v>
      </c>
    </row>
    <row r="27" spans="1:14" x14ac:dyDescent="0.25">
      <c r="A27" s="23"/>
      <c r="B27" s="3" t="s">
        <v>22</v>
      </c>
      <c r="C27" s="8">
        <v>8424</v>
      </c>
      <c r="D27" s="8">
        <v>485</v>
      </c>
      <c r="E27" s="11">
        <f t="shared" si="0"/>
        <v>5.7573599240265907E-2</v>
      </c>
    </row>
    <row r="28" spans="1:14" x14ac:dyDescent="0.25">
      <c r="A28" s="23"/>
      <c r="B28" s="3" t="s">
        <v>21</v>
      </c>
      <c r="C28" s="8">
        <v>14373</v>
      </c>
      <c r="D28" s="8">
        <v>1033</v>
      </c>
      <c r="E28" s="11">
        <f t="shared" si="0"/>
        <v>7.187086899046824E-2</v>
      </c>
    </row>
    <row r="29" spans="1:14" x14ac:dyDescent="0.25">
      <c r="B29" s="3" t="s">
        <v>20</v>
      </c>
      <c r="C29" s="8">
        <v>2168099</v>
      </c>
      <c r="D29" s="8">
        <v>121121</v>
      </c>
      <c r="E29" s="11">
        <f>D29/C29</f>
        <v>5.5865068892149296E-2</v>
      </c>
    </row>
    <row r="30" spans="1:14" x14ac:dyDescent="0.25">
      <c r="B30" s="3" t="s">
        <v>19</v>
      </c>
      <c r="C30" s="8">
        <v>41471</v>
      </c>
      <c r="D30" s="8">
        <v>2566</v>
      </c>
      <c r="E30" s="11">
        <f t="shared" ref="E30:E32" si="1">D30/C30</f>
        <v>6.1874562947601935E-2</v>
      </c>
    </row>
    <row r="31" spans="1:14" x14ac:dyDescent="0.25">
      <c r="B31" s="3" t="s">
        <v>18</v>
      </c>
      <c r="C31" s="8">
        <v>21457</v>
      </c>
      <c r="D31" s="8">
        <v>1224</v>
      </c>
      <c r="E31" s="11">
        <f t="shared" si="1"/>
        <v>5.7044321200540614E-2</v>
      </c>
    </row>
    <row r="32" spans="1:14" x14ac:dyDescent="0.25">
      <c r="A32" s="6"/>
      <c r="B32" s="7" t="s">
        <v>17</v>
      </c>
      <c r="C32" s="9">
        <v>11206</v>
      </c>
      <c r="D32" s="9">
        <v>551</v>
      </c>
      <c r="E32" s="12">
        <f t="shared" si="1"/>
        <v>4.9170087453150095E-2</v>
      </c>
    </row>
    <row r="33" spans="1:13" x14ac:dyDescent="0.25">
      <c r="A33" t="s">
        <v>28</v>
      </c>
    </row>
    <row r="39" spans="1:13" x14ac:dyDescent="0.25">
      <c r="B39" t="s">
        <v>33</v>
      </c>
    </row>
    <row r="40" spans="1:13" x14ac:dyDescent="0.25">
      <c r="B40" s="13">
        <v>0.3</v>
      </c>
    </row>
    <row r="41" spans="1:13" x14ac:dyDescent="0.25">
      <c r="C41">
        <v>2018</v>
      </c>
      <c r="D41">
        <v>2019</v>
      </c>
      <c r="E41">
        <v>2020</v>
      </c>
      <c r="F41">
        <v>2021</v>
      </c>
      <c r="G41">
        <v>2022</v>
      </c>
      <c r="H41">
        <v>2023</v>
      </c>
      <c r="I41">
        <v>2024</v>
      </c>
      <c r="J41">
        <v>2025</v>
      </c>
      <c r="K41">
        <v>2026</v>
      </c>
      <c r="L41">
        <v>2027</v>
      </c>
    </row>
    <row r="42" spans="1:13" x14ac:dyDescent="0.25">
      <c r="B42" t="s">
        <v>34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 s="14">
        <v>8</v>
      </c>
      <c r="K42">
        <v>9</v>
      </c>
      <c r="L42">
        <v>10</v>
      </c>
    </row>
    <row r="43" spans="1:13" x14ac:dyDescent="0.25">
      <c r="A43" t="s">
        <v>35</v>
      </c>
      <c r="B43" s="15">
        <f>D28+D27</f>
        <v>1518</v>
      </c>
      <c r="C43" s="14">
        <f>B43/10</f>
        <v>151.80000000000001</v>
      </c>
      <c r="D43" s="14">
        <f t="shared" ref="D43:L43" si="2">C43*(1+$B$40)</f>
        <v>197.34000000000003</v>
      </c>
      <c r="E43" s="20">
        <f t="shared" si="2"/>
        <v>256.54200000000003</v>
      </c>
      <c r="F43" s="14">
        <f t="shared" si="2"/>
        <v>333.50460000000004</v>
      </c>
      <c r="G43" s="14">
        <f t="shared" si="2"/>
        <v>433.55598000000009</v>
      </c>
      <c r="H43" s="14">
        <f t="shared" si="2"/>
        <v>563.62277400000016</v>
      </c>
      <c r="I43" s="14">
        <f t="shared" si="2"/>
        <v>732.70960620000028</v>
      </c>
      <c r="J43" s="14">
        <f t="shared" si="2"/>
        <v>952.52248806000034</v>
      </c>
      <c r="K43" s="14">
        <f t="shared" si="2"/>
        <v>1238.2792344780005</v>
      </c>
      <c r="L43" s="14">
        <f t="shared" si="2"/>
        <v>1609.7630048214007</v>
      </c>
      <c r="M43" s="14"/>
    </row>
    <row r="44" spans="1:13" x14ac:dyDescent="0.25">
      <c r="A44" t="s">
        <v>36</v>
      </c>
      <c r="B44" s="15">
        <f>D26+D25</f>
        <v>530</v>
      </c>
      <c r="C44" s="14">
        <f>B44/10</f>
        <v>53</v>
      </c>
      <c r="D44" s="14">
        <f t="shared" ref="D44:L44" si="3">C44*(1+$B$40)</f>
        <v>68.900000000000006</v>
      </c>
      <c r="E44" s="20">
        <f t="shared" si="3"/>
        <v>89.570000000000007</v>
      </c>
      <c r="F44" s="14">
        <f t="shared" si="3"/>
        <v>116.44100000000002</v>
      </c>
      <c r="G44" s="14">
        <f t="shared" si="3"/>
        <v>151.37330000000003</v>
      </c>
      <c r="H44" s="14">
        <f t="shared" si="3"/>
        <v>196.78529000000003</v>
      </c>
      <c r="I44" s="14">
        <f t="shared" si="3"/>
        <v>255.82087700000005</v>
      </c>
      <c r="J44" s="14">
        <f t="shared" si="3"/>
        <v>332.56714010000007</v>
      </c>
      <c r="K44" s="14">
        <f t="shared" si="3"/>
        <v>432.33728213000012</v>
      </c>
      <c r="L44" s="14">
        <f t="shared" si="3"/>
        <v>562.03846676900014</v>
      </c>
      <c r="M44" s="14"/>
    </row>
    <row r="45" spans="1:13" x14ac:dyDescent="0.25">
      <c r="A45" t="s">
        <v>37</v>
      </c>
      <c r="B45" s="15">
        <f>D24+D23</f>
        <v>16539</v>
      </c>
      <c r="C45" s="14">
        <f>B45/10</f>
        <v>1653.9</v>
      </c>
      <c r="D45" s="14">
        <f>C45*(1+$B$40)</f>
        <v>2150.0700000000002</v>
      </c>
      <c r="E45" s="20">
        <f t="shared" ref="E45:L45" si="4">D45*(1+$B$40)</f>
        <v>2795.0910000000003</v>
      </c>
      <c r="F45" s="14">
        <f t="shared" si="4"/>
        <v>3633.6183000000005</v>
      </c>
      <c r="G45" s="14">
        <f t="shared" si="4"/>
        <v>4723.7037900000005</v>
      </c>
      <c r="H45" s="14">
        <f t="shared" si="4"/>
        <v>6140.8149270000013</v>
      </c>
      <c r="I45" s="14">
        <f t="shared" si="4"/>
        <v>7983.0594051000016</v>
      </c>
      <c r="J45" s="14">
        <f t="shared" si="4"/>
        <v>10377.977226630002</v>
      </c>
      <c r="K45" s="14">
        <f t="shared" si="4"/>
        <v>13491.370394619003</v>
      </c>
      <c r="L45" s="14">
        <f t="shared" si="4"/>
        <v>17538.781513004706</v>
      </c>
      <c r="M45" s="14"/>
    </row>
    <row r="46" spans="1:13" x14ac:dyDescent="0.25">
      <c r="A46" t="s">
        <v>38</v>
      </c>
      <c r="B46" s="15">
        <f>D29</f>
        <v>121121</v>
      </c>
      <c r="C46" s="14">
        <f>B46/5</f>
        <v>24224.2</v>
      </c>
      <c r="D46" s="14">
        <f t="shared" ref="D46:L46" si="5">C46*(1+$B$40)</f>
        <v>31491.460000000003</v>
      </c>
      <c r="E46" s="20">
        <f t="shared" si="5"/>
        <v>40938.898000000008</v>
      </c>
      <c r="F46" s="14">
        <f t="shared" si="5"/>
        <v>53220.567400000014</v>
      </c>
      <c r="G46" s="14">
        <f t="shared" si="5"/>
        <v>69186.737620000014</v>
      </c>
      <c r="H46" s="14">
        <f t="shared" si="5"/>
        <v>89942.758906000017</v>
      </c>
      <c r="I46" s="14">
        <f t="shared" si="5"/>
        <v>116925.58657780003</v>
      </c>
      <c r="J46" s="14">
        <f t="shared" si="5"/>
        <v>152003.26255114004</v>
      </c>
      <c r="K46" s="14">
        <f t="shared" si="5"/>
        <v>197604.24131648205</v>
      </c>
      <c r="L46" s="14">
        <f t="shared" si="5"/>
        <v>256885.51371142667</v>
      </c>
      <c r="M46" s="14"/>
    </row>
  </sheetData>
  <mergeCells count="1">
    <mergeCell ref="A23:A28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2021-04-08T10:42:31Z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936240792274475</vt:r8>
  </property>
</Properties>
</file>