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E6F51763-844E-433A-9DC5-F8EAADC552A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ver" sheetId="23" r:id="rId1"/>
    <sheet name="Regions" sheetId="15" r:id="rId2"/>
    <sheet name="config" sheetId="20" r:id="rId3"/>
    <sheet name="single" sheetId="21" r:id="rId4"/>
    <sheet name="multi" sheetId="22" r:id="rId5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0" l="1"/>
  <c r="C5" i="20"/>
  <c r="J29" i="22"/>
  <c r="F28" i="22"/>
  <c r="C28" i="22"/>
  <c r="J27" i="22"/>
  <c r="F26" i="22"/>
  <c r="J25" i="22"/>
  <c r="C25" i="22"/>
  <c r="F24" i="22"/>
  <c r="C24" i="22" s="1"/>
  <c r="J23" i="22"/>
  <c r="F22" i="22"/>
  <c r="J21" i="22"/>
  <c r="C21" i="22"/>
  <c r="F20" i="22"/>
  <c r="C20" i="22"/>
  <c r="J19" i="22"/>
  <c r="C19" i="22"/>
  <c r="F18" i="22"/>
  <c r="J17" i="22"/>
  <c r="C17" i="22"/>
  <c r="F16" i="22"/>
  <c r="C16" i="22" s="1"/>
  <c r="J15" i="22"/>
  <c r="C15" i="22"/>
  <c r="F14" i="22"/>
  <c r="J13" i="22"/>
  <c r="C13" i="22"/>
  <c r="F12" i="22"/>
  <c r="C12" i="22" s="1"/>
  <c r="J11" i="22"/>
  <c r="C11" i="22"/>
  <c r="F10" i="22"/>
  <c r="D10" i="22" s="1"/>
  <c r="J9" i="22"/>
  <c r="D9" i="22"/>
  <c r="C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C24" i="21"/>
  <c r="J23" i="21"/>
  <c r="C23" i="21"/>
  <c r="F22" i="21"/>
  <c r="F20" i="21"/>
  <c r="F18" i="21"/>
  <c r="F16" i="21"/>
  <c r="F14" i="21"/>
  <c r="F12" i="21"/>
  <c r="F10" i="21"/>
  <c r="F8" i="21"/>
  <c r="E8" i="21" s="1"/>
  <c r="C21" i="21"/>
  <c r="C19" i="21"/>
  <c r="J17" i="21"/>
  <c r="C15" i="21"/>
  <c r="J29" i="21"/>
  <c r="J7" i="21"/>
  <c r="H7" i="21"/>
  <c r="G7" i="21"/>
  <c r="D7" i="21"/>
  <c r="C7" i="21"/>
  <c r="M9" i="20"/>
  <c r="C27" i="22" s="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D8" i="20"/>
  <c r="D10" i="21"/>
  <c r="K7" i="21"/>
  <c r="B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I8" i="21" l="1"/>
  <c r="F10" i="20"/>
  <c r="D11" i="21"/>
  <c r="D11" i="22"/>
  <c r="F12" i="20"/>
  <c r="G11" i="22"/>
  <c r="H13" i="20"/>
  <c r="I13" i="20" s="1"/>
  <c r="I16" i="22"/>
  <c r="E14" i="20"/>
  <c r="I20" i="21"/>
  <c r="E16" i="21"/>
  <c r="G9" i="21"/>
  <c r="I18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I18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J13" i="20" l="1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<sst xmlns="http://schemas.openxmlformats.org/spreadsheetml/2006/main" count="121" uniqueCount="100">
  <si>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</si>
  <si>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</si>
  <si>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</si>
  <si>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</si>
  <si>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</si>
  <si>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</si>
  <si>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</si>
  <si>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</si>
  <si>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</si>
  <si>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</si>
  <si>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</si>
  <si>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</si>
  <si>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</si>
  <si>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</si>
  <si>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</si>
  <si>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</si>
  <si>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</si>
  <si>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</si>
  <si>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</si>
  <si>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</si>
  <si>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</si>
  <si>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</si>
  <si>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</si>
  <si>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</si>
  <si>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</si>
  <si>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</si>
  <si>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</si>
  <si>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</si>
  <si>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</si>
  <si>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</si>
  <si>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</si>
  <si>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</si>
  <si>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</si>
  <si>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</si>
  <si>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</si>
  <si>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</si>
  <si>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</si>
  <si>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</si>
  <si>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</si>
  <si>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</si>
  <si>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</si>
  <si>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</si>
  <si>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</si>
  <si>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</si>
  <si>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</si>
  <si>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</si>
  <si>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</si>
  <si>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</si>
  <si>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</si>
  <si>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</si>
  <si>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</si>
  <si>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</si>
  <si>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</si>
  <si>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</si>
  <si>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</si>
  <si>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</si>
  <si>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</si>
  <si>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</si>
  <si>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</si>
  <si>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</si>
  <si>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</si>
  <si>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</si>
  <si>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</si>
  <si>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</si>
  <si>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</si>
  <si>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</si>
  <si>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</si>
  <si>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</si>
  <si>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</si>
  <si>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</si>
  <si>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</si>
  <si>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</si>
  <si>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</si>
  <si>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</si>
  <si>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</si>
  <si>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</si>
  <si>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</si>
  <si>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</si>
  <si>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</si>
  <si>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</si>
  <si>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</si>
  <si>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</si>
  <si>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</si>
  <si>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</si>
  <si>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</si>
  <si>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</si>
  <si>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</si>
  <si>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</si>
  <si>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</si>
  <si>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</si>
  <si>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</si>
  <si>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</si>
  <si>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</si>
  <si>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</si>
  <si>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</si>
  <si>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</si>
  <si>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</t>
  </si>
  <si>
    <t>Olexandr Balyk (UCC, olexandr.balyk@ucc.ie)</t>
  </si>
  <si>
    <t>Hannah Daly (UCC, h.daly@ucc.ie)</t>
  </si>
  <si>
    <t>Specify upper bound for emissions in the WAM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</si>
</sst>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2" fillId="0" borderId="0"/>
  </cellStyleXfs>
  <cellXfs count="35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0" fontId="5" fillId="6" borderId="0" xfId="2" applyFont="1" applyFill="1" applyAlignment="1">
      <alignment vertical="center"/>
    </xf>
    <xf numFmtId="0" fontId="5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5" fillId="7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1" fillId="4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164" fontId="11" fillId="6" borderId="0" xfId="2" applyNumberFormat="1" applyFont="1" applyFill="1" applyAlignment="1">
      <alignment horizontal="left" vertical="center"/>
    </xf>
    <xf numFmtId="0" fontId="13" fillId="4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6" fillId="6" borderId="0" xfId="1" applyFill="1" applyAlignment="1">
      <alignment vertical="center"/>
    </xf>
    <xf numFmtId="0" fontId="11" fillId="6" borderId="0" xfId="2" applyFont="1" applyFill="1" applyAlignment="1">
      <alignment vertical="center"/>
    </xf>
    <xf numFmtId="0" fontId="7" fillId="6" borderId="0" xfId="2" applyFont="1" applyFill="1" applyAlignment="1">
      <alignment horizontal="center" vertical="center"/>
    </xf>
    <xf numFmtId="0" fontId="6" fillId="6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033CDC0B-DB05-4620-B19B-F74B427E57D9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7A85D2-472E-4E8B-937B-A8C9EFB80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B9DF28-4E09-4546-AEF2-943E434614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A896E23-8599-4A36-B39D-472EC2D17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19EC704-5FA6-4740-A9BB-5379CD3B4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F02DDD5-D2EE-4337-8374-6A8A547DC8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47ED4EC-EDA1-462A-B562-5A0427DBBE77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D168-F3B5-4D5D-A78E-3F23E17F3077}">
  <sheetPr codeName="Sheet4"/>
  <dimension ref="A1:Z99"/>
  <sheetViews>
    <sheetView showGridLines="0" tabSelected="1" zoomScaleNormal="100" workbookViewId="0">
      <selection activeCell="B22" sqref="B22"/>
    </sheetView>
  </sheetViews>
  <sheetFormatPr defaultColWidth="8.85546875" defaultRowHeight="15" x14ac:dyDescent="0.25"/>
  <cols>
    <col min="1" max="4" width="21.7109375" style="8" customWidth="1"/>
    <col min="5" max="6" width="14.140625" style="8" customWidth="1"/>
    <col min="7" max="7" width="12.140625" style="8" customWidth="1"/>
    <col min="8" max="10" width="8.140625" style="8" customWidth="1"/>
    <col min="11" max="11" width="9.7109375" style="8" customWidth="1"/>
    <col min="12" max="12" width="8.140625" style="8" customWidth="1"/>
    <col min="13" max="13" width="10" style="8" customWidth="1"/>
    <col min="14" max="14" width="11.42578125" style="8" customWidth="1"/>
    <col min="15" max="15" width="13.42578125" style="8" customWidth="1"/>
    <col min="16" max="16384" width="8.85546875" style="8"/>
  </cols>
  <sheetData>
    <row r="1" spans="1:26" x14ac:dyDescent="0.25">
      <c r="A1" s="17"/>
      <c r="B1" s="17"/>
      <c r="C1" s="17"/>
      <c r="D1" s="17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x14ac:dyDescent="0.25">
      <c r="A2" s="17"/>
      <c r="B2" s="17"/>
      <c r="C2" s="17"/>
      <c r="D2" s="17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x14ac:dyDescent="0.25">
      <c r="A3" s="17"/>
      <c r="B3" s="17"/>
      <c r="C3" s="17"/>
      <c r="D3" s="17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x14ac:dyDescent="0.25">
      <c r="A4" s="17"/>
      <c r="B4" s="17"/>
      <c r="C4" s="17"/>
      <c r="D4" s="17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x14ac:dyDescent="0.25">
      <c r="A5" s="17"/>
      <c r="B5" s="17"/>
      <c r="C5" s="17"/>
      <c r="D5" s="17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5">
      <c r="A6" s="17"/>
      <c r="B6" s="17"/>
      <c r="C6" s="17"/>
      <c r="D6" s="17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5">
      <c r="A7" s="17"/>
      <c r="B7" s="17"/>
      <c r="C7" s="17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5">
      <c r="A8" s="17"/>
      <c r="B8" s="17"/>
      <c r="C8" s="17"/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5">
      <c r="A9" s="17"/>
      <c r="B9" s="17"/>
      <c r="C9" s="17"/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7"/>
      <c r="B10" s="17"/>
      <c r="C10" s="17"/>
      <c r="D10" s="1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x14ac:dyDescent="0.25">
      <c r="A11" s="17"/>
      <c r="B11" s="17"/>
      <c r="C11" s="17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17"/>
      <c r="B12" s="17"/>
      <c r="C12" s="17"/>
      <c r="D12" s="17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5">
      <c r="A13" s="17"/>
      <c r="B13" s="17"/>
      <c r="C13" s="17"/>
      <c r="D13" s="1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7"/>
      <c r="B14" s="17"/>
      <c r="C14" s="17"/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/>
      <c r="B15" s="17"/>
      <c r="C15" s="17"/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02.75" customHeight="1" x14ac:dyDescent="0.25">
      <c r="A16" s="33" t="s">
        <v>83</v>
      </c>
      <c r="B16" s="33"/>
      <c r="C16" s="33"/>
      <c r="D16" s="33"/>
      <c r="E16" s="19"/>
      <c r="F16" s="19"/>
      <c r="G16" s="20"/>
      <c r="H16" s="20"/>
      <c r="I16" s="20"/>
      <c r="J16" s="20"/>
      <c r="K16" s="20"/>
      <c r="L16" s="20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7.25" customHeight="1" x14ac:dyDescent="0.25">
      <c r="A17" s="21"/>
      <c r="B17" s="21"/>
      <c r="C17" s="21"/>
      <c r="D17" s="21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7.25" customHeight="1" x14ac:dyDescent="0.25">
      <c r="A18" s="21"/>
      <c r="B18" s="21"/>
      <c r="C18" s="21"/>
      <c r="D18" s="21"/>
      <c r="E18" s="22"/>
      <c r="F18" s="22"/>
      <c r="G18" s="23"/>
      <c r="H18" s="23"/>
      <c r="I18" s="23"/>
      <c r="J18" s="23"/>
      <c r="K18" s="23"/>
      <c r="L18" s="23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7.25" customHeight="1" x14ac:dyDescent="0.25">
      <c r="A19" s="24" t="s">
        <v>84</v>
      </c>
      <c r="B19" s="32" t="s">
        <v>95</v>
      </c>
      <c r="C19" s="32"/>
      <c r="D19" s="32"/>
      <c r="E19" s="25"/>
      <c r="F19" s="25"/>
      <c r="G19" s="26"/>
      <c r="H19" s="26"/>
      <c r="I19" s="26"/>
      <c r="J19" s="26"/>
      <c r="K19" s="26"/>
      <c r="L19" s="26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7.25" customHeight="1" x14ac:dyDescent="0.25">
      <c r="A20" s="24" t="s">
        <v>85</v>
      </c>
      <c r="B20" s="32" t="s">
        <v>96</v>
      </c>
      <c r="C20" s="32"/>
      <c r="D20" s="32"/>
      <c r="E20" s="25"/>
      <c r="F20" s="25"/>
      <c r="G20" s="26"/>
      <c r="H20" s="26"/>
      <c r="I20" s="26"/>
      <c r="J20" s="26"/>
      <c r="K20" s="26"/>
      <c r="L20" s="26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7.25" customHeight="1" x14ac:dyDescent="0.25">
      <c r="A21" s="24" t="s">
        <v>86</v>
      </c>
      <c r="B21" s="27" t="s">
        <v>99</v>
      </c>
      <c r="C21" s="27"/>
      <c r="D21" s="27"/>
      <c r="E21" s="25"/>
      <c r="F21" s="25"/>
      <c r="G21" s="26"/>
      <c r="H21" s="26"/>
      <c r="I21" s="26"/>
      <c r="J21" s="26"/>
      <c r="K21" s="26"/>
      <c r="L21" s="26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7.25" customHeight="1" x14ac:dyDescent="0.25">
      <c r="A22" s="24"/>
      <c r="B22" s="27"/>
      <c r="C22" s="27"/>
      <c r="D22" s="27"/>
      <c r="E22" s="25"/>
      <c r="F22" s="25"/>
      <c r="G22" s="26"/>
      <c r="H22" s="26"/>
      <c r="I22" s="26"/>
      <c r="J22" s="26"/>
      <c r="K22" s="26"/>
      <c r="L22" s="26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7.25" customHeight="1" x14ac:dyDescent="0.25">
      <c r="A23" s="24" t="s">
        <v>87</v>
      </c>
      <c r="B23" s="32" t="s">
        <v>97</v>
      </c>
      <c r="C23" s="32"/>
      <c r="D23" s="32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7.25" customHeight="1" x14ac:dyDescent="0.25">
      <c r="A24" s="24"/>
      <c r="B24" s="27" t="s">
        <v>98</v>
      </c>
      <c r="C24" s="27"/>
      <c r="D24" s="2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7.25" customHeight="1" x14ac:dyDescent="0.25">
      <c r="A25" s="24"/>
      <c r="B25" s="27"/>
      <c r="C25" s="27"/>
      <c r="D25" s="2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7.25" customHeight="1" x14ac:dyDescent="0.25">
      <c r="A26" s="24" t="s">
        <v>88</v>
      </c>
      <c r="B26" s="32" t="s">
        <v>97</v>
      </c>
      <c r="C26" s="32"/>
      <c r="D26" s="32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7.25" customHeight="1" x14ac:dyDescent="0.25">
      <c r="A27" s="24"/>
      <c r="B27" s="27"/>
      <c r="C27" s="27"/>
      <c r="D27" s="27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7.25" customHeight="1" x14ac:dyDescent="0.25">
      <c r="A28" s="24"/>
      <c r="B28" s="27"/>
      <c r="C28" s="27"/>
      <c r="D28" s="27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7.25" customHeight="1" x14ac:dyDescent="0.25">
      <c r="A29" s="24" t="s">
        <v>89</v>
      </c>
      <c r="B29" s="28">
        <v>1</v>
      </c>
      <c r="C29" s="27"/>
      <c r="D29" s="27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7.25" customHeight="1" x14ac:dyDescent="0.25">
      <c r="A30" s="24" t="s">
        <v>90</v>
      </c>
      <c r="B30" s="34" t="s">
        <v>91</v>
      </c>
      <c r="C30" s="32"/>
      <c r="D30" s="32"/>
      <c r="E30" s="29"/>
      <c r="F30" s="29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7.25" customHeight="1" x14ac:dyDescent="0.25">
      <c r="A31" s="24" t="s">
        <v>92</v>
      </c>
      <c r="B31" s="32" t="s">
        <v>93</v>
      </c>
      <c r="C31" s="32"/>
      <c r="D31" s="32"/>
      <c r="E31" s="29"/>
      <c r="F31" s="29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7.25" customHeight="1" x14ac:dyDescent="0.25">
      <c r="A32" s="30"/>
      <c r="B32" s="31" t="s">
        <v>94</v>
      </c>
      <c r="C32" s="30"/>
      <c r="D32" s="3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25">
      <c r="A33" s="17"/>
      <c r="B33" s="17"/>
      <c r="C33" s="17"/>
      <c r="D33" s="17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x14ac:dyDescent="0.25">
      <c r="A34" s="17"/>
      <c r="B34" s="17"/>
      <c r="C34" s="17"/>
      <c r="D34" s="17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x14ac:dyDescent="0.25">
      <c r="A35" s="17"/>
      <c r="B35" s="17"/>
      <c r="C35" s="17"/>
      <c r="D35" s="17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x14ac:dyDescent="0.25">
      <c r="A36" s="17"/>
      <c r="B36" s="17"/>
      <c r="C36" s="17"/>
      <c r="D36" s="17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x14ac:dyDescent="0.25">
      <c r="A37" s="17"/>
      <c r="B37" s="17"/>
      <c r="C37" s="17"/>
      <c r="D37" s="17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x14ac:dyDescent="0.25">
      <c r="A38" s="17"/>
      <c r="B38" s="17"/>
      <c r="C38" s="17"/>
      <c r="D38" s="17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x14ac:dyDescent="0.25">
      <c r="A39" s="17"/>
      <c r="B39" s="17"/>
      <c r="C39" s="17"/>
      <c r="D39" s="17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x14ac:dyDescent="0.25">
      <c r="A40" s="17"/>
      <c r="B40" s="17"/>
      <c r="C40" s="17"/>
      <c r="D40" s="17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x14ac:dyDescent="0.25">
      <c r="A41" s="17"/>
      <c r="B41" s="17"/>
      <c r="C41" s="17"/>
      <c r="D41" s="17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x14ac:dyDescent="0.25">
      <c r="A42" s="17"/>
      <c r="B42" s="17"/>
      <c r="C42" s="17"/>
      <c r="D42" s="17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x14ac:dyDescent="0.2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x14ac:dyDescent="0.2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x14ac:dyDescent="0.2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x14ac:dyDescent="0.2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x14ac:dyDescent="0.2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998CF491-BC6F-4BEF-B393-C45998DC5420}"/>
    <hyperlink ref="B32" r:id="rId2" xr:uid="{D25C95D5-8AFD-45B9-8D70-2675396D03F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Z17"/>
  <sheetViews>
    <sheetView workbookViewId="0">
      <selection activeCell="B7" sqref="B7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3" width="16.42578125" style="8" bestFit="1" customWidth="1"/>
    <col min="14" max="20" width="9.140625" style="8"/>
    <col min="21" max="21" width="10.5703125" style="8" bestFit="1" customWidth="1"/>
    <col min="22" max="22" width="12" style="8" bestFit="1" customWidth="1"/>
    <col min="23" max="16384" width="9.140625" style="8"/>
  </cols>
  <sheetData>
    <row r="1" spans="1:26" x14ac:dyDescent="0.25">
      <c r="A1"/>
      <c r="B1"/>
      <c r="C1"/>
      <c r="M1"/>
      <c r="N1"/>
      <c r="O1"/>
      <c r="P1"/>
      <c r="Q1"/>
      <c r="R1"/>
      <c r="S1"/>
      <c r="T1"/>
      <c r="U1"/>
      <c r="V1"/>
      <c r="W1"/>
      <c r="X1"/>
      <c r="Y1"/>
    </row>
    <row r="2" spans="1:26" x14ac:dyDescent="0.25">
      <c r="A2"/>
      <c r="B2"/>
      <c r="C2"/>
      <c r="M2"/>
      <c r="N2"/>
      <c r="O2"/>
      <c r="P2"/>
      <c r="Q2"/>
      <c r="R2"/>
      <c r="S2"/>
      <c r="T2"/>
      <c r="U2"/>
      <c r="V2"/>
      <c r="W2"/>
      <c r="X2"/>
      <c r="Y2"/>
    </row>
    <row r="3" spans="1:26" x14ac:dyDescent="0.25">
      <c r="A3"/>
      <c r="B3"/>
      <c r="C3"/>
      <c r="M3"/>
      <c r="N3"/>
      <c r="O3"/>
      <c r="P3"/>
      <c r="Q3"/>
      <c r="R3"/>
      <c r="S3"/>
      <c r="T3"/>
      <c r="U3"/>
      <c r="V3"/>
      <c r="W3"/>
      <c r="X3"/>
      <c r="Y3"/>
    </row>
    <row r="4" spans="1:26" x14ac:dyDescent="0.25">
      <c r="A4"/>
      <c r="B4" t="s">
        <v>61</v>
      </c>
      <c r="C4" s="8" t="str">
        <f xml:space="preserve"> _xlfn.TEXTJOIN("_",TRUE,"UC","WAM","CO2","Emissions")</f>
        <v>UC_WAM_CO2_Emissions</v>
      </c>
      <c r="N4"/>
      <c r="O4"/>
      <c r="P4"/>
      <c r="Q4"/>
      <c r="R4"/>
      <c r="S4"/>
      <c r="T4"/>
      <c r="U4"/>
      <c r="V4"/>
      <c r="W4"/>
      <c r="X4"/>
      <c r="Y4"/>
    </row>
    <row r="5" spans="1:26" x14ac:dyDescent="0.25">
      <c r="A5"/>
      <c r="B5" t="s">
        <v>66</v>
      </c>
      <c r="C5" t="str">
        <f xml:space="preserve"> _xlfn.TEXTJOIN(" ",TRUE,"WAM CO2 Emissions Bound")</f>
        <v>WAM CO2 Emissions Bound</v>
      </c>
      <c r="N5"/>
      <c r="O5"/>
      <c r="P5"/>
      <c r="Q5"/>
      <c r="R5"/>
      <c r="S5"/>
      <c r="T5"/>
      <c r="U5"/>
      <c r="V5"/>
      <c r="W5"/>
      <c r="X5"/>
      <c r="Y5"/>
    </row>
    <row r="6" spans="1:26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0</v>
      </c>
    </row>
    <row r="7" spans="1:26" x14ac:dyDescent="0.25">
      <c r="B7" s="8" t="s">
        <v>67</v>
      </c>
      <c r="C7" s="16">
        <v>33792</v>
      </c>
      <c r="D7" s="16">
        <v>35644</v>
      </c>
      <c r="E7" s="16">
        <v>36186</v>
      </c>
      <c r="F7" s="16">
        <v>35729</v>
      </c>
      <c r="G7" s="16">
        <v>34339</v>
      </c>
      <c r="H7" s="16">
        <v>32912</v>
      </c>
      <c r="I7" s="16">
        <v>30554</v>
      </c>
      <c r="J7" s="16">
        <v>29948</v>
      </c>
      <c r="K7" s="16">
        <v>28505</v>
      </c>
      <c r="L7" s="16">
        <v>27699</v>
      </c>
      <c r="M7" s="16">
        <v>27046</v>
      </c>
      <c r="N7" s="8">
        <v>5</v>
      </c>
    </row>
    <row r="8" spans="1:26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" si="1">L8</f>
        <v>T-A*INT*,T-NAV*</v>
      </c>
    </row>
    <row r="9" spans="1:26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" si="3">L9</f>
        <v>*CO2*,-*CO2S</v>
      </c>
    </row>
    <row r="10" spans="1:26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" si="5">L10</f>
        <v>ENV</v>
      </c>
    </row>
    <row r="11" spans="1:26" x14ac:dyDescent="0.25">
      <c r="B11" s="8" t="s">
        <v>74</v>
      </c>
    </row>
    <row r="12" spans="1:26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" si="7">L12</f>
        <v>UP</v>
      </c>
    </row>
    <row r="13" spans="1:26" x14ac:dyDescent="0.2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" si="9">L13</f>
        <v>-1</v>
      </c>
    </row>
    <row r="14" spans="1:26" x14ac:dyDescent="0.2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" si="10">L14</f>
        <v>1</v>
      </c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x14ac:dyDescent="0.25">
      <c r="A15"/>
      <c r="B15"/>
      <c r="C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6" x14ac:dyDescent="0.25">
      <c r="A16"/>
      <c r="B16"/>
      <c r="C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 x14ac:dyDescent="0.25">
      <c r="A17"/>
      <c r="B17"/>
      <c r="C17"/>
      <c r="M17"/>
      <c r="N17"/>
      <c r="O17"/>
      <c r="P17"/>
      <c r="Q17"/>
      <c r="R17"/>
      <c r="S17"/>
      <c r="T17"/>
      <c r="U17"/>
      <c r="V17"/>
      <c r="W17"/>
      <c r="X17"/>
      <c r="Y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K29"/>
  <sheetViews>
    <sheetView workbookViewId="0">
      <selection activeCell="J15" sqref="J15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config!$B$4:$N$14,2,FALSE) &amp; "_Single"</f>
        <v>UC_WAM_CO2_Emissions_Single</v>
      </c>
      <c r="C7" s="8" t="str">
        <f>VLOOKUP(C$5, config!$B$4:$N$14,MATCH($F7,config!$B$6:$N$6,),FALSE)</f>
        <v>*CO2*,-*CO2S</v>
      </c>
      <c r="D7" s="8" t="str">
        <f>VLOOKUP(D$5, config!$B$4:$N$14,MATCH($F7,config!$B$6:$N$6,),FALSE)</f>
        <v>ENV</v>
      </c>
      <c r="F7" s="8">
        <v>2020</v>
      </c>
      <c r="G7" s="8" t="str">
        <f>VLOOKUP(G$5, config!$B$4:$N$14,MATCH($F7,config!$B$6:$N$6,),FALSE)</f>
        <v>UP</v>
      </c>
      <c r="H7" s="8">
        <f>VLOOKUP(H$5, config!$B$4:$N$14,MATCH($F7,config!$B$6:$N$6,),FALSE)</f>
        <v>1</v>
      </c>
      <c r="J7" s="8">
        <f>VLOOKUP("Value", config!$B$4:$N$14,MATCH($F7,config!$B$6:$N$6,),FALSE)</f>
        <v>33792</v>
      </c>
      <c r="K7" s="8" t="str">
        <f>VLOOKUP(K$5, config!$B$4:$N$14,2,FALSE) &amp; " - Single"</f>
        <v>WAM CO2 Emissions Bound - Single</v>
      </c>
    </row>
    <row r="8" spans="1:11" x14ac:dyDescent="0.25">
      <c r="C8" s="8" t="str">
        <f>VLOOKUP(C$5, config!$B$4:$N$14,MATCH($F8,config!$B$6:$N$6,),FALSE)</f>
        <v>*CO2*,-*CO2S</v>
      </c>
      <c r="D8" s="8" t="str">
        <f>VLOOKUP(D$5, config!$B$4:$N$14,MATCH($F8,config!$B$6:$N$6,),FALSE)</f>
        <v>ENV</v>
      </c>
      <c r="E8" s="8" t="str">
        <f>VLOOKUP(E$5, config!$B$4:$N$14,MATCH($F8,config!$B$6:$N$6,),FALSE)</f>
        <v>T-A*INT*,T-NAV*</v>
      </c>
      <c r="F8" s="8">
        <f>F7</f>
        <v>2020</v>
      </c>
      <c r="I8" s="8">
        <f>VLOOKUP(I$5, config!$B$4:$N$14,MATCH($F8,config!$B$6:$N$6,),FALSE)</f>
        <v>-1</v>
      </c>
    </row>
    <row r="9" spans="1:11" x14ac:dyDescent="0.25">
      <c r="C9" s="8" t="str">
        <f>VLOOKUP(C$5, config!$B$4:$N$14,MATCH($F9,config!$B$6:$N$6,),FALSE)</f>
        <v>*CO2*,-*CO2S</v>
      </c>
      <c r="D9" s="8" t="str">
        <f>VLOOKUP(D$5, config!$B$4:$N$14,MATCH($F9,config!$B$6:$N$6,),FALSE)</f>
        <v>ENV</v>
      </c>
      <c r="F9" s="8">
        <v>2021</v>
      </c>
      <c r="G9" s="8" t="str">
        <f>VLOOKUP(G$5, config!$B$4:$N$14,MATCH($F9,config!$B$6:$N$6,),FALSE)</f>
        <v>UP</v>
      </c>
      <c r="H9" s="8">
        <f>VLOOKUP(H$5, config!$B$4:$N$14,MATCH($F9,config!$B$6:$N$6,),FALSE)</f>
        <v>1</v>
      </c>
      <c r="J9" s="8">
        <f>VLOOKUP("Value", config!$B$4:$N$14,MATCH($F9,config!$B$6:$N$6,),FALSE)</f>
        <v>35644</v>
      </c>
    </row>
    <row r="10" spans="1:11" x14ac:dyDescent="0.25">
      <c r="C10" s="8" t="str">
        <f>VLOOKUP(C$5, config!$B$4:$N$14,MATCH($F10,config!$B$6:$N$6,),FALSE)</f>
        <v>*CO2*,-*CO2S</v>
      </c>
      <c r="D10" s="8" t="str">
        <f>VLOOKUP(D$5, config!$B$4:$N$14,MATCH($F10,config!$B$6:$N$6,),FALSE)</f>
        <v>ENV</v>
      </c>
      <c r="E10" s="8" t="str">
        <f>VLOOKUP(E$5, config!$B$4:$N$14,MATCH($F10,config!$B$6:$N$6,),FALSE)</f>
        <v>T-A*INT*,T-NAV*</v>
      </c>
      <c r="F10" s="8">
        <f>F9</f>
        <v>2021</v>
      </c>
      <c r="I10" s="8">
        <f>VLOOKUP(I$5, config!$B$4:$N$14,MATCH($F10,config!$B$6:$N$6,),FALSE)</f>
        <v>-1</v>
      </c>
    </row>
    <row r="11" spans="1:11" x14ac:dyDescent="0.25">
      <c r="C11" s="8" t="str">
        <f>VLOOKUP(C$5, config!$B$4:$N$14,MATCH($F11,config!$B$6:$N$6,),FALSE)</f>
        <v>*CO2*,-*CO2S</v>
      </c>
      <c r="D11" s="8" t="str">
        <f>VLOOKUP(D$5, config!$B$4:$N$14,MATCH($F11,config!$B$6:$N$6,),FALSE)</f>
        <v>ENV</v>
      </c>
      <c r="F11" s="8">
        <v>2022</v>
      </c>
      <c r="G11" s="8" t="str">
        <f>VLOOKUP(G$5, config!$B$4:$N$14,MATCH($F11,config!$B$6:$N$6,),FALSE)</f>
        <v>UP</v>
      </c>
      <c r="H11" s="8">
        <f>VLOOKUP(H$5, config!$B$4:$N$14,MATCH($F11,config!$B$6:$N$6,),FALSE)</f>
        <v>1</v>
      </c>
      <c r="J11" s="8">
        <f>VLOOKUP("Value", config!$B$4:$N$14,MATCH($F11,config!$B$6:$N$6,),FALSE)</f>
        <v>36186</v>
      </c>
    </row>
    <row r="12" spans="1:11" x14ac:dyDescent="0.25">
      <c r="C12" s="8" t="str">
        <f>VLOOKUP(C$5, config!$B$4:$N$14,MATCH($F12,config!$B$6:$N$6,),FALSE)</f>
        <v>*CO2*,-*CO2S</v>
      </c>
      <c r="D12" s="8" t="str">
        <f>VLOOKUP(D$5, config!$B$4:$N$14,MATCH($F12,config!$B$6:$N$6,),FALSE)</f>
        <v>ENV</v>
      </c>
      <c r="E12" s="8" t="str">
        <f>VLOOKUP(E$5, config!$B$4:$N$14,MATCH($F12,config!$B$6:$N$6,),FALSE)</f>
        <v>T-A*INT*,T-NAV*</v>
      </c>
      <c r="F12" s="8">
        <f>F11</f>
        <v>2022</v>
      </c>
      <c r="I12" s="8">
        <f>VLOOKUP(I$5, config!$B$4:$N$14,MATCH($F12,config!$B$6:$N$6,),FALSE)</f>
        <v>-1</v>
      </c>
    </row>
    <row r="13" spans="1:11" x14ac:dyDescent="0.25">
      <c r="C13" s="8" t="str">
        <f>VLOOKUP(C$5, config!$B$4:$N$14,MATCH($F13,config!$B$6:$N$6,),FALSE)</f>
        <v>*CO2*,-*CO2S</v>
      </c>
      <c r="D13" s="8" t="str">
        <f>VLOOKUP(D$5, config!$B$4:$N$14,MATCH($F13,config!$B$6:$N$6,),FALSE)</f>
        <v>ENV</v>
      </c>
      <c r="F13" s="8">
        <v>2023</v>
      </c>
      <c r="G13" s="8" t="str">
        <f>VLOOKUP(G$5, config!$B$4:$N$14,MATCH($F13,config!$B$6:$N$6,),FALSE)</f>
        <v>UP</v>
      </c>
      <c r="H13" s="8">
        <f>VLOOKUP(H$5, config!$B$4:$N$14,MATCH($F13,config!$B$6:$N$6,),FALSE)</f>
        <v>1</v>
      </c>
      <c r="J13" s="8">
        <f>VLOOKUP("Value", config!$B$4:$N$14,MATCH($F13,config!$B$6:$N$6,),FALSE)</f>
        <v>35729</v>
      </c>
    </row>
    <row r="14" spans="1:11" x14ac:dyDescent="0.25">
      <c r="C14" s="8" t="str">
        <f>VLOOKUP(C$5, config!$B$4:$N$14,MATCH($F14,config!$B$6:$N$6,),FALSE)</f>
        <v>*CO2*,-*CO2S</v>
      </c>
      <c r="D14" s="8" t="str">
        <f>VLOOKUP(D$5, config!$B$4:$N$14,MATCH($F14,config!$B$6:$N$6,),FALSE)</f>
        <v>ENV</v>
      </c>
      <c r="E14" s="8" t="str">
        <f>VLOOKUP(E$5, config!$B$4:$N$14,MATCH($F14,config!$B$6:$N$6,),FALSE)</f>
        <v>T-A*INT*,T-NAV*</v>
      </c>
      <c r="F14" s="8">
        <f>F13</f>
        <v>2023</v>
      </c>
      <c r="I14" s="8">
        <f>VLOOKUP(I$5, config!$B$4:$N$14,MATCH($F14,config!$B$6:$N$6,),FALSE)</f>
        <v>-1</v>
      </c>
    </row>
    <row r="15" spans="1:11" x14ac:dyDescent="0.25">
      <c r="C15" s="8" t="str">
        <f>VLOOKUP(C$5, config!$B$4:$N$14,MATCH($F15,config!$B$6:$N$6,),FALSE)</f>
        <v>*CO2*,-*CO2S</v>
      </c>
      <c r="D15" s="8" t="str">
        <f>VLOOKUP(D$5, config!$B$4:$N$14,MATCH($F15,config!$B$6:$N$6,),FALSE)</f>
        <v>ENV</v>
      </c>
      <c r="F15" s="8">
        <v>2024</v>
      </c>
      <c r="G15" s="8" t="str">
        <f>VLOOKUP(G$5, config!$B$4:$N$14,MATCH($F15,config!$B$6:$N$6,),FALSE)</f>
        <v>UP</v>
      </c>
      <c r="H15" s="8">
        <f>VLOOKUP(H$5, config!$B$4:$N$14,MATCH($F15,config!$B$6:$N$6,),FALSE)</f>
        <v>1</v>
      </c>
      <c r="J15" s="8">
        <f>VLOOKUP("Value", config!$B$4:$N$14,MATCH($F15,config!$B$6:$N$6,),FALSE)</f>
        <v>34339</v>
      </c>
    </row>
    <row r="16" spans="1:11" x14ac:dyDescent="0.25">
      <c r="C16" s="8" t="str">
        <f>VLOOKUP(C$5, config!$B$4:$N$14,MATCH($F16,config!$B$6:$N$6,),FALSE)</f>
        <v>*CO2*,-*CO2S</v>
      </c>
      <c r="D16" s="8" t="str">
        <f>VLOOKUP(D$5, config!$B$4:$N$14,MATCH($F16,config!$B$6:$N$6,),FALSE)</f>
        <v>ENV</v>
      </c>
      <c r="E16" s="8" t="str">
        <f>VLOOKUP(E$5, config!$B$4:$N$14,MATCH($F16,config!$B$6:$N$6,),FALSE)</f>
        <v>T-A*INT*,T-NAV*</v>
      </c>
      <c r="F16" s="8">
        <f>F15</f>
        <v>2024</v>
      </c>
      <c r="I16" s="8">
        <f>VLOOKUP(I$5, config!$B$4:$N$14,MATCH($F16,config!$B$6:$N$6,),FALSE)</f>
        <v>-1</v>
      </c>
    </row>
    <row r="17" spans="3:10" x14ac:dyDescent="0.25">
      <c r="C17" s="8" t="str">
        <f>VLOOKUP(C$5, config!$B$4:$N$14,MATCH($F17,config!$B$6:$N$6,),FALSE)</f>
        <v>*CO2*,-*CO2S</v>
      </c>
      <c r="D17" s="8" t="str">
        <f>VLOOKUP(D$5, config!$B$4:$N$14,MATCH($F17,config!$B$6:$N$6,),FALSE)</f>
        <v>ENV</v>
      </c>
      <c r="F17" s="8">
        <v>2025</v>
      </c>
      <c r="G17" s="8" t="str">
        <f>VLOOKUP(G$5, config!$B$4:$N$14,MATCH($F17,config!$B$6:$N$6,),FALSE)</f>
        <v>UP</v>
      </c>
      <c r="H17" s="8">
        <f>VLOOKUP(H$5, config!$B$4:$N$14,MATCH($F17,config!$B$6:$N$6,),FALSE)</f>
        <v>1</v>
      </c>
      <c r="J17" s="8">
        <f>VLOOKUP("Value", config!$B$4:$N$14,MATCH($F17,config!$B$6:$N$6,),FALSE)</f>
        <v>32912</v>
      </c>
    </row>
    <row r="18" spans="3:10" x14ac:dyDescent="0.25">
      <c r="C18" s="8" t="str">
        <f>VLOOKUP(C$5, config!$B$4:$N$14,MATCH($F18,config!$B$6:$N$6,),FALSE)</f>
        <v>*CO2*,-*CO2S</v>
      </c>
      <c r="D18" s="8" t="str">
        <f>VLOOKUP(D$5, config!$B$4:$N$14,MATCH($F18,config!$B$6:$N$6,),FALSE)</f>
        <v>ENV</v>
      </c>
      <c r="E18" s="8" t="str">
        <f>VLOOKUP(E$5, config!$B$4:$N$14,MATCH($F18,config!$B$6:$N$6,),FALSE)</f>
        <v>T-A*INT*,T-NAV*</v>
      </c>
      <c r="F18" s="8">
        <f>F17</f>
        <v>2025</v>
      </c>
      <c r="I18" s="8">
        <f>VLOOKUP(I$5, config!$B$4:$N$14,MATCH($F18,config!$B$6:$N$6,),FALSE)</f>
        <v>-1</v>
      </c>
    </row>
    <row r="19" spans="3:10" x14ac:dyDescent="0.25">
      <c r="C19" s="8" t="str">
        <f>VLOOKUP(C$5, config!$B$4:$N$14,MATCH($F19,config!$B$6:$N$6,),FALSE)</f>
        <v>*CO2*,-*CO2S</v>
      </c>
      <c r="D19" s="8" t="str">
        <f>VLOOKUP(D$5, config!$B$4:$N$14,MATCH($F19,config!$B$6:$N$6,),FALSE)</f>
        <v>ENV</v>
      </c>
      <c r="F19" s="8">
        <v>2026</v>
      </c>
      <c r="G19" s="8" t="str">
        <f>VLOOKUP(G$5, config!$B$4:$N$14,MATCH($F19,config!$B$6:$N$6,),FALSE)</f>
        <v>UP</v>
      </c>
      <c r="H19" s="8">
        <f>VLOOKUP(H$5, config!$B$4:$N$14,MATCH($F19,config!$B$6:$N$6,),FALSE)</f>
        <v>1</v>
      </c>
      <c r="J19" s="8">
        <f>VLOOKUP("Value", config!$B$4:$N$14,MATCH($F19,config!$B$6:$N$6,),FALSE)</f>
        <v>30554</v>
      </c>
    </row>
    <row r="20" spans="3:10" x14ac:dyDescent="0.25">
      <c r="C20" s="8" t="str">
        <f>VLOOKUP(C$5, config!$B$4:$N$14,MATCH($F20,config!$B$6:$N$6,),FALSE)</f>
        <v>*CO2*,-*CO2S</v>
      </c>
      <c r="D20" s="8" t="str">
        <f>VLOOKUP(D$5, config!$B$4:$N$14,MATCH($F20,config!$B$6:$N$6,),FALSE)</f>
        <v>ENV</v>
      </c>
      <c r="E20" s="8" t="str">
        <f>VLOOKUP(E$5, config!$B$4:$N$14,MATCH($F20,config!$B$6:$N$6,),FALSE)</f>
        <v>T-A*INT*,T-NAV*</v>
      </c>
      <c r="F20" s="8">
        <f>F19</f>
        <v>2026</v>
      </c>
      <c r="I20" s="8">
        <f>VLOOKUP(I$5, config!$B$4:$N$14,MATCH($F20,config!$B$6:$N$6,),FALSE)</f>
        <v>-1</v>
      </c>
    </row>
    <row r="21" spans="3:10" x14ac:dyDescent="0.25">
      <c r="C21" s="8" t="str">
        <f>VLOOKUP(C$5, config!$B$4:$N$14,MATCH($F21,config!$B$6:$N$6,),FALSE)</f>
        <v>*CO2*,-*CO2S</v>
      </c>
      <c r="D21" s="8" t="str">
        <f>VLOOKUP(D$5, config!$B$4:$N$14,MATCH($F21,config!$B$6:$N$6,),FALSE)</f>
        <v>ENV</v>
      </c>
      <c r="F21" s="8">
        <v>2027</v>
      </c>
      <c r="G21" s="8" t="str">
        <f>VLOOKUP(G$5, config!$B$4:$N$14,MATCH($F21,config!$B$6:$N$6,),FALSE)</f>
        <v>UP</v>
      </c>
      <c r="H21" s="8">
        <f>VLOOKUP(H$5, config!$B$4:$N$14,MATCH($F21,config!$B$6:$N$6,),FALSE)</f>
        <v>1</v>
      </c>
      <c r="J21" s="8">
        <f>VLOOKUP("Value", config!$B$4:$N$14,MATCH($F21,config!$B$6:$N$6,),FALSE)</f>
        <v>29948</v>
      </c>
    </row>
    <row r="22" spans="3:10" x14ac:dyDescent="0.25">
      <c r="C22" s="8" t="str">
        <f>VLOOKUP(C$5, config!$B$4:$N$14,MATCH($F22,config!$B$6:$N$6,),FALSE)</f>
        <v>*CO2*,-*CO2S</v>
      </c>
      <c r="D22" s="8" t="str">
        <f>VLOOKUP(D$5, config!$B$4:$N$14,MATCH($F22,config!$B$6:$N$6,),FALSE)</f>
        <v>ENV</v>
      </c>
      <c r="E22" s="8" t="str">
        <f>VLOOKUP(E$5, config!$B$4:$N$14,MATCH($F22,config!$B$6:$N$6,),FALSE)</f>
        <v>T-A*INT*,T-NAV*</v>
      </c>
      <c r="F22" s="8">
        <f>F21</f>
        <v>2027</v>
      </c>
      <c r="I22" s="8">
        <f>VLOOKUP(I$5, config!$B$4:$N$14,MATCH($F22,config!$B$6:$N$6,),FALSE)</f>
        <v>-1</v>
      </c>
    </row>
    <row r="23" spans="3:10" x14ac:dyDescent="0.25">
      <c r="C23" s="8" t="str">
        <f>VLOOKUP(C$5, config!$B$4:$N$14,MATCH($F23,config!$B$6:$N$6,),FALSE)</f>
        <v>*CO2*,-*CO2S</v>
      </c>
      <c r="D23" s="8" t="str">
        <f>VLOOKUP(D$5, config!$B$4:$N$14,MATCH($F23,config!$B$6:$N$6,),FALSE)</f>
        <v>ENV</v>
      </c>
      <c r="F23" s="8">
        <v>2028</v>
      </c>
      <c r="G23" s="8" t="str">
        <f>VLOOKUP(G$5, config!$B$4:$N$14,MATCH($F23,config!$B$6:$N$6,),FALSE)</f>
        <v>UP</v>
      </c>
      <c r="H23" s="8">
        <f>VLOOKUP(H$5, config!$B$4:$N$14,MATCH($F23,config!$B$6:$N$6,),FALSE)</f>
        <v>1</v>
      </c>
      <c r="J23" s="8">
        <f>VLOOKUP("Value", config!$B$4:$N$14,MATCH($F23,config!$B$6:$N$6,),FALSE)</f>
        <v>28505</v>
      </c>
    </row>
    <row r="24" spans="3:10" x14ac:dyDescent="0.25">
      <c r="C24" s="8" t="str">
        <f>VLOOKUP(C$5, config!$B$4:$N$14,MATCH($F24,config!$B$6:$N$6,),FALSE)</f>
        <v>*CO2*,-*CO2S</v>
      </c>
      <c r="D24" s="8" t="str">
        <f>VLOOKUP(D$5, config!$B$4:$N$14,MATCH($F24,config!$B$6:$N$6,),FALSE)</f>
        <v>ENV</v>
      </c>
      <c r="E24" s="8" t="str">
        <f>VLOOKUP(E$5, config!$B$4:$N$14,MATCH($F24,config!$B$6:$N$6,),FALSE)</f>
        <v>T-A*INT*,T-NAV*</v>
      </c>
      <c r="F24" s="8">
        <f>F23</f>
        <v>2028</v>
      </c>
      <c r="I24" s="8">
        <f>VLOOKUP(I$5, config!$B$4:$N$14,MATCH($F24,config!$B$6:$N$6,),FALSE)</f>
        <v>-1</v>
      </c>
    </row>
    <row r="25" spans="3:10" x14ac:dyDescent="0.25">
      <c r="C25" s="8" t="str">
        <f>VLOOKUP(C$5, config!$B$4:$N$14,MATCH($F25,config!$B$6:$N$6,),FALSE)</f>
        <v>*CO2*,-*CO2S</v>
      </c>
      <c r="D25" s="8" t="str">
        <f>VLOOKUP(D$5, config!$B$4:$N$14,MATCH($F25,config!$B$6:$N$6,),FALSE)</f>
        <v>ENV</v>
      </c>
      <c r="F25" s="8">
        <v>2029</v>
      </c>
      <c r="G25" s="8" t="str">
        <f>VLOOKUP(G$5, config!$B$4:$N$14,MATCH($F25,config!$B$6:$N$6,),FALSE)</f>
        <v>UP</v>
      </c>
      <c r="H25" s="8">
        <f>VLOOKUP(H$5, config!$B$4:$N$14,MATCH($F25,config!$B$6:$N$6,),FALSE)</f>
        <v>1</v>
      </c>
      <c r="J25" s="8">
        <f>VLOOKUP("Value", config!$B$4:$N$14,MATCH($F25,config!$B$6:$N$6,),FALSE)</f>
        <v>27699</v>
      </c>
    </row>
    <row r="26" spans="3:10" x14ac:dyDescent="0.25">
      <c r="C26" s="8" t="str">
        <f>VLOOKUP(C$5, config!$B$4:$N$14,MATCH($F26,config!$B$6:$N$6,),FALSE)</f>
        <v>*CO2*,-*CO2S</v>
      </c>
      <c r="D26" s="8" t="str">
        <f>VLOOKUP(D$5, config!$B$4:$N$14,MATCH($F26,config!$B$6:$N$6,),FALSE)</f>
        <v>ENV</v>
      </c>
      <c r="E26" s="8" t="str">
        <f>VLOOKUP(E$5, config!$B$4:$N$14,MATCH($F26,config!$B$6:$N$6,),FALSE)</f>
        <v>T-A*INT*,T-NAV*</v>
      </c>
      <c r="F26" s="8">
        <f>F25</f>
        <v>2029</v>
      </c>
      <c r="I26" s="8">
        <f>VLOOKUP(I$5, config!$B$4:$N$14,MATCH($F26,config!$B$6:$N$6,),FALSE)</f>
        <v>-1</v>
      </c>
    </row>
    <row r="27" spans="3:10" x14ac:dyDescent="0.25">
      <c r="C27" s="8" t="str">
        <f>VLOOKUP(C$5, config!$B$4:$N$14,MATCH($F27,config!$B$6:$N$6,),FALSE)</f>
        <v>*CO2*,-*CO2S</v>
      </c>
      <c r="D27" s="8" t="str">
        <f>VLOOKUP(D$5, config!$B$4:$N$14,MATCH($F27,config!$B$6:$N$6,),FALSE)</f>
        <v>ENV</v>
      </c>
      <c r="F27" s="8">
        <v>2030</v>
      </c>
      <c r="G27" s="8" t="str">
        <f>VLOOKUP(G$5, config!$B$4:$N$14,MATCH($F27,config!$B$6:$N$6,),FALSE)</f>
        <v>UP</v>
      </c>
      <c r="H27" s="8">
        <f>VLOOKUP(H$5, config!$B$4:$N$14,MATCH($F27,config!$B$6:$N$6,),FALSE)</f>
        <v>1</v>
      </c>
      <c r="J27" s="8">
        <f>VLOOKUP("Value", config!$B$4:$N$14,MATCH($F27,config!$B$6:$N$6,),FALSE)</f>
        <v>27046</v>
      </c>
    </row>
    <row r="28" spans="3:10" x14ac:dyDescent="0.25">
      <c r="C28" s="8" t="str">
        <f>VLOOKUP(C$5, config!$B$4:$N$14,MATCH($F28,config!$B$6:$N$6,),FALSE)</f>
        <v>*CO2*,-*CO2S</v>
      </c>
      <c r="D28" s="8" t="str">
        <f>VLOOKUP(D$5, config!$B$4:$N$14,MATCH($F28,config!$B$6:$N$6,),FALSE)</f>
        <v>ENV</v>
      </c>
      <c r="E28" s="8" t="str">
        <f>VLOOKUP(E$5, config!$B$4:$N$14,MATCH($F28,config!$B$6:$N$6,),FALSE)</f>
        <v>T-A*INT*,T-NAV*</v>
      </c>
      <c r="F28" s="8">
        <f>F27</f>
        <v>2030</v>
      </c>
      <c r="I28" s="8">
        <f>VLOOKUP(I$5, config!$B$4:$N$14,MATCH($F28,config!$B$6:$N$6,),FALSE)</f>
        <v>-1</v>
      </c>
    </row>
    <row r="29" spans="3:10" x14ac:dyDescent="0.25">
      <c r="F29" s="8">
        <v>0</v>
      </c>
      <c r="J29" s="8">
        <f>VLOOKUP("Value", config!$B$4:$N$14,MATCH($F29,config!$B$6:$N$6,),FALSE)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K29"/>
  <sheetViews>
    <sheetView workbookViewId="0">
      <selection activeCell="A18" sqref="A18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config!$B$4:$N$14,2,FALSE) &amp; "_Multi"</f>
        <v>UC_WAM_CO2_Emissions_Multi</v>
      </c>
      <c r="C7" s="8" t="str">
        <f>VLOOKUP(C$5, config!$B$4:$N$14,MATCH($F7,config!$B$6:$N$6,),FALSE)</f>
        <v>*CO2*,-*CO2S</v>
      </c>
      <c r="D7" s="8" t="str">
        <f>VLOOKUP(D$5, config!$B$4:$N$14,MATCH($F7,config!$B$6:$N$6,),FALSE)</f>
        <v>ENV</v>
      </c>
      <c r="F7" s="8">
        <v>2020</v>
      </c>
      <c r="G7" s="8" t="str">
        <f>VLOOKUP(G$5, config!$B$4:$N$14,MATCH($F7,config!$B$6:$N$6,),FALSE)</f>
        <v>UP</v>
      </c>
      <c r="H7" s="8">
        <f>VLOOKUP(H$5, config!$B$4:$N$14,MATCH($F7,config!$B$6:$N$6,),FALSE)</f>
        <v>1</v>
      </c>
      <c r="J7" s="8">
        <f>VLOOKUP("Value", config!$B$4:$N$14,MATCH($F7,config!$B$6:$N$6,),FALSE)</f>
        <v>33792</v>
      </c>
      <c r="K7" s="8" t="str">
        <f>VLOOKUP(K$5, config!$B$4:$N$14,2,FALSE) &amp; " - Multi"</f>
        <v>WAM CO2 Emissions Bound - Multi</v>
      </c>
    </row>
    <row r="8" spans="1:11" x14ac:dyDescent="0.25">
      <c r="C8" s="8" t="str">
        <f>VLOOKUP(C$5, config!$B$4:$N$14,MATCH($F8,config!$B$6:$N$6,),FALSE)</f>
        <v>*CO2*,-*CO2S</v>
      </c>
      <c r="D8" s="8" t="str">
        <f>VLOOKUP(D$5, config!$B$4:$N$14,MATCH($F8,config!$B$6:$N$6,),FALSE)</f>
        <v>ENV</v>
      </c>
      <c r="E8" s="8" t="str">
        <f>VLOOKUP(E$5, config!$B$4:$N$14,MATCH($F8,config!$B$6:$N$6,),FALSE)</f>
        <v>T-A*INT*,T-NAV*</v>
      </c>
      <c r="F8" s="8">
        <f>F7</f>
        <v>2020</v>
      </c>
      <c r="I8" s="8">
        <f>VLOOKUP(I$5, config!$B$4:$N$14,MATCH($F8,config!$B$6:$N$6,),FALSE)</f>
        <v>-1</v>
      </c>
    </row>
    <row r="9" spans="1:11" x14ac:dyDescent="0.25">
      <c r="C9" s="8" t="str">
        <f>VLOOKUP(C$5, config!$B$4:$N$14,MATCH($F9,config!$B$6:$N$6,),FALSE)</f>
        <v>*CO2*,-*CO2S</v>
      </c>
      <c r="D9" s="8" t="str">
        <f>VLOOKUP(D$5, config!$B$4:$N$14,MATCH($F9,config!$B$6:$N$6,),FALSE)</f>
        <v>ENV</v>
      </c>
      <c r="F9" s="8">
        <v>2021</v>
      </c>
      <c r="G9" s="8" t="str">
        <f>VLOOKUP(G$5, config!$B$4:$N$14,MATCH($F9,config!$B$6:$N$6,),FALSE)</f>
        <v>UP</v>
      </c>
      <c r="H9" s="8">
        <f>VLOOKUP(H$5, config!$B$4:$N$14,MATCH($F9,config!$B$6:$N$6,),FALSE)</f>
        <v>1</v>
      </c>
      <c r="J9" s="8">
        <f>VLOOKUP("Value", config!$B$4:$N$14,MATCH($F9,config!$B$6:$N$6,),FALSE)</f>
        <v>35644</v>
      </c>
    </row>
    <row r="10" spans="1:11" x14ac:dyDescent="0.25">
      <c r="C10" s="8" t="str">
        <f>VLOOKUP(C$5, config!$B$4:$N$14,MATCH($F10,config!$B$6:$N$6,),FALSE)</f>
        <v>*CO2*,-*CO2S</v>
      </c>
      <c r="D10" s="8" t="str">
        <f>VLOOKUP(D$5, config!$B$4:$N$14,MATCH($F10,config!$B$6:$N$6,),FALSE)</f>
        <v>ENV</v>
      </c>
      <c r="E10" s="8" t="str">
        <f>VLOOKUP(E$5, config!$B$4:$N$14,MATCH($F10,config!$B$6:$N$6,),FALSE)</f>
        <v>T-A*INT*,T-NAV*</v>
      </c>
      <c r="F10" s="8">
        <f>F9</f>
        <v>2021</v>
      </c>
      <c r="I10" s="8">
        <f>VLOOKUP(I$5, config!$B$4:$N$14,MATCH($F10,config!$B$6:$N$6,),FALSE)</f>
        <v>-1</v>
      </c>
    </row>
    <row r="11" spans="1:11" x14ac:dyDescent="0.25">
      <c r="C11" s="8" t="str">
        <f>VLOOKUP(C$5, config!$B$4:$N$14,MATCH($F11,config!$B$6:$N$6,),FALSE)</f>
        <v>*CO2*,-*CO2S</v>
      </c>
      <c r="D11" s="8" t="str">
        <f>VLOOKUP(D$5, config!$B$4:$N$14,MATCH($F11,config!$B$6:$N$6,),FALSE)</f>
        <v>ENV</v>
      </c>
      <c r="F11" s="8">
        <v>2022</v>
      </c>
      <c r="G11" s="8" t="str">
        <f>VLOOKUP(G$5, config!$B$4:$N$14,MATCH($F11,config!$B$6:$N$6,),FALSE)</f>
        <v>UP</v>
      </c>
      <c r="H11" s="8">
        <f>VLOOKUP(H$5, config!$B$4:$N$14,MATCH($F11,config!$B$6:$N$6,),FALSE)</f>
        <v>1</v>
      </c>
      <c r="J11" s="8">
        <f>VLOOKUP("Value", config!$B$4:$N$14,MATCH($F11,config!$B$6:$N$6,),FALSE)</f>
        <v>36186</v>
      </c>
    </row>
    <row r="12" spans="1:11" x14ac:dyDescent="0.25">
      <c r="C12" s="8" t="str">
        <f>VLOOKUP(C$5, config!$B$4:$N$14,MATCH($F12,config!$B$6:$N$6,),FALSE)</f>
        <v>*CO2*,-*CO2S</v>
      </c>
      <c r="D12" s="8" t="str">
        <f>VLOOKUP(D$5, config!$B$4:$N$14,MATCH($F12,config!$B$6:$N$6,),FALSE)</f>
        <v>ENV</v>
      </c>
      <c r="E12" s="8" t="str">
        <f>VLOOKUP(E$5, config!$B$4:$N$14,MATCH($F12,config!$B$6:$N$6,),FALSE)</f>
        <v>T-A*INT*,T-NAV*</v>
      </c>
      <c r="F12" s="8">
        <f>F11</f>
        <v>2022</v>
      </c>
      <c r="I12" s="8">
        <f>VLOOKUP(I$5, config!$B$4:$N$14,MATCH($F12,config!$B$6:$N$6,),FALSE)</f>
        <v>-1</v>
      </c>
    </row>
    <row r="13" spans="1:11" x14ac:dyDescent="0.25">
      <c r="C13" s="8" t="str">
        <f>VLOOKUP(C$5, config!$B$4:$N$14,MATCH($F13,config!$B$6:$N$6,),FALSE)</f>
        <v>*CO2*,-*CO2S</v>
      </c>
      <c r="D13" s="8" t="str">
        <f>VLOOKUP(D$5, config!$B$4:$N$14,MATCH($F13,config!$B$6:$N$6,),FALSE)</f>
        <v>ENV</v>
      </c>
      <c r="F13" s="8">
        <v>2023</v>
      </c>
      <c r="G13" s="8" t="str">
        <f>VLOOKUP(G$5, config!$B$4:$N$14,MATCH($F13,config!$B$6:$N$6,),FALSE)</f>
        <v>UP</v>
      </c>
      <c r="H13" s="8">
        <f>VLOOKUP(H$5, config!$B$4:$N$14,MATCH($F13,config!$B$6:$N$6,),FALSE)</f>
        <v>1</v>
      </c>
      <c r="J13" s="8">
        <f>VLOOKUP("Value", config!$B$4:$N$14,MATCH($F13,config!$B$6:$N$6,),FALSE)</f>
        <v>35729</v>
      </c>
    </row>
    <row r="14" spans="1:11" x14ac:dyDescent="0.25">
      <c r="C14" s="8" t="str">
        <f>VLOOKUP(C$5, config!$B$4:$N$14,MATCH($F14,config!$B$6:$N$6,),FALSE)</f>
        <v>*CO2*,-*CO2S</v>
      </c>
      <c r="D14" s="8" t="str">
        <f>VLOOKUP(D$5, config!$B$4:$N$14,MATCH($F14,config!$B$6:$N$6,),FALSE)</f>
        <v>ENV</v>
      </c>
      <c r="E14" s="8" t="str">
        <f>VLOOKUP(E$5, config!$B$4:$N$14,MATCH($F14,config!$B$6:$N$6,),FALSE)</f>
        <v>T-A*INT*,T-NAV*</v>
      </c>
      <c r="F14" s="8">
        <f>F13</f>
        <v>2023</v>
      </c>
      <c r="I14" s="8">
        <f>VLOOKUP(I$5, config!$B$4:$N$14,MATCH($F14,config!$B$6:$N$6,),FALSE)</f>
        <v>-1</v>
      </c>
    </row>
    <row r="15" spans="1:11" x14ac:dyDescent="0.25">
      <c r="C15" s="8" t="str">
        <f>VLOOKUP(C$5, config!$B$4:$N$14,MATCH($F15,config!$B$6:$N$6,),FALSE)</f>
        <v>*CO2*,-*CO2S</v>
      </c>
      <c r="D15" s="8" t="str">
        <f>VLOOKUP(D$5, config!$B$4:$N$14,MATCH($F15,config!$B$6:$N$6,),FALSE)</f>
        <v>ENV</v>
      </c>
      <c r="F15" s="8">
        <v>2024</v>
      </c>
      <c r="G15" s="8" t="str">
        <f>VLOOKUP(G$5, config!$B$4:$N$14,MATCH($F15,config!$B$6:$N$6,),FALSE)</f>
        <v>UP</v>
      </c>
      <c r="H15" s="8">
        <f>VLOOKUP(H$5, config!$B$4:$N$14,MATCH($F15,config!$B$6:$N$6,),FALSE)</f>
        <v>1</v>
      </c>
      <c r="J15" s="8">
        <f>VLOOKUP("Value", config!$B$4:$N$14,MATCH($F15,config!$B$6:$N$6,),FALSE)</f>
        <v>34339</v>
      </c>
    </row>
    <row r="16" spans="1:11" x14ac:dyDescent="0.25">
      <c r="C16" s="8" t="str">
        <f>VLOOKUP(C$5, config!$B$4:$N$14,MATCH($F16,config!$B$6:$N$6,),FALSE)</f>
        <v>*CO2*,-*CO2S</v>
      </c>
      <c r="D16" s="8" t="str">
        <f>VLOOKUP(D$5, config!$B$4:$N$14,MATCH($F16,config!$B$6:$N$6,),FALSE)</f>
        <v>ENV</v>
      </c>
      <c r="E16" s="8" t="str">
        <f>VLOOKUP(E$5, config!$B$4:$N$14,MATCH($F16,config!$B$6:$N$6,),FALSE)</f>
        <v>T-A*INT*,T-NAV*</v>
      </c>
      <c r="F16" s="8">
        <f>F15</f>
        <v>2024</v>
      </c>
      <c r="I16" s="8">
        <f>VLOOKUP(I$5, config!$B$4:$N$14,MATCH($F16,config!$B$6:$N$6,),FALSE)</f>
        <v>-1</v>
      </c>
    </row>
    <row r="17" spans="3:10" x14ac:dyDescent="0.25">
      <c r="C17" s="8" t="str">
        <f>VLOOKUP(C$5, config!$B$4:$N$14,MATCH($F17,config!$B$6:$N$6,),FALSE)</f>
        <v>*CO2*,-*CO2S</v>
      </c>
      <c r="D17" s="8" t="str">
        <f>VLOOKUP(D$5, config!$B$4:$N$14,MATCH($F17,config!$B$6:$N$6,),FALSE)</f>
        <v>ENV</v>
      </c>
      <c r="F17" s="8">
        <v>2025</v>
      </c>
      <c r="G17" s="8" t="str">
        <f>VLOOKUP(G$5, config!$B$4:$N$14,MATCH($F17,config!$B$6:$N$6,),FALSE)</f>
        <v>UP</v>
      </c>
      <c r="H17" s="8">
        <f>VLOOKUP(H$5, config!$B$4:$N$14,MATCH($F17,config!$B$6:$N$6,),FALSE)</f>
        <v>1</v>
      </c>
      <c r="J17" s="8">
        <f>VLOOKUP("Value", config!$B$4:$N$14,MATCH($F17,config!$B$6:$N$6,),FALSE)</f>
        <v>32912</v>
      </c>
    </row>
    <row r="18" spans="3:10" x14ac:dyDescent="0.25">
      <c r="C18" s="8" t="str">
        <f>VLOOKUP(C$5, config!$B$4:$N$14,MATCH($F18,config!$B$6:$N$6,),FALSE)</f>
        <v>*CO2*,-*CO2S</v>
      </c>
      <c r="D18" s="8" t="str">
        <f>VLOOKUP(D$5, config!$B$4:$N$14,MATCH($F18,config!$B$6:$N$6,),FALSE)</f>
        <v>ENV</v>
      </c>
      <c r="E18" s="8" t="str">
        <f>VLOOKUP(E$5, config!$B$4:$N$14,MATCH($F18,config!$B$6:$N$6,),FALSE)</f>
        <v>T-A*INT*,T-NAV*</v>
      </c>
      <c r="F18" s="8">
        <f>F17</f>
        <v>2025</v>
      </c>
      <c r="I18" s="8">
        <f>VLOOKUP(I$5, config!$B$4:$N$14,MATCH($F18,config!$B$6:$N$6,),FALSE)</f>
        <v>-1</v>
      </c>
    </row>
    <row r="19" spans="3:10" x14ac:dyDescent="0.25">
      <c r="C19" s="8" t="str">
        <f>VLOOKUP(C$5, config!$B$4:$N$14,MATCH($F19,config!$B$6:$N$6,),FALSE)</f>
        <v>*CO2*,-*CO2S</v>
      </c>
      <c r="D19" s="8" t="str">
        <f>VLOOKUP(D$5, config!$B$4:$N$14,MATCH($F19,config!$B$6:$N$6,),FALSE)</f>
        <v>ENV</v>
      </c>
      <c r="F19" s="8">
        <v>2026</v>
      </c>
      <c r="G19" s="8" t="str">
        <f>VLOOKUP(G$5, config!$B$4:$N$14,MATCH($F19,config!$B$6:$N$6,),FALSE)</f>
        <v>UP</v>
      </c>
      <c r="H19" s="8">
        <f>VLOOKUP(H$5, config!$B$4:$N$14,MATCH($F19,config!$B$6:$N$6,),FALSE)</f>
        <v>1</v>
      </c>
      <c r="J19" s="8">
        <f>VLOOKUP("Value", config!$B$4:$N$14,MATCH($F19,config!$B$6:$N$6,),FALSE)</f>
        <v>30554</v>
      </c>
    </row>
    <row r="20" spans="3:10" x14ac:dyDescent="0.25">
      <c r="C20" s="8" t="str">
        <f>VLOOKUP(C$5, config!$B$4:$N$14,MATCH($F20,config!$B$6:$N$6,),FALSE)</f>
        <v>*CO2*,-*CO2S</v>
      </c>
      <c r="D20" s="8" t="str">
        <f>VLOOKUP(D$5, config!$B$4:$N$14,MATCH($F20,config!$B$6:$N$6,),FALSE)</f>
        <v>ENV</v>
      </c>
      <c r="E20" s="8" t="str">
        <f>VLOOKUP(E$5, config!$B$4:$N$14,MATCH($F20,config!$B$6:$N$6,),FALSE)</f>
        <v>T-A*INT*,T-NAV*</v>
      </c>
      <c r="F20" s="8">
        <f>F19</f>
        <v>2026</v>
      </c>
      <c r="I20" s="8">
        <f>VLOOKUP(I$5, config!$B$4:$N$14,MATCH($F20,config!$B$6:$N$6,),FALSE)</f>
        <v>-1</v>
      </c>
    </row>
    <row r="21" spans="3:10" x14ac:dyDescent="0.25">
      <c r="C21" s="8" t="str">
        <f>VLOOKUP(C$5, config!$B$4:$N$14,MATCH($F21,config!$B$6:$N$6,),FALSE)</f>
        <v>*CO2*,-*CO2S</v>
      </c>
      <c r="D21" s="8" t="str">
        <f>VLOOKUP(D$5, config!$B$4:$N$14,MATCH($F21,config!$B$6:$N$6,),FALSE)</f>
        <v>ENV</v>
      </c>
      <c r="F21" s="8">
        <v>2027</v>
      </c>
      <c r="G21" s="8" t="str">
        <f>VLOOKUP(G$5, config!$B$4:$N$14,MATCH($F21,config!$B$6:$N$6,),FALSE)</f>
        <v>UP</v>
      </c>
      <c r="H21" s="8">
        <f>VLOOKUP(H$5, config!$B$4:$N$14,MATCH($F21,config!$B$6:$N$6,),FALSE)</f>
        <v>1</v>
      </c>
      <c r="J21" s="8">
        <f>VLOOKUP("Value", config!$B$4:$N$14,MATCH($F21,config!$B$6:$N$6,),FALSE)</f>
        <v>29948</v>
      </c>
    </row>
    <row r="22" spans="3:10" x14ac:dyDescent="0.25">
      <c r="C22" s="8" t="str">
        <f>VLOOKUP(C$5, config!$B$4:$N$14,MATCH($F22,config!$B$6:$N$6,),FALSE)</f>
        <v>*CO2*,-*CO2S</v>
      </c>
      <c r="D22" s="8" t="str">
        <f>VLOOKUP(D$5, config!$B$4:$N$14,MATCH($F22,config!$B$6:$N$6,),FALSE)</f>
        <v>ENV</v>
      </c>
      <c r="E22" s="8" t="str">
        <f>VLOOKUP(E$5, config!$B$4:$N$14,MATCH($F22,config!$B$6:$N$6,),FALSE)</f>
        <v>T-A*INT*,T-NAV*</v>
      </c>
      <c r="F22" s="8">
        <f>F21</f>
        <v>2027</v>
      </c>
      <c r="I22" s="8">
        <f>VLOOKUP(I$5, config!$B$4:$N$14,MATCH($F22,config!$B$6:$N$6,),FALSE)</f>
        <v>-1</v>
      </c>
    </row>
    <row r="23" spans="3:10" x14ac:dyDescent="0.25">
      <c r="C23" s="8" t="str">
        <f>VLOOKUP(C$5, config!$B$4:$N$14,MATCH($F23,config!$B$6:$N$6,),FALSE)</f>
        <v>*CO2*,-*CO2S</v>
      </c>
      <c r="D23" s="8" t="str">
        <f>VLOOKUP(D$5, config!$B$4:$N$14,MATCH($F23,config!$B$6:$N$6,),FALSE)</f>
        <v>ENV</v>
      </c>
      <c r="F23" s="8">
        <v>2028</v>
      </c>
      <c r="G23" s="8" t="str">
        <f>VLOOKUP(G$5, config!$B$4:$N$14,MATCH($F23,config!$B$6:$N$6,),FALSE)</f>
        <v>UP</v>
      </c>
      <c r="H23" s="8">
        <f>VLOOKUP(H$5, config!$B$4:$N$14,MATCH($F23,config!$B$6:$N$6,),FALSE)</f>
        <v>1</v>
      </c>
      <c r="J23" s="8">
        <f>VLOOKUP("Value", config!$B$4:$N$14,MATCH($F23,config!$B$6:$N$6,),FALSE)</f>
        <v>28505</v>
      </c>
    </row>
    <row r="24" spans="3:10" x14ac:dyDescent="0.25">
      <c r="C24" s="8" t="str">
        <f>VLOOKUP(C$5, config!$B$4:$N$14,MATCH($F24,config!$B$6:$N$6,),FALSE)</f>
        <v>*CO2*,-*CO2S</v>
      </c>
      <c r="D24" s="8" t="str">
        <f>VLOOKUP(D$5, config!$B$4:$N$14,MATCH($F24,config!$B$6:$N$6,),FALSE)</f>
        <v>ENV</v>
      </c>
      <c r="E24" s="8" t="str">
        <f>VLOOKUP(E$5, config!$B$4:$N$14,MATCH($F24,config!$B$6:$N$6,),FALSE)</f>
        <v>T-A*INT*,T-NAV*</v>
      </c>
      <c r="F24" s="8">
        <f>F23</f>
        <v>2028</v>
      </c>
      <c r="I24" s="8">
        <f>VLOOKUP(I$5, config!$B$4:$N$14,MATCH($F24,config!$B$6:$N$6,),FALSE)</f>
        <v>-1</v>
      </c>
    </row>
    <row r="25" spans="3:10" x14ac:dyDescent="0.25">
      <c r="C25" s="8" t="str">
        <f>VLOOKUP(C$5, config!$B$4:$N$14,MATCH($F25,config!$B$6:$N$6,),FALSE)</f>
        <v>*CO2*,-*CO2S</v>
      </c>
      <c r="D25" s="8" t="str">
        <f>VLOOKUP(D$5, config!$B$4:$N$14,MATCH($F25,config!$B$6:$N$6,),FALSE)</f>
        <v>ENV</v>
      </c>
      <c r="F25" s="8">
        <v>2029</v>
      </c>
      <c r="G25" s="8" t="str">
        <f>VLOOKUP(G$5, config!$B$4:$N$14,MATCH($F25,config!$B$6:$N$6,),FALSE)</f>
        <v>UP</v>
      </c>
      <c r="H25" s="8">
        <f>VLOOKUP(H$5, config!$B$4:$N$14,MATCH($F25,config!$B$6:$N$6,),FALSE)</f>
        <v>1</v>
      </c>
      <c r="J25" s="8">
        <f>VLOOKUP("Value", config!$B$4:$N$14,MATCH($F25,config!$B$6:$N$6,),FALSE)</f>
        <v>27699</v>
      </c>
    </row>
    <row r="26" spans="3:10" x14ac:dyDescent="0.25">
      <c r="C26" s="8" t="str">
        <f>VLOOKUP(C$5, config!$B$4:$N$14,MATCH($F26,config!$B$6:$N$6,),FALSE)</f>
        <v>*CO2*,-*CO2S</v>
      </c>
      <c r="D26" s="8" t="str">
        <f>VLOOKUP(D$5, config!$B$4:$N$14,MATCH($F26,config!$B$6:$N$6,),FALSE)</f>
        <v>ENV</v>
      </c>
      <c r="E26" s="8" t="str">
        <f>VLOOKUP(E$5, config!$B$4:$N$14,MATCH($F26,config!$B$6:$N$6,),FALSE)</f>
        <v>T-A*INT*,T-NAV*</v>
      </c>
      <c r="F26" s="8">
        <f>F25</f>
        <v>2029</v>
      </c>
      <c r="I26" s="8">
        <f>VLOOKUP(I$5, config!$B$4:$N$14,MATCH($F26,config!$B$6:$N$6,),FALSE)</f>
        <v>-1</v>
      </c>
    </row>
    <row r="27" spans="3:10" x14ac:dyDescent="0.25">
      <c r="C27" s="8" t="str">
        <f>VLOOKUP(C$5, config!$B$4:$N$14,MATCH($F27,config!$B$6:$N$6,),FALSE)</f>
        <v>*CO2*,-*CO2S</v>
      </c>
      <c r="D27" s="8" t="str">
        <f>VLOOKUP(D$5, config!$B$4:$N$14,MATCH($F27,config!$B$6:$N$6,),FALSE)</f>
        <v>ENV</v>
      </c>
      <c r="F27" s="8">
        <v>2030</v>
      </c>
      <c r="G27" s="8" t="str">
        <f>VLOOKUP(G$5, config!$B$4:$N$14,MATCH($F27,config!$B$6:$N$6,),FALSE)</f>
        <v>UP</v>
      </c>
      <c r="H27" s="8">
        <f>VLOOKUP(H$5, config!$B$4:$N$14,MATCH($F27,config!$B$6:$N$6,),FALSE)</f>
        <v>1</v>
      </c>
      <c r="J27" s="8">
        <f>VLOOKUP("Value", config!$B$4:$N$14,MATCH($F27,config!$B$6:$N$6,),FALSE)</f>
        <v>27046</v>
      </c>
    </row>
    <row r="28" spans="3:10" x14ac:dyDescent="0.25">
      <c r="C28" s="8" t="str">
        <f>VLOOKUP(C$5, config!$B$4:$N$14,MATCH($F28,config!$B$6:$N$6,),FALSE)</f>
        <v>*CO2*,-*CO2S</v>
      </c>
      <c r="D28" s="8" t="str">
        <f>VLOOKUP(D$5, config!$B$4:$N$14,MATCH($F28,config!$B$6:$N$6,),FALSE)</f>
        <v>ENV</v>
      </c>
      <c r="E28" s="8" t="str">
        <f>VLOOKUP(E$5, config!$B$4:$N$14,MATCH($F28,config!$B$6:$N$6,),FALSE)</f>
        <v>T-A*INT*,T-NAV*</v>
      </c>
      <c r="F28" s="8">
        <f>F27</f>
        <v>2030</v>
      </c>
      <c r="I28" s="8">
        <f>VLOOKUP(I$5, config!$B$4:$N$14,MATCH($F28,config!$B$6:$N$6,),FALSE)</f>
        <v>-1</v>
      </c>
    </row>
    <row r="29" spans="3:10" x14ac:dyDescent="0.25">
      <c r="F29" s="8">
        <v>0</v>
      </c>
      <c r="J29" s="8">
        <f>VLOOKUP("Value", config!$B$4:$N$14,MATCH($F29,config!$B$6:$N$6,),FALSE)</f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config</vt:lpstr>
      <vt:lpstr>single</vt:lpstr>
      <vt:lpstr>multi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2021-11-16T23:46:22Z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912319421768188</vt:r8>
  </property>
</Properties>
</file>