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A3152873-A03E-4875-942B-0B72887F1DEE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  <sheet name="COM_PROJ" sheetId="9" r:id="rId8"/>
  </sheets>
  <externalReferences>
    <externalReference r:id="rId9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7" i="1" l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N38" i="1"/>
  <c r="N37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U86" i="1"/>
  <c r="T86" i="1"/>
  <c r="S86" i="1"/>
  <c r="R86" i="1"/>
  <c r="Q86" i="1"/>
  <c r="P86" i="1"/>
  <c r="O86" i="1"/>
  <c r="N86" i="1"/>
  <c r="N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O61" i="1"/>
  <c r="E12" i="9" l="1"/>
  <c r="E10" i="9"/>
  <c r="E8" i="9"/>
  <c r="E7" i="9"/>
  <c r="E5" i="9"/>
  <c r="E6" i="9"/>
  <c r="E4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G12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G10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H4" i="9"/>
  <c r="G9" i="9"/>
  <c r="G8" i="9"/>
  <c r="G6" i="9"/>
  <c r="G4" i="9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N83" i="1"/>
  <c r="N81" i="1"/>
  <c r="N79" i="1"/>
  <c r="N77" i="1"/>
  <c r="N75" i="1"/>
  <c r="N73" i="1"/>
  <c r="N71" i="1"/>
  <c r="N69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O46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O48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N58" i="1"/>
  <c r="N56" i="1"/>
  <c r="N54" i="1"/>
  <c r="N52" i="1"/>
  <c r="N50" i="1"/>
  <c r="N48" i="1"/>
  <c r="N46" i="1"/>
  <c r="N44" i="1"/>
  <c r="R25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N24" i="1"/>
  <c r="P31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N28" i="1" s="1"/>
  <c r="N27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N30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I34" i="1" s="1"/>
  <c r="AJ33" i="1"/>
  <c r="AK33" i="1"/>
  <c r="AL33" i="1"/>
  <c r="AM33" i="1"/>
  <c r="AN33" i="1"/>
  <c r="N33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N21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N18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N15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M58" i="1"/>
  <c r="M56" i="1"/>
  <c r="M54" i="1"/>
  <c r="M52" i="1"/>
  <c r="M50" i="1"/>
  <c r="M48" i="1"/>
  <c r="M46" i="1"/>
  <c r="M44" i="1"/>
  <c r="M33" i="1"/>
  <c r="M30" i="1"/>
  <c r="M27" i="1"/>
  <c r="M24" i="1"/>
  <c r="M21" i="1"/>
  <c r="M18" i="1"/>
  <c r="M15" i="1"/>
  <c r="M12" i="1"/>
  <c r="H69" i="1"/>
  <c r="H46" i="1"/>
  <c r="H44" i="1"/>
  <c r="H19" i="1"/>
  <c r="H18" i="1"/>
  <c r="H15" i="1"/>
  <c r="H12" i="1"/>
  <c r="M19" i="1" l="1"/>
  <c r="E71" i="1" l="1"/>
  <c r="E73" i="1"/>
  <c r="E75" i="1"/>
  <c r="E77" i="1"/>
  <c r="E79" i="1"/>
  <c r="E81" i="1"/>
  <c r="E83" i="1"/>
  <c r="E69" i="1"/>
  <c r="E58" i="1"/>
  <c r="E56" i="1"/>
  <c r="E54" i="1"/>
  <c r="E52" i="1"/>
  <c r="E50" i="1"/>
  <c r="E48" i="1"/>
  <c r="E46" i="1"/>
  <c r="E44" i="1"/>
  <c r="E33" i="1"/>
  <c r="E30" i="1"/>
  <c r="E27" i="1"/>
  <c r="E24" i="1"/>
  <c r="E21" i="1"/>
  <c r="E18" i="1"/>
  <c r="E15" i="1"/>
  <c r="E13" i="1"/>
  <c r="E12" i="1"/>
  <c r="M83" i="1" l="1"/>
  <c r="M81" i="1"/>
  <c r="M79" i="1"/>
  <c r="M77" i="1"/>
  <c r="M75" i="1"/>
  <c r="M73" i="1"/>
  <c r="M71" i="1"/>
  <c r="M69" i="1"/>
  <c r="M1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N28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O13" i="1"/>
  <c r="P13" i="1"/>
  <c r="Q13" i="1"/>
  <c r="R13" i="1"/>
  <c r="S13" i="1"/>
  <c r="T13" i="1"/>
  <c r="N22" i="1" l="1"/>
  <c r="N13" i="1"/>
  <c r="E34" i="1"/>
  <c r="C34" i="1"/>
  <c r="C31" i="1"/>
  <c r="C28" i="1"/>
  <c r="E25" i="1"/>
  <c r="C25" i="1"/>
  <c r="E22" i="1"/>
  <c r="C22" i="1"/>
  <c r="C19" i="1"/>
  <c r="C16" i="1"/>
  <c r="C13" i="1"/>
  <c r="P11" i="1" l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O11" i="1"/>
  <c r="N11" i="1"/>
  <c r="E31" i="1" l="1"/>
  <c r="E28" i="1"/>
  <c r="E19" i="1"/>
  <c r="E16" i="1"/>
  <c r="H13" i="1" l="1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G13" i="9"/>
  <c r="H16" i="1" l="1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H11" i="9"/>
  <c r="G11" i="9"/>
  <c r="H21" i="1" l="1"/>
  <c r="AI3" i="2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O68" i="1"/>
  <c r="N68" i="1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H3" i="9"/>
  <c r="G3" i="9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H24" i="1" l="1"/>
  <c r="H22" i="1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  <c r="H27" i="1" l="1"/>
  <c r="H25" i="1"/>
  <c r="H71" i="1"/>
  <c r="H73" i="1" s="1"/>
  <c r="H75" i="1" s="1"/>
  <c r="H77" i="1" s="1"/>
  <c r="H79" i="1" s="1"/>
  <c r="H81" i="1" s="1"/>
  <c r="H83" i="1" s="1"/>
  <c r="H48" i="1"/>
  <c r="H50" i="1" s="1"/>
  <c r="H52" i="1" s="1"/>
  <c r="H54" i="1" s="1"/>
  <c r="H56" i="1" s="1"/>
  <c r="H58" i="1" s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O25" i="1"/>
  <c r="P25" i="1"/>
  <c r="Q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O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J34" i="1"/>
  <c r="AK34" i="1"/>
  <c r="AL34" i="1"/>
  <c r="AM34" i="1"/>
  <c r="AN34" i="1"/>
  <c r="N16" i="1"/>
  <c r="N19" i="1"/>
  <c r="N25" i="1"/>
  <c r="N31" i="1"/>
  <c r="N34" i="1"/>
  <c r="H30" i="1" l="1"/>
  <c r="H28" i="1"/>
  <c r="M25" i="1"/>
  <c r="M22" i="1"/>
  <c r="M16" i="1"/>
  <c r="M28" i="1"/>
  <c r="M31" i="1"/>
  <c r="M34" i="1"/>
  <c r="H33" i="1" l="1"/>
  <c r="H34" i="1" s="1"/>
  <c r="H31" i="1"/>
  <c r="H9" i="9" l="1"/>
  <c r="I9" i="9"/>
  <c r="J9" i="9"/>
  <c r="K9" i="9"/>
  <c r="L9" i="9"/>
  <c r="M9" i="9"/>
  <c r="N9" i="9"/>
  <c r="O9" i="9"/>
  <c r="P9" i="9"/>
  <c r="Q9" i="9"/>
  <c r="R9" i="9"/>
  <c r="S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G7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G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<sst xmlns="http://schemas.openxmlformats.org/spreadsheetml/2006/main" count="580" uniqueCount="246">
  <si>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</si>
  <si>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</si>
  <si>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</si>
  <si>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</si>
  <si>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</si>
  <si>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</si>
  <si>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</si>
  <si>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</si>
  <si>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</si>
  <si>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</si>
  <si>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</si>
  <si>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</si>
  <si>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</si>
  <si>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</si>
  <si>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</si>
  <si>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</si>
  <si>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</si>
  <si>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</si>
  <si>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</si>
  <si>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</si>
  <si>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</si>
  <si>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</si>
  <si>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</si>
  <si>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</si>
  <si>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</si>
  <si>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</si>
  <si>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</si>
  <si>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</si>
  <si>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</si>
  <si>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</si>
  <si>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</si>
  <si>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</si>
  <si>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</si>
  <si>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</si>
  <si>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</si>
  <si>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</si>
  <si>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</si>
  <si>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</si>
  <si>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</si>
  <si>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</si>
  <si>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</si>
  <si>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</si>
  <si>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</si>
  <si>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</si>
  <si>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</si>
  <si>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</si>
  <si>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</si>
  <si>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</si>
  <si>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</si>
  <si>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</si>
  <si>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</si>
  <si>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</si>
  <si>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</si>
  <si>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</si>
  <si>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</si>
  <si>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</si>
  <si>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</si>
  <si>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</si>
  <si>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</si>
  <si>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</si>
  <si>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</si>
  <si>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</si>
  <si>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COM_PROJ</t>
  </si>
  <si>
    <t>Demand growth</t>
  </si>
  <si>
    <t>Demand type</t>
  </si>
  <si>
    <t>TRAPS</t>
  </si>
  <si>
    <t>TRAPM</t>
  </si>
  <si>
    <t>TRAPL</t>
  </si>
  <si>
    <t>~UC_T:UC_COMPRD</t>
  </si>
  <si>
    <t>LO</t>
  </si>
  <si>
    <t>UC_cycling_S</t>
  </si>
  <si>
    <t>UC_motorcycle_S</t>
  </si>
  <si>
    <t>UC_LDVs_S</t>
  </si>
  <si>
    <t>UC_Taxis_S</t>
  </si>
  <si>
    <t>UC_BUS_S</t>
  </si>
  <si>
    <t>UC_Train_S</t>
  </si>
  <si>
    <t>UC_walking_M</t>
  </si>
  <si>
    <t>UC_cycling_M</t>
  </si>
  <si>
    <t>UC_motorcycle_M</t>
  </si>
  <si>
    <t>UC_LDVs_M</t>
  </si>
  <si>
    <t>UC_Taxis_M</t>
  </si>
  <si>
    <t>UC_BUS_M</t>
  </si>
  <si>
    <t>UC_Train_M</t>
  </si>
  <si>
    <t>UC_walking_L</t>
  </si>
  <si>
    <t>UC_cycling_L</t>
  </si>
  <si>
    <t>UC_motorcycle_L</t>
  </si>
  <si>
    <t>UC_LDVs_L</t>
  </si>
  <si>
    <t>UC_Taxis_L</t>
  </si>
  <si>
    <t>UC_BUS_L</t>
  </si>
  <si>
    <t>UC_Train_L</t>
  </si>
  <si>
    <t>UC_Light_rail_LUAS_S</t>
  </si>
  <si>
    <t>UC_walking_S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</si>
  <si>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</si>
  <si>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</si>
  <si>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</si>
  <si>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</si>
  <si>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</si>
  <si>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</si>
  <si>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</si>
  <si>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</si>
  <si>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</si>
  <si>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</si>
  <si>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</si>
  <si>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</si>
  <si>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</si>
  <si>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</si>
  <si>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</si>
  <si>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</si>
  <si>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</si>
  <si>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</si>
  <si>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</si>
  <si>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</si>
  <si>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</si>
  <si>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</si>
  <si>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</si>
  <si>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</si>
  <si>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</si>
  <si>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</si>
  <si>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</si>
  <si>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</si>
  <si>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</si>
  <si>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</si>
  <si>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</si>
  <si>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</si>
  <si>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</si>
  <si>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</si>
  <si>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</si>
  <si>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TFGV</t>
  </si>
  <si>
    <t>TFRAIL</t>
  </si>
  <si>
    <r>
      <t>The potential of behavior change measures on fuel consumption &amp; CO</t>
    </r>
    <r>
      <rPr>
        <b/>
        <vertAlign val="subscript"/>
        <sz val="16"/>
        <color rgb="FF000000"/>
        <rFont val="CenturyGothic-Bold"/>
      </rPr>
      <t>2</t>
    </r>
    <r>
      <rPr>
        <b/>
        <sz val="16"/>
        <color rgb="FF000000"/>
        <rFont val="CenturyGothic-Bold"/>
      </rPr>
      <t xml:space="preserve"> emissions in transport sector</t>
    </r>
  </si>
  <si>
    <t xml:space="preserve"> Solutions</t>
  </si>
  <si>
    <t xml:space="preserve"> Saving potential</t>
  </si>
  <si>
    <t xml:space="preserve"> Half of all car trips of less than 5 km can be replaced by bicycle/walking</t>
  </si>
  <si>
    <t xml:space="preserve"> Replacing short car journeys with active modes</t>
  </si>
  <si>
    <t>UP</t>
  </si>
  <si>
    <t>Vehicle type (Existing technologies)</t>
  </si>
  <si>
    <t>End-use technologies</t>
  </si>
  <si>
    <t>Description</t>
  </si>
  <si>
    <t>Passengers</t>
  </si>
  <si>
    <t>Active modes</t>
  </si>
  <si>
    <t>T-WLK_WLK</t>
  </si>
  <si>
    <t>TRA Walking</t>
  </si>
  <si>
    <t>T-CYC_CYC</t>
  </si>
  <si>
    <t>TRA Cycling</t>
  </si>
  <si>
    <t>Two-wheelers</t>
  </si>
  <si>
    <t>T-MOT-ICE_GSL00</t>
  </si>
  <si>
    <t>TRA Motorcycles: Gasoline ICEs - Existing</t>
  </si>
  <si>
    <t>Private cars</t>
  </si>
  <si>
    <t>T-CAR-ICE_GSL00</t>
  </si>
  <si>
    <t>TRA Cars: Gasoline ICEs - Existing</t>
  </si>
  <si>
    <t>T-CAR-ICE_DST00</t>
  </si>
  <si>
    <t>TRA Cars: Diesel ICEs - Existing</t>
  </si>
  <si>
    <t>T-CAR-ICE_DF00</t>
  </si>
  <si>
    <t>TRA Cars: Dual fuel ICEs - Existing</t>
  </si>
  <si>
    <t>T-CAR-ICE_E8500</t>
  </si>
  <si>
    <t>TRA Cars: Flex fuel ICEs - Existing</t>
  </si>
  <si>
    <t>T-CAR-HEV_GSL00</t>
  </si>
  <si>
    <t>TRA Cars: Gasoline HEV - Existing</t>
  </si>
  <si>
    <t>T-CAR-HEV_DST00</t>
  </si>
  <si>
    <t>TRA Cars: Diesel HEV - Existing</t>
  </si>
  <si>
    <t>T-CAR-PHEV_GSL00</t>
  </si>
  <si>
    <t>TRA Cars: Gasoline PHEV - Existing</t>
  </si>
  <si>
    <t>T-CAR-PHEV_DST00</t>
  </si>
  <si>
    <t>TRA Cars: Diesel PHEV - Existing</t>
  </si>
  <si>
    <t>T-CAR-BEV_ELC00</t>
  </si>
  <si>
    <t>TRA Cars: Battery Electric Vehicle - Existing</t>
  </si>
  <si>
    <t>Small public services (Taxi)</t>
  </si>
  <si>
    <t>T-TAX-ICE_GSL00</t>
  </si>
  <si>
    <t>TRA Taxis: Gasoline ICEs - Existing</t>
  </si>
  <si>
    <t>T-TAX-ICE_DST00</t>
  </si>
  <si>
    <t>TRA Taxis: Diesel ICEs - Existing</t>
  </si>
  <si>
    <t>T-TAX-HEV_GSL00</t>
  </si>
  <si>
    <t>TRA Taxis: Gasoline HEVs - Existing</t>
  </si>
  <si>
    <t>Large public services (Bus)</t>
  </si>
  <si>
    <t>T-BUS-ICE_DST00</t>
  </si>
  <si>
    <t>TRA BUS: Diesel ICEs - Existing</t>
  </si>
  <si>
    <t>Rail</t>
  </si>
  <si>
    <t>T-LPT-EV_ELC00</t>
  </si>
  <si>
    <t>TRA Light Passenger Train: Electric - Existing</t>
  </si>
  <si>
    <t>T-HPT-EV_ELC00</t>
  </si>
  <si>
    <t>TRA Heavy Passenger Train: Electric - Existing</t>
  </si>
  <si>
    <t>T-HPT-ICE_DST00</t>
  </si>
  <si>
    <t>TRA Heavy Passenger Train: Diesel - Existing</t>
  </si>
  <si>
    <t>Freights</t>
  </si>
  <si>
    <t>Goods vehicle</t>
  </si>
  <si>
    <t>T-LGT-ICE_GSL00</t>
  </si>
  <si>
    <t>TRA Light Goods Truck: Gasoline ICEs - Existing</t>
  </si>
  <si>
    <t>T-HGT-ICE_DST00</t>
  </si>
  <si>
    <t>TRA Heavy Goods Truck: Diesel ICEs - Existing</t>
  </si>
  <si>
    <t>T-GTR-ICE_DST00</t>
  </si>
  <si>
    <t>TRA Goods Train: ICE Diesel Train - Existing</t>
  </si>
  <si>
    <t>Tourism, Navigation, and others</t>
  </si>
  <si>
    <t>T-TUR_CON00</t>
  </si>
  <si>
    <t>TRA Tourism: Conventional Tourism Vehicles - Existing</t>
  </si>
  <si>
    <t>T-NAV_CON00</t>
  </si>
  <si>
    <t>TRA Navigation: Conventional Navigation Vehicles - Existing</t>
  </si>
  <si>
    <t>T-OTH_CON00</t>
  </si>
  <si>
    <t xml:space="preserve">TRA Unspecified: Conventional Unspecified Vehicles - Existing </t>
  </si>
  <si>
    <t>Aviation</t>
  </si>
  <si>
    <t>T-AVI_DOM00</t>
  </si>
  <si>
    <t>TRA Domestic Aviation: Aviation for Domestic Flights</t>
  </si>
  <si>
    <t>T-AVI_INT00</t>
  </si>
  <si>
    <t>TRA International Aviation: Aviation for International Flights</t>
  </si>
  <si>
    <t>Bpkm</t>
  </si>
  <si>
    <t>Category</t>
  </si>
  <si>
    <t>Distance</t>
  </si>
  <si>
    <t>Short-range</t>
  </si>
  <si>
    <t>&lt; 5 km</t>
  </si>
  <si>
    <t>Medium-range</t>
  </si>
  <si>
    <t>5-30 km</t>
  </si>
  <si>
    <t>Long-range</t>
  </si>
  <si>
    <t>&gt; 30 km</t>
  </si>
  <si>
    <t>Demand</t>
  </si>
  <si>
    <t>Unit</t>
  </si>
  <si>
    <t>Share of transport modes in short-range passenger demand in 2018</t>
  </si>
  <si>
    <t>Modes</t>
  </si>
  <si>
    <t>Transport type</t>
  </si>
  <si>
    <t>Non-motorized</t>
  </si>
  <si>
    <t>Walk</t>
  </si>
  <si>
    <t>Bike</t>
  </si>
  <si>
    <t>Private</t>
  </si>
  <si>
    <t>2-wheelers</t>
  </si>
  <si>
    <t>LDV</t>
  </si>
  <si>
    <t>Public</t>
  </si>
  <si>
    <t>Taxis</t>
  </si>
  <si>
    <t>BUS</t>
  </si>
  <si>
    <t>Light rail (LUAS)</t>
  </si>
  <si>
    <t>Train</t>
  </si>
  <si>
    <t>TOTAL</t>
  </si>
  <si>
    <t>Share of transport modes in medium-range passenger demand in 2018</t>
  </si>
  <si>
    <t>Share of transport modes in long-range passenger demand in 2018</t>
  </si>
  <si>
    <t>The following shares come from Demand sheet in VT file</t>
  </si>
  <si>
    <t>CommName</t>
  </si>
  <si>
    <t>*Unit</t>
  </si>
  <si>
    <t>Btkm</t>
  </si>
  <si>
    <t>TTURS</t>
  </si>
  <si>
    <t>PJ</t>
  </si>
  <si>
    <t>TNAV</t>
  </si>
  <si>
    <t>TOTH</t>
  </si>
  <si>
    <t>TAVIDOM</t>
  </si>
  <si>
    <t>TAVIINT</t>
  </si>
  <si>
    <t>check</t>
  </si>
  <si>
    <t>check 2018</t>
  </si>
  <si>
    <t>check 2030</t>
  </si>
  <si>
    <t>UC_Light_rail_LUAS_L</t>
  </si>
  <si>
    <t>UC_Light_rail_LUAS_M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</si>
</sst>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"/>
    <numFmt numFmtId="165" formatCode="\Te\x\t"/>
    <numFmt numFmtId="166" formatCode="0.000"/>
    <numFmt numFmtId="167" formatCode="0.000000"/>
    <numFmt numFmtId="168" formatCode="0.0000"/>
    <numFmt numFmtId="169" formatCode="0.0%"/>
    <numFmt numFmtId="170" formatCode="_-* #,##0_-;\-* #,##0_-;_-* &quot;-&quot;??_-;_-@_-"/>
    <numFmt numFmtId="171" formatCode="_-* #,##0.000_-;\-* #,##0.000_-;_-* &quot;-&quot;??_-;_-@_-"/>
    <numFmt numFmtId="172" formatCode="_-* #,##0.0_-;\-* #,##0.0_-;_-* &quot;-&quot;??_-;_-@_-"/>
  </numFmts>
  <fonts count="30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0000"/>
      <name val="CenturyGothic-Bold"/>
    </font>
    <font>
      <b/>
      <vertAlign val="subscript"/>
      <sz val="16"/>
      <color rgb="FF000000"/>
      <name val="CenturyGothic-Bold"/>
    </font>
    <font>
      <b/>
      <sz val="16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theme="1"/>
      <name val="Calibri"/>
      <family val="2"/>
      <scheme val="minor"/>
    </font>
    <font>
      <sz val="11"/>
      <color rgb="FFFFFFFF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6FB7D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FF99"/>
        <bgColor rgb="FF000000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8" fillId="5" borderId="0" applyNumberFormat="0" applyBorder="0" applyAlignment="0" applyProtection="0"/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6" borderId="0" xfId="0" applyFont="1" applyFill="1" applyBorder="1"/>
    <xf numFmtId="0" fontId="3" fillId="7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165" fontId="8" fillId="5" borderId="2" xfId="1" applyNumberFormat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9" fillId="8" borderId="0" xfId="0" applyFont="1" applyFill="1"/>
    <xf numFmtId="1" fontId="9" fillId="8" borderId="0" xfId="0" applyNumberFormat="1" applyFont="1" applyFill="1"/>
    <xf numFmtId="164" fontId="0" fillId="0" borderId="0" xfId="0" applyNumberFormat="1"/>
    <xf numFmtId="164" fontId="9" fillId="8" borderId="0" xfId="0" applyNumberFormat="1" applyFont="1" applyFill="1"/>
    <xf numFmtId="1" fontId="9" fillId="8" borderId="2" xfId="0" applyNumberFormat="1" applyFont="1" applyFill="1" applyBorder="1"/>
    <xf numFmtId="1" fontId="11" fillId="8" borderId="0" xfId="0" applyNumberFormat="1" applyFont="1" applyFill="1"/>
    <xf numFmtId="1" fontId="11" fillId="8" borderId="2" xfId="0" applyNumberFormat="1" applyFont="1" applyFill="1" applyBorder="1"/>
    <xf numFmtId="0" fontId="3" fillId="7" borderId="0" xfId="0" applyFont="1" applyFill="1"/>
    <xf numFmtId="0" fontId="3" fillId="2" borderId="0" xfId="0" applyFont="1" applyFill="1"/>
    <xf numFmtId="0" fontId="3" fillId="6" borderId="0" xfId="0" applyFont="1" applyFill="1"/>
    <xf numFmtId="2" fontId="0" fillId="0" borderId="0" xfId="0" applyNumberFormat="1"/>
    <xf numFmtId="0" fontId="0" fillId="0" borderId="2" xfId="0" applyBorder="1"/>
    <xf numFmtId="2" fontId="0" fillId="0" borderId="2" xfId="0" applyNumberFormat="1" applyBorder="1"/>
    <xf numFmtId="0" fontId="0" fillId="0" borderId="0" xfId="0" applyBorder="1"/>
    <xf numFmtId="2" fontId="0" fillId="0" borderId="0" xfId="0" applyNumberFormat="1" applyBorder="1"/>
    <xf numFmtId="0" fontId="9" fillId="9" borderId="2" xfId="0" applyFont="1" applyFill="1" applyBorder="1" applyAlignment="1">
      <alignment horizontal="left" vertical="center"/>
    </xf>
    <xf numFmtId="0" fontId="9" fillId="9" borderId="2" xfId="0" applyFont="1" applyFill="1" applyBorder="1" applyAlignment="1" applyProtection="1">
      <alignment horizontal="left" vertical="center"/>
      <protection locked="0"/>
    </xf>
    <xf numFmtId="0" fontId="9" fillId="10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" fontId="11" fillId="8" borderId="0" xfId="0" applyNumberFormat="1" applyFont="1" applyFill="1" applyBorder="1"/>
    <xf numFmtId="1" fontId="9" fillId="8" borderId="0" xfId="0" applyNumberFormat="1" applyFont="1" applyFill="1" applyBorder="1"/>
    <xf numFmtId="164" fontId="9" fillId="8" borderId="0" xfId="0" applyNumberFormat="1" applyFont="1" applyFill="1" applyBorder="1"/>
    <xf numFmtId="2" fontId="9" fillId="8" borderId="0" xfId="0" applyNumberFormat="1" applyFont="1" applyFill="1"/>
    <xf numFmtId="2" fontId="9" fillId="8" borderId="0" xfId="0" applyNumberFormat="1" applyFont="1" applyFill="1" applyBorder="1"/>
    <xf numFmtId="0" fontId="0" fillId="0" borderId="2" xfId="0" applyFill="1" applyBorder="1"/>
    <xf numFmtId="166" fontId="0" fillId="0" borderId="0" xfId="0" applyNumberFormat="1" applyBorder="1"/>
    <xf numFmtId="166" fontId="9" fillId="8" borderId="2" xfId="0" applyNumberFormat="1" applyFont="1" applyFill="1" applyBorder="1"/>
    <xf numFmtId="0" fontId="12" fillId="0" borderId="0" xfId="0" applyFont="1" applyAlignment="1">
      <alignment horizontal="left" vertical="center" readingOrder="1"/>
    </xf>
    <xf numFmtId="167" fontId="0" fillId="0" borderId="0" xfId="0" applyNumberFormat="1"/>
    <xf numFmtId="0" fontId="0" fillId="0" borderId="0" xfId="0" applyAlignment="1">
      <alignment vertical="center"/>
    </xf>
    <xf numFmtId="10" fontId="0" fillId="0" borderId="0" xfId="2" applyNumberFormat="1" applyFont="1"/>
    <xf numFmtId="0" fontId="0" fillId="0" borderId="0" xfId="0" applyFill="1"/>
    <xf numFmtId="0" fontId="0" fillId="0" borderId="0" xfId="0" applyFill="1" applyBorder="1"/>
    <xf numFmtId="0" fontId="10" fillId="14" borderId="1" xfId="0" applyFont="1" applyFill="1" applyBorder="1" applyAlignment="1">
      <alignment vertical="center"/>
    </xf>
    <xf numFmtId="0" fontId="10" fillId="14" borderId="6" xfId="0" applyFont="1" applyFill="1" applyBorder="1" applyAlignment="1">
      <alignment vertical="center"/>
    </xf>
    <xf numFmtId="0" fontId="19" fillId="15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19" fillId="14" borderId="7" xfId="0" applyFont="1" applyFill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8" fillId="13" borderId="2" xfId="0" applyFont="1" applyFill="1" applyBorder="1" applyAlignment="1"/>
    <xf numFmtId="0" fontId="0" fillId="0" borderId="8" xfId="0" applyBorder="1"/>
    <xf numFmtId="0" fontId="0" fillId="0" borderId="8" xfId="0" applyBorder="1" applyAlignment="1">
      <alignment vertical="center"/>
    </xf>
    <xf numFmtId="0" fontId="9" fillId="9" borderId="8" xfId="0" applyFont="1" applyFill="1" applyBorder="1" applyAlignment="1" applyProtection="1">
      <alignment horizontal="left" vertical="center"/>
      <protection locked="0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16" borderId="2" xfId="0" applyFont="1" applyFill="1" applyBorder="1" applyAlignment="1" applyProtection="1">
      <alignment horizontal="left" vertical="center"/>
      <protection locked="0"/>
    </xf>
    <xf numFmtId="0" fontId="24" fillId="16" borderId="2" xfId="0" applyFont="1" applyFill="1" applyBorder="1" applyAlignment="1">
      <alignment horizontal="right" vertical="center"/>
    </xf>
    <xf numFmtId="9" fontId="25" fillId="0" borderId="0" xfId="2" applyFont="1" applyFill="1" applyBorder="1"/>
    <xf numFmtId="169" fontId="25" fillId="0" borderId="0" xfId="2" applyNumberFormat="1" applyFont="1" applyFill="1" applyBorder="1"/>
    <xf numFmtId="0" fontId="23" fillId="0" borderId="2" xfId="0" applyFont="1" applyBorder="1"/>
    <xf numFmtId="0" fontId="24" fillId="0" borderId="2" xfId="0" applyFont="1" applyBorder="1" applyAlignment="1">
      <alignment horizontal="center"/>
    </xf>
    <xf numFmtId="170" fontId="24" fillId="0" borderId="2" xfId="3" applyNumberFormat="1" applyFont="1" applyFill="1" applyBorder="1"/>
    <xf numFmtId="0" fontId="26" fillId="9" borderId="8" xfId="0" applyFont="1" applyFill="1" applyBorder="1" applyAlignment="1" applyProtection="1">
      <alignment horizontal="left" vertical="center"/>
      <protection locked="0"/>
    </xf>
    <xf numFmtId="165" fontId="27" fillId="17" borderId="0" xfId="1" applyNumberFormat="1" applyFont="1" applyFill="1" applyBorder="1"/>
    <xf numFmtId="0" fontId="23" fillId="0" borderId="0" xfId="0" applyFont="1" applyAlignment="1">
      <alignment vertical="center"/>
    </xf>
    <xf numFmtId="0" fontId="28" fillId="18" borderId="1" xfId="0" applyFont="1" applyFill="1" applyBorder="1" applyAlignment="1">
      <alignment vertical="center"/>
    </xf>
    <xf numFmtId="0" fontId="28" fillId="18" borderId="1" xfId="0" applyFont="1" applyFill="1" applyBorder="1" applyAlignment="1">
      <alignment horizontal="left" vertical="center"/>
    </xf>
    <xf numFmtId="0" fontId="28" fillId="18" borderId="1" xfId="0" applyFont="1" applyFill="1" applyBorder="1" applyAlignment="1">
      <alignment horizontal="center" vertical="center"/>
    </xf>
    <xf numFmtId="171" fontId="23" fillId="0" borderId="0" xfId="0" applyNumberFormat="1" applyFont="1"/>
    <xf numFmtId="0" fontId="25" fillId="0" borderId="0" xfId="0" applyFont="1"/>
    <xf numFmtId="170" fontId="23" fillId="0" borderId="0" xfId="0" applyNumberFormat="1" applyFont="1"/>
    <xf numFmtId="172" fontId="23" fillId="0" borderId="0" xfId="0" applyNumberFormat="1" applyFont="1"/>
    <xf numFmtId="43" fontId="23" fillId="0" borderId="0" xfId="0" applyNumberFormat="1" applyFont="1"/>
    <xf numFmtId="172" fontId="23" fillId="0" borderId="2" xfId="0" applyNumberFormat="1" applyFont="1" applyBorder="1"/>
    <xf numFmtId="170" fontId="23" fillId="0" borderId="2" xfId="0" applyNumberFormat="1" applyFont="1" applyBorder="1"/>
    <xf numFmtId="168" fontId="0" fillId="0" borderId="0" xfId="0" applyNumberFormat="1"/>
    <xf numFmtId="168" fontId="0" fillId="6" borderId="0" xfId="0" applyNumberFormat="1" applyFill="1"/>
    <xf numFmtId="0" fontId="16" fillId="11" borderId="4" xfId="0" applyFont="1" applyFill="1" applyBorder="1" applyAlignment="1">
      <alignment horizontal="left" wrapText="1" readingOrder="1"/>
    </xf>
    <xf numFmtId="0" fontId="15" fillId="12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left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</cellXfs>
  <cellStyles count="4">
    <cellStyle name="Accent1" xfId="1" builtinId="29"/>
    <cellStyle name="Comma" xfId="3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~g2v_Irish-TIMES-model/VA_Transport/VT_IE_TRA_V00p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tro"/>
      <sheetName val="EB2018"/>
      <sheetName val="Regions"/>
      <sheetName val="Primary"/>
      <sheetName val="Secondary"/>
      <sheetName val="Commodities"/>
      <sheetName val="Blending"/>
      <sheetName val="Stock"/>
      <sheetName val="Demands"/>
      <sheetName val="On-Road Fac."/>
      <sheetName val="ACT2FLO"/>
      <sheetName val="Efficiency"/>
      <sheetName val="A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8">
          <cell r="B28" t="str">
            <v>Walk</v>
          </cell>
        </row>
        <row r="29">
          <cell r="B29" t="str">
            <v>Bike</v>
          </cell>
        </row>
        <row r="30">
          <cell r="B30" t="str">
            <v>2-wheelers</v>
          </cell>
        </row>
        <row r="31">
          <cell r="B31" t="str">
            <v>LDV</v>
          </cell>
        </row>
        <row r="32">
          <cell r="B32" t="str">
            <v>Taxis</v>
          </cell>
        </row>
        <row r="33">
          <cell r="B33" t="str">
            <v>BUS</v>
          </cell>
        </row>
        <row r="34">
          <cell r="B34" t="str">
            <v>Light rail (LUAS)</v>
          </cell>
        </row>
        <row r="35">
          <cell r="B35" t="str">
            <v>Train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dimension ref="A3:AD37"/>
  <sheetViews>
    <sheetView zoomScaleNormal="100" workbookViewId="0">
      <selection activeCell="D3" sqref="D3"/>
    </sheetView>
  </sheetViews>
  <sheetFormatPr defaultColWidth="9.109375" defaultRowHeight="14.4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77734375" style="15" bestFit="1" customWidth="1"/>
    <col min="8" max="8" width="5.88671875" style="15" bestFit="1" customWidth="1"/>
    <col min="9" max="9" width="5.44140625" style="15" bestFit="1" customWidth="1"/>
    <col min="10" max="11" width="5.7773437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21875" style="15" bestFit="1" customWidth="1"/>
    <col min="17" max="17" width="5.6640625" style="15" bestFit="1" customWidth="1"/>
    <col min="18" max="18" width="6.109375" style="15" bestFit="1" customWidth="1"/>
    <col min="19" max="19" width="5.7773437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77734375" style="15" bestFit="1" customWidth="1"/>
    <col min="26" max="26" width="6.109375" style="15" bestFit="1" customWidth="1"/>
    <col min="27" max="28" width="6" style="15" bestFit="1" customWidth="1"/>
    <col min="29" max="29" width="5.77734375" style="15" bestFit="1" customWidth="1"/>
    <col min="30" max="30" width="6.6640625" style="15" bestFit="1" customWidth="1"/>
    <col min="31" max="16384" width="9.109375" style="15"/>
  </cols>
  <sheetData>
    <row r="3" spans="1:30">
      <c r="C3" s="33" t="str" cm="1">
        <f t="array" ref="C3">INDEX(C5:C7,$A$4)</f>
        <v>IE</v>
      </c>
      <c r="D3" s="33" t="str" cm="1">
        <f t="array" ref="D3">INDEX(D5:D7,$A$4)</f>
        <v>National</v>
      </c>
      <c r="E3" s="33" t="str" cm="1">
        <f t="array" ref="E3">INDEX(E5:E7,$A$4)</f>
        <v>IE-CW</v>
      </c>
      <c r="F3" s="33" t="str" cm="1">
        <f t="array" ref="F3">INDEX(F5:F7,$A$4)</f>
        <v>IE-D</v>
      </c>
      <c r="G3" s="33" t="str" cm="1">
        <f t="array" ref="G3">INDEX(G5:G7,$A$4)</f>
        <v>IE-KE</v>
      </c>
      <c r="H3" s="33" t="str" cm="1">
        <f t="array" ref="H3">INDEX(H5:H7,$A$4)</f>
        <v>IE-KK</v>
      </c>
      <c r="I3" s="33" t="str" cm="1">
        <f t="array" ref="I3">INDEX(I5:I7,$A$4)</f>
        <v>IE-LS</v>
      </c>
      <c r="J3" s="33" t="str" cm="1">
        <f t="array" ref="J3">INDEX(J5:J7,$A$4)</f>
        <v>IE-LD</v>
      </c>
      <c r="K3" s="33" t="str" cm="1">
        <f t="array" ref="K3">INDEX(K5:K7,$A$4)</f>
        <v>IE-LH</v>
      </c>
      <c r="L3" s="33" t="str" cm="1">
        <f t="array" ref="L3">INDEX(L5:L7,$A$4)</f>
        <v>IE-MH</v>
      </c>
      <c r="M3" s="33" t="str" cm="1">
        <f t="array" ref="M3">INDEX(M5:M7,$A$4)</f>
        <v>IE-OY</v>
      </c>
      <c r="N3" s="33" t="str" cm="1">
        <f t="array" ref="N3">INDEX(N5:N7,$A$4)</f>
        <v>IE-WH</v>
      </c>
      <c r="O3" s="33" t="str" cm="1">
        <f t="array" ref="O3">INDEX(O5:O7,$A$4)</f>
        <v>IE-WX</v>
      </c>
      <c r="P3" s="33" t="str" cm="1">
        <f t="array" ref="P3">INDEX(P5:P7,$A$4)</f>
        <v>IE-WW</v>
      </c>
      <c r="Q3" s="33" t="str" cm="1">
        <f t="array" ref="Q3">INDEX(Q5:Q7,$A$4)</f>
        <v>IE-CE</v>
      </c>
      <c r="R3" s="33" t="str" cm="1">
        <f t="array" ref="R3">INDEX(R5:R7,$A$4)</f>
        <v>IE-CO</v>
      </c>
      <c r="S3" s="33" t="str" cm="1">
        <f t="array" ref="S3">INDEX(S5:S7,$A$4)</f>
        <v>IE-KY</v>
      </c>
      <c r="T3" s="33" t="str" cm="1">
        <f t="array" ref="T3">INDEX(T5:T7,$A$4)</f>
        <v>IE-LK</v>
      </c>
      <c r="U3" s="33" t="str" cm="1">
        <f t="array" ref="U3">INDEX(U5:U7,$A$4)</f>
        <v>IE-TA</v>
      </c>
      <c r="V3" s="33" t="str" cm="1">
        <f t="array" ref="V3">INDEX(V5:V7,$A$4)</f>
        <v>IE-WD</v>
      </c>
      <c r="W3" s="33" t="str" cm="1">
        <f t="array" ref="W3">INDEX(W5:W7,$A$4)</f>
        <v>IE-G</v>
      </c>
      <c r="X3" s="33" t="str" cm="1">
        <f t="array" ref="X3">INDEX(X5:X7,$A$4)</f>
        <v>IE-LM</v>
      </c>
      <c r="Y3" s="33" t="str" cm="1">
        <f t="array" ref="Y3">INDEX(Y5:Y7,$A$4)</f>
        <v>IE-MO</v>
      </c>
      <c r="Z3" s="33" t="str" cm="1">
        <f t="array" ref="Z3">INDEX(Z5:Z7,$A$4)</f>
        <v>IE-RN</v>
      </c>
      <c r="AA3" s="33" t="str" cm="1">
        <f t="array" ref="AA3">INDEX(AA5:AA7,$A$4)</f>
        <v>IE-SO</v>
      </c>
      <c r="AB3" s="33" t="str" cm="1">
        <f t="array" ref="AB3">INDEX(AB5:AB7,$A$4)</f>
        <v>IE-CN</v>
      </c>
      <c r="AC3" s="33" t="str" cm="1">
        <f t="array" ref="AC3">INDEX(AC5:AC7,$A$4)</f>
        <v>IE-DL</v>
      </c>
      <c r="AD3" s="33" t="str" cm="1">
        <f t="array" ref="AD3">INDEX(AD5:AD7,$A$4)</f>
        <v>IE-MN</v>
      </c>
    </row>
    <row r="4" spans="1:30">
      <c r="A4" s="15">
        <v>1</v>
      </c>
    </row>
    <row r="5" spans="1:30">
      <c r="A5" s="15" t="s">
        <v>93</v>
      </c>
      <c r="C5" s="34" t="s">
        <v>94</v>
      </c>
      <c r="D5" s="34" t="s">
        <v>95</v>
      </c>
      <c r="E5" s="33" t="str">
        <f>Regions!A11</f>
        <v>IE-CW</v>
      </c>
      <c r="F5" s="33" t="str">
        <f>Regions!A16</f>
        <v>IE-D</v>
      </c>
      <c r="G5" s="33" t="str">
        <f>Regions!A19</f>
        <v>IE-KE</v>
      </c>
      <c r="H5" s="33" t="str">
        <f>Regions!A20</f>
        <v>IE-KK</v>
      </c>
      <c r="I5" s="33" t="str">
        <f>Regions!A21</f>
        <v>IE-LS</v>
      </c>
      <c r="J5" s="33" t="str">
        <f>Regions!A24</f>
        <v>IE-LD</v>
      </c>
      <c r="K5" s="33" t="str">
        <f>Regions!A25</f>
        <v>IE-LH</v>
      </c>
      <c r="L5" s="33" t="str">
        <f>Regions!A27</f>
        <v>IE-MH</v>
      </c>
      <c r="M5" s="33" t="str">
        <f>Regions!A29</f>
        <v>IE-OY</v>
      </c>
      <c r="N5" s="33" t="str">
        <f>Regions!A34</f>
        <v>IE-WH</v>
      </c>
      <c r="O5" s="33" t="str">
        <f>Regions!A35</f>
        <v>IE-WX</v>
      </c>
      <c r="P5" s="33" t="str">
        <f>Regions!A36</f>
        <v>IE-WW</v>
      </c>
      <c r="Q5" s="33" t="str">
        <f>Regions!A13</f>
        <v>IE-CE</v>
      </c>
      <c r="R5" s="33" t="str">
        <f>Regions!A14</f>
        <v>IE-CO</v>
      </c>
      <c r="S5" s="33" t="str">
        <f>Regions!A18</f>
        <v>IE-KY</v>
      </c>
      <c r="T5" s="33" t="str">
        <f>Regions!A23</f>
        <v>IE-LK</v>
      </c>
      <c r="U5" s="33" t="str">
        <f>Regions!A32</f>
        <v>IE-TA</v>
      </c>
      <c r="V5" s="33" t="str">
        <f>Regions!A33</f>
        <v>IE-WD</v>
      </c>
      <c r="W5" s="33" t="str">
        <f>Regions!A17</f>
        <v>IE-G</v>
      </c>
      <c r="X5" s="33" t="str">
        <f>Regions!A22</f>
        <v>IE-LM</v>
      </c>
      <c r="Y5" s="33" t="str">
        <f>Regions!A26</f>
        <v>IE-MO</v>
      </c>
      <c r="Z5" s="33" t="str">
        <f>Regions!A30</f>
        <v>IE-RN</v>
      </c>
      <c r="AA5" s="33" t="str">
        <f>Regions!A31</f>
        <v>IE-SO</v>
      </c>
      <c r="AB5" s="33" t="str">
        <f>Regions!A12</f>
        <v>IE-CN</v>
      </c>
      <c r="AC5" s="33" t="str">
        <f>Regions!A15</f>
        <v>IE-DL</v>
      </c>
      <c r="AD5" s="33" t="str">
        <f>Regions!A28</f>
        <v>IE-MN</v>
      </c>
    </row>
    <row r="6" spans="1:30">
      <c r="A6" s="15" t="s">
        <v>96</v>
      </c>
      <c r="C6" s="33" t="str">
        <f>C5</f>
        <v>IE</v>
      </c>
      <c r="D6" s="33" t="str">
        <f>"*"&amp;D5</f>
        <v>*National</v>
      </c>
      <c r="E6" s="33" t="str">
        <f t="shared" ref="E6:AD6" si="0">"*"&amp;E5</f>
        <v>*IE-CW</v>
      </c>
      <c r="F6" s="33" t="str">
        <f t="shared" si="0"/>
        <v>*IE-D</v>
      </c>
      <c r="G6" s="33" t="str">
        <f t="shared" si="0"/>
        <v>*IE-KE</v>
      </c>
      <c r="H6" s="33" t="str">
        <f t="shared" si="0"/>
        <v>*IE-KK</v>
      </c>
      <c r="I6" s="33" t="str">
        <f t="shared" si="0"/>
        <v>*IE-LS</v>
      </c>
      <c r="J6" s="33" t="str">
        <f t="shared" si="0"/>
        <v>*IE-LD</v>
      </c>
      <c r="K6" s="33" t="str">
        <f t="shared" si="0"/>
        <v>*IE-LH</v>
      </c>
      <c r="L6" s="33" t="str">
        <f t="shared" si="0"/>
        <v>*IE-MH</v>
      </c>
      <c r="M6" s="33" t="str">
        <f t="shared" si="0"/>
        <v>*IE-OY</v>
      </c>
      <c r="N6" s="33" t="str">
        <f t="shared" si="0"/>
        <v>*IE-WH</v>
      </c>
      <c r="O6" s="33" t="str">
        <f t="shared" si="0"/>
        <v>*IE-WX</v>
      </c>
      <c r="P6" s="33" t="str">
        <f t="shared" si="0"/>
        <v>*IE-WW</v>
      </c>
      <c r="Q6" s="33" t="str">
        <f t="shared" si="0"/>
        <v>*IE-CE</v>
      </c>
      <c r="R6" s="33" t="str">
        <f t="shared" si="0"/>
        <v>*IE-CO</v>
      </c>
      <c r="S6" s="33" t="str">
        <f t="shared" si="0"/>
        <v>*IE-KY</v>
      </c>
      <c r="T6" s="33" t="str">
        <f t="shared" si="0"/>
        <v>*IE-LK</v>
      </c>
      <c r="U6" s="33" t="str">
        <f t="shared" si="0"/>
        <v>*IE-TA</v>
      </c>
      <c r="V6" s="33" t="str">
        <f t="shared" si="0"/>
        <v>*IE-WD</v>
      </c>
      <c r="W6" s="33" t="str">
        <f t="shared" si="0"/>
        <v>*IE-G</v>
      </c>
      <c r="X6" s="33" t="str">
        <f t="shared" si="0"/>
        <v>*IE-LM</v>
      </c>
      <c r="Y6" s="33" t="str">
        <f t="shared" si="0"/>
        <v>*IE-MO</v>
      </c>
      <c r="Z6" s="33" t="str">
        <f t="shared" si="0"/>
        <v>*IE-RN</v>
      </c>
      <c r="AA6" s="33" t="str">
        <f t="shared" si="0"/>
        <v>*IE-SO</v>
      </c>
      <c r="AB6" s="33" t="str">
        <f t="shared" si="0"/>
        <v>*IE-CN</v>
      </c>
      <c r="AC6" s="33" t="str">
        <f t="shared" si="0"/>
        <v>*IE-DL</v>
      </c>
      <c r="AD6" s="33" t="str">
        <f t="shared" si="0"/>
        <v>*IE-MN</v>
      </c>
    </row>
    <row r="7" spans="1:30">
      <c r="A7" s="15" t="s">
        <v>97</v>
      </c>
      <c r="C7" s="33" t="str">
        <f>"*"&amp;C5</f>
        <v>*IE</v>
      </c>
      <c r="D7" s="33" t="str">
        <f>D5</f>
        <v>National</v>
      </c>
      <c r="E7" s="33" t="str">
        <f t="shared" ref="E7:AD7" si="1">E5</f>
        <v>IE-CW</v>
      </c>
      <c r="F7" s="33" t="str">
        <f t="shared" si="1"/>
        <v>IE-D</v>
      </c>
      <c r="G7" s="33" t="str">
        <f t="shared" si="1"/>
        <v>IE-KE</v>
      </c>
      <c r="H7" s="33" t="str">
        <f t="shared" si="1"/>
        <v>IE-KK</v>
      </c>
      <c r="I7" s="33" t="str">
        <f t="shared" si="1"/>
        <v>IE-LS</v>
      </c>
      <c r="J7" s="33" t="str">
        <f t="shared" si="1"/>
        <v>IE-LD</v>
      </c>
      <c r="K7" s="33" t="str">
        <f t="shared" si="1"/>
        <v>IE-LH</v>
      </c>
      <c r="L7" s="33" t="str">
        <f t="shared" si="1"/>
        <v>IE-MH</v>
      </c>
      <c r="M7" s="33" t="str">
        <f t="shared" si="1"/>
        <v>IE-OY</v>
      </c>
      <c r="N7" s="33" t="str">
        <f t="shared" si="1"/>
        <v>IE-WH</v>
      </c>
      <c r="O7" s="33" t="str">
        <f t="shared" si="1"/>
        <v>IE-WX</v>
      </c>
      <c r="P7" s="33" t="str">
        <f t="shared" si="1"/>
        <v>IE-WW</v>
      </c>
      <c r="Q7" s="33" t="str">
        <f t="shared" si="1"/>
        <v>IE-CE</v>
      </c>
      <c r="R7" s="33" t="str">
        <f t="shared" si="1"/>
        <v>IE-CO</v>
      </c>
      <c r="S7" s="33" t="str">
        <f t="shared" si="1"/>
        <v>IE-KY</v>
      </c>
      <c r="T7" s="33" t="str">
        <f t="shared" si="1"/>
        <v>IE-LK</v>
      </c>
      <c r="U7" s="33" t="str">
        <f t="shared" si="1"/>
        <v>IE-TA</v>
      </c>
      <c r="V7" s="33" t="str">
        <f t="shared" si="1"/>
        <v>IE-WD</v>
      </c>
      <c r="W7" s="33" t="str">
        <f t="shared" si="1"/>
        <v>IE-G</v>
      </c>
      <c r="X7" s="33" t="str">
        <f t="shared" si="1"/>
        <v>IE-LM</v>
      </c>
      <c r="Y7" s="33" t="str">
        <f t="shared" si="1"/>
        <v>IE-MO</v>
      </c>
      <c r="Z7" s="33" t="str">
        <f t="shared" si="1"/>
        <v>IE-RN</v>
      </c>
      <c r="AA7" s="33" t="str">
        <f t="shared" si="1"/>
        <v>IE-SO</v>
      </c>
      <c r="AB7" s="33" t="str">
        <f t="shared" si="1"/>
        <v>IE-CN</v>
      </c>
      <c r="AC7" s="33" t="str">
        <f t="shared" si="1"/>
        <v>IE-DL</v>
      </c>
      <c r="AD7" s="33" t="str">
        <f t="shared" si="1"/>
        <v>IE-MN</v>
      </c>
    </row>
    <row r="10" spans="1:30" ht="15" thickBot="1">
      <c r="A10" s="35" t="s">
        <v>98</v>
      </c>
      <c r="B10" s="35" t="s">
        <v>99</v>
      </c>
    </row>
    <row r="11" spans="1:30">
      <c r="A11" s="36" t="s">
        <v>100</v>
      </c>
      <c r="B11" s="36" t="s">
        <v>61</v>
      </c>
    </row>
    <row r="12" spans="1:30">
      <c r="A12" s="37" t="s">
        <v>101</v>
      </c>
      <c r="B12" s="37" t="s">
        <v>60</v>
      </c>
    </row>
    <row r="13" spans="1:30">
      <c r="A13" s="37" t="s">
        <v>102</v>
      </c>
      <c r="B13" s="37" t="s">
        <v>59</v>
      </c>
    </row>
    <row r="14" spans="1:30">
      <c r="A14" s="37" t="s">
        <v>103</v>
      </c>
      <c r="B14" s="37" t="s">
        <v>58</v>
      </c>
    </row>
    <row r="15" spans="1:30">
      <c r="A15" s="37" t="s">
        <v>104</v>
      </c>
      <c r="B15" s="37" t="s">
        <v>57</v>
      </c>
    </row>
    <row r="16" spans="1:30">
      <c r="A16" s="37" t="s">
        <v>105</v>
      </c>
      <c r="B16" s="37" t="s">
        <v>56</v>
      </c>
    </row>
    <row r="17" spans="1:2">
      <c r="A17" s="37" t="s">
        <v>106</v>
      </c>
      <c r="B17" s="37" t="s">
        <v>55</v>
      </c>
    </row>
    <row r="18" spans="1:2">
      <c r="A18" s="37" t="s">
        <v>107</v>
      </c>
      <c r="B18" s="37" t="s">
        <v>54</v>
      </c>
    </row>
    <row r="19" spans="1:2">
      <c r="A19" s="37" t="s">
        <v>108</v>
      </c>
      <c r="B19" s="37" t="s">
        <v>53</v>
      </c>
    </row>
    <row r="20" spans="1:2">
      <c r="A20" s="37" t="s">
        <v>109</v>
      </c>
      <c r="B20" s="37" t="s">
        <v>52</v>
      </c>
    </row>
    <row r="21" spans="1:2">
      <c r="A21" s="37" t="s">
        <v>110</v>
      </c>
      <c r="B21" s="37" t="s">
        <v>51</v>
      </c>
    </row>
    <row r="22" spans="1:2">
      <c r="A22" s="37" t="s">
        <v>111</v>
      </c>
      <c r="B22" s="37" t="s">
        <v>50</v>
      </c>
    </row>
    <row r="23" spans="1:2">
      <c r="A23" s="37" t="s">
        <v>112</v>
      </c>
      <c r="B23" s="37" t="s">
        <v>49</v>
      </c>
    </row>
    <row r="24" spans="1:2">
      <c r="A24" s="37" t="s">
        <v>113</v>
      </c>
      <c r="B24" s="37" t="s">
        <v>48</v>
      </c>
    </row>
    <row r="25" spans="1:2">
      <c r="A25" s="37" t="s">
        <v>114</v>
      </c>
      <c r="B25" s="37" t="s">
        <v>47</v>
      </c>
    </row>
    <row r="26" spans="1:2">
      <c r="A26" s="37" t="s">
        <v>115</v>
      </c>
      <c r="B26" s="37" t="s">
        <v>46</v>
      </c>
    </row>
    <row r="27" spans="1:2">
      <c r="A27" s="37" t="s">
        <v>116</v>
      </c>
      <c r="B27" s="37" t="s">
        <v>45</v>
      </c>
    </row>
    <row r="28" spans="1:2">
      <c r="A28" s="37" t="s">
        <v>117</v>
      </c>
      <c r="B28" s="37" t="s">
        <v>44</v>
      </c>
    </row>
    <row r="29" spans="1:2">
      <c r="A29" s="37" t="s">
        <v>118</v>
      </c>
      <c r="B29" s="37" t="s">
        <v>43</v>
      </c>
    </row>
    <row r="30" spans="1:2">
      <c r="A30" s="37" t="s">
        <v>119</v>
      </c>
      <c r="B30" s="37" t="s">
        <v>42</v>
      </c>
    </row>
    <row r="31" spans="1:2">
      <c r="A31" s="37" t="s">
        <v>120</v>
      </c>
      <c r="B31" s="37" t="s">
        <v>41</v>
      </c>
    </row>
    <row r="32" spans="1:2">
      <c r="A32" s="37" t="s">
        <v>121</v>
      </c>
      <c r="B32" s="37" t="s">
        <v>40</v>
      </c>
    </row>
    <row r="33" spans="1:2">
      <c r="A33" s="37" t="s">
        <v>122</v>
      </c>
      <c r="B33" s="37" t="s">
        <v>39</v>
      </c>
    </row>
    <row r="34" spans="1:2">
      <c r="A34" s="37" t="s">
        <v>123</v>
      </c>
      <c r="B34" s="37" t="s">
        <v>38</v>
      </c>
    </row>
    <row r="35" spans="1:2">
      <c r="A35" s="37" t="s">
        <v>124</v>
      </c>
      <c r="B35" s="37" t="s">
        <v>37</v>
      </c>
    </row>
    <row r="36" spans="1:2">
      <c r="A36" s="37" t="s">
        <v>125</v>
      </c>
      <c r="B36" s="37" t="s">
        <v>36</v>
      </c>
    </row>
    <row r="37" spans="1:2">
      <c r="A37" s="38" t="s">
        <v>126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>
      <c r="A1" t="s">
        <v>34</v>
      </c>
    </row>
    <row r="2" spans="1:4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K3" sqref="K3"/>
    </sheetView>
  </sheetViews>
  <sheetFormatPr defaultRowHeight="14.4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>
      <c r="A1" t="s">
        <v>35</v>
      </c>
    </row>
    <row r="2" spans="1:4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AQ190"/>
  <sheetViews>
    <sheetView tabSelected="1" zoomScale="55" zoomScaleNormal="55" workbookViewId="0">
      <selection activeCell="C44" sqref="C44"/>
    </sheetView>
  </sheetViews>
  <sheetFormatPr defaultRowHeight="14.4"/>
  <cols>
    <col min="3" max="3" width="23.5546875" bestFit="1" customWidth="1"/>
    <col min="4" max="4" width="11.77734375" customWidth="1"/>
    <col min="13" max="13" width="16.21875" bestFit="1" customWidth="1"/>
    <col min="14" max="14" width="10.5546875" bestFit="1" customWidth="1"/>
    <col min="15" max="15" width="12" bestFit="1" customWidth="1"/>
  </cols>
  <sheetData>
    <row r="2" spans="2:43" ht="23.4">
      <c r="C2" s="47" t="s">
        <v>129</v>
      </c>
    </row>
    <row r="3" spans="2:43" s="49" customFormat="1" ht="25.8" customHeight="1">
      <c r="C3" s="90" t="s">
        <v>130</v>
      </c>
      <c r="D3" s="90"/>
      <c r="E3" s="90"/>
      <c r="F3" s="90"/>
      <c r="G3" s="90"/>
      <c r="H3" s="91" t="s">
        <v>131</v>
      </c>
      <c r="I3" s="91"/>
      <c r="J3" s="91"/>
      <c r="K3" s="91"/>
      <c r="L3" s="91"/>
      <c r="M3" s="91"/>
      <c r="N3" s="91"/>
      <c r="O3" s="91"/>
      <c r="P3" s="91"/>
      <c r="Q3" s="91"/>
    </row>
    <row r="4" spans="2:43" s="49" customFormat="1" ht="24" customHeight="1">
      <c r="C4" s="89" t="s">
        <v>133</v>
      </c>
      <c r="D4" s="89"/>
      <c r="E4" s="89"/>
      <c r="F4" s="89"/>
      <c r="G4" s="89"/>
      <c r="H4" s="89" t="s">
        <v>132</v>
      </c>
      <c r="I4" s="89"/>
      <c r="J4" s="89"/>
      <c r="K4" s="89"/>
      <c r="L4" s="89"/>
      <c r="M4" s="89"/>
      <c r="N4" s="89"/>
      <c r="O4" s="89"/>
      <c r="P4" s="89"/>
      <c r="Q4" s="89"/>
    </row>
    <row r="5" spans="2:43"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15"/>
      <c r="AI5" s="15"/>
      <c r="AJ5" s="15"/>
      <c r="AK5" s="15"/>
      <c r="AL5" s="15"/>
      <c r="AM5" s="15"/>
      <c r="AN5" s="15"/>
      <c r="AO5" s="15"/>
      <c r="AP5" s="15"/>
      <c r="AQ5" s="15"/>
    </row>
    <row r="6" spans="2:43" s="15" customFormat="1"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</row>
    <row r="7" spans="2:43">
      <c r="B7" s="15" t="s">
        <v>25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48"/>
      <c r="O7" s="15"/>
      <c r="P7" s="15"/>
      <c r="Q7" s="15"/>
      <c r="R7" s="15"/>
      <c r="S7" s="15"/>
      <c r="T7" s="15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15"/>
      <c r="AI7" s="15"/>
      <c r="AJ7" s="15"/>
      <c r="AK7" s="15"/>
      <c r="AL7" s="15"/>
      <c r="AM7" s="15"/>
      <c r="AN7" s="15"/>
      <c r="AO7" s="15"/>
      <c r="AP7" s="15"/>
    </row>
    <row r="8" spans="2:43">
      <c r="B8" s="15"/>
      <c r="C8" s="7" t="s">
        <v>92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4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</row>
    <row r="9" spans="2:43">
      <c r="B9" s="15"/>
      <c r="C9" s="7" t="s">
        <v>13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</row>
    <row r="10" spans="2:43" ht="15.6">
      <c r="B10" s="15"/>
      <c r="C10" s="15"/>
      <c r="D10" s="15"/>
      <c r="E10" s="15"/>
      <c r="F10" s="15"/>
      <c r="G10" s="15"/>
      <c r="H10" s="15"/>
      <c r="I10" s="15"/>
      <c r="J10" s="15"/>
      <c r="K10" s="88" t="s">
        <v>68</v>
      </c>
      <c r="L10" s="88"/>
      <c r="M10" s="88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</row>
    <row r="11" spans="2:43">
      <c r="B11" s="15"/>
      <c r="C11" s="25" t="s">
        <v>1</v>
      </c>
      <c r="D11" s="26" t="s">
        <v>5</v>
      </c>
      <c r="E11" s="26" t="s">
        <v>4</v>
      </c>
      <c r="F11" s="26" t="s">
        <v>2</v>
      </c>
      <c r="G11" s="26" t="s">
        <v>7</v>
      </c>
      <c r="H11" s="27" t="s">
        <v>6</v>
      </c>
      <c r="I11" s="27" t="s">
        <v>11</v>
      </c>
      <c r="J11" s="27" t="s">
        <v>3</v>
      </c>
      <c r="K11" s="27" t="s">
        <v>12</v>
      </c>
      <c r="L11" s="27" t="s">
        <v>10</v>
      </c>
      <c r="M11" s="25" t="s">
        <v>14</v>
      </c>
      <c r="N11" s="25" t="str">
        <f>Regions!C$3</f>
        <v>IE</v>
      </c>
      <c r="O11" s="25" t="str">
        <f>Regions!E$3</f>
        <v>IE-CW</v>
      </c>
      <c r="P11" s="25" t="str">
        <f>Regions!F$3</f>
        <v>IE-D</v>
      </c>
      <c r="Q11" s="25" t="str">
        <f>Regions!G$3</f>
        <v>IE-KE</v>
      </c>
      <c r="R11" s="25" t="str">
        <f>Regions!H$3</f>
        <v>IE-KK</v>
      </c>
      <c r="S11" s="25" t="str">
        <f>Regions!I$3</f>
        <v>IE-LS</v>
      </c>
      <c r="T11" s="25" t="str">
        <f>Regions!J$3</f>
        <v>IE-LD</v>
      </c>
      <c r="U11" s="25" t="str">
        <f>Regions!K$3</f>
        <v>IE-LH</v>
      </c>
      <c r="V11" s="25" t="str">
        <f>Regions!L$3</f>
        <v>IE-MH</v>
      </c>
      <c r="W11" s="25" t="str">
        <f>Regions!M$3</f>
        <v>IE-OY</v>
      </c>
      <c r="X11" s="25" t="str">
        <f>Regions!N$3</f>
        <v>IE-WH</v>
      </c>
      <c r="Y11" s="25" t="str">
        <f>Regions!O$3</f>
        <v>IE-WX</v>
      </c>
      <c r="Z11" s="25" t="str">
        <f>Regions!P$3</f>
        <v>IE-WW</v>
      </c>
      <c r="AA11" s="25" t="str">
        <f>Regions!Q$3</f>
        <v>IE-CE</v>
      </c>
      <c r="AB11" s="25" t="str">
        <f>Regions!R$3</f>
        <v>IE-CO</v>
      </c>
      <c r="AC11" s="25" t="str">
        <f>Regions!S$3</f>
        <v>IE-KY</v>
      </c>
      <c r="AD11" s="25" t="str">
        <f>Regions!T$3</f>
        <v>IE-LK</v>
      </c>
      <c r="AE11" s="25" t="str">
        <f>Regions!U$3</f>
        <v>IE-TA</v>
      </c>
      <c r="AF11" s="25" t="str">
        <f>Regions!V$3</f>
        <v>IE-WD</v>
      </c>
      <c r="AG11" s="25" t="str">
        <f>Regions!W$3</f>
        <v>IE-G</v>
      </c>
      <c r="AH11" s="25" t="str">
        <f>Regions!X$3</f>
        <v>IE-LM</v>
      </c>
      <c r="AI11" s="25" t="str">
        <f>Regions!Y$3</f>
        <v>IE-MO</v>
      </c>
      <c r="AJ11" s="25" t="str">
        <f>Regions!Z$3</f>
        <v>IE-RN</v>
      </c>
      <c r="AK11" s="25" t="str">
        <f>Regions!AA$3</f>
        <v>IE-SO</v>
      </c>
      <c r="AL11" s="25" t="str">
        <f>Regions!AB$3</f>
        <v>IE-CN</v>
      </c>
      <c r="AM11" s="25" t="str">
        <f>Regions!AC$3</f>
        <v>IE-DL</v>
      </c>
      <c r="AN11" s="25" t="str">
        <f>Regions!AD$3</f>
        <v>IE-MN</v>
      </c>
      <c r="AO11" s="25" t="s">
        <v>30</v>
      </c>
      <c r="AP11" s="15"/>
    </row>
    <row r="12" spans="2:43">
      <c r="B12" s="15"/>
      <c r="C12" s="15" t="s">
        <v>91</v>
      </c>
      <c r="D12" s="15"/>
      <c r="E12" s="15" t="str">
        <f>C94</f>
        <v>T-WLK_WLK</v>
      </c>
      <c r="F12" s="15"/>
      <c r="G12" s="15"/>
      <c r="H12" s="15" t="str">
        <f>E133</f>
        <v>TRAPS</v>
      </c>
      <c r="I12" s="15"/>
      <c r="J12" s="15">
        <v>2018</v>
      </c>
      <c r="K12" s="15" t="s">
        <v>69</v>
      </c>
      <c r="L12" s="15">
        <v>-1</v>
      </c>
      <c r="M12" s="15" t="str">
        <f>D140</f>
        <v>Walk</v>
      </c>
      <c r="N12" s="28">
        <f t="shared" ref="N12:AN12" si="0">C154</f>
        <v>0.32377983784854231</v>
      </c>
      <c r="O12" s="28">
        <f t="shared" si="0"/>
        <v>0.29539615700051852</v>
      </c>
      <c r="P12" s="28">
        <f t="shared" si="0"/>
        <v>0.34966256439645477</v>
      </c>
      <c r="Q12" s="28">
        <f t="shared" si="0"/>
        <v>0.31311359703458036</v>
      </c>
      <c r="R12" s="28">
        <f t="shared" si="0"/>
        <v>0.30099430857485032</v>
      </c>
      <c r="S12" s="28">
        <f t="shared" si="0"/>
        <v>0.32585784427063491</v>
      </c>
      <c r="T12" s="28">
        <f t="shared" si="0"/>
        <v>0.31296089693181006</v>
      </c>
      <c r="U12" s="28">
        <f t="shared" si="0"/>
        <v>0.34414959934244926</v>
      </c>
      <c r="V12" s="28">
        <f t="shared" si="0"/>
        <v>0.31640567871855385</v>
      </c>
      <c r="W12" s="28">
        <f t="shared" si="0"/>
        <v>0.30551897544605799</v>
      </c>
      <c r="X12" s="28">
        <f t="shared" si="0"/>
        <v>0.30690900126975923</v>
      </c>
      <c r="Y12" s="28">
        <f t="shared" si="0"/>
        <v>0.29742024558167873</v>
      </c>
      <c r="Z12" s="28">
        <f t="shared" si="0"/>
        <v>0.31985079986061538</v>
      </c>
      <c r="AA12" s="28">
        <f t="shared" si="0"/>
        <v>0.30317740338092081</v>
      </c>
      <c r="AB12" s="28">
        <f t="shared" si="0"/>
        <v>0.32755819451934742</v>
      </c>
      <c r="AC12" s="28">
        <f t="shared" si="0"/>
        <v>0.29108733491927802</v>
      </c>
      <c r="AD12" s="28">
        <f t="shared" si="0"/>
        <v>0.32210907481657336</v>
      </c>
      <c r="AE12" s="28">
        <f t="shared" si="0"/>
        <v>0.28924149649685427</v>
      </c>
      <c r="AF12" s="28">
        <f t="shared" si="0"/>
        <v>0.31716332192128543</v>
      </c>
      <c r="AG12" s="28">
        <f t="shared" si="0"/>
        <v>0.31520515014132622</v>
      </c>
      <c r="AH12" s="28">
        <f t="shared" si="0"/>
        <v>0.30543827437637427</v>
      </c>
      <c r="AI12" s="28">
        <f t="shared" si="0"/>
        <v>0.29765342162432462</v>
      </c>
      <c r="AJ12" s="28">
        <f t="shared" si="0"/>
        <v>0.28141024531167946</v>
      </c>
      <c r="AK12" s="28">
        <f t="shared" si="0"/>
        <v>0.32408712009988533</v>
      </c>
      <c r="AL12" s="28">
        <f t="shared" si="0"/>
        <v>0.33773511822059504</v>
      </c>
      <c r="AM12" s="28">
        <f t="shared" si="0"/>
        <v>0.36384480991771728</v>
      </c>
      <c r="AN12" s="28">
        <f t="shared" si="0"/>
        <v>0.29253128431407999</v>
      </c>
      <c r="AO12" s="28">
        <v>0</v>
      </c>
      <c r="AP12" s="15"/>
    </row>
    <row r="13" spans="2:43" s="15" customFormat="1">
      <c r="C13" s="15" t="str">
        <f>C12</f>
        <v>UC_walking_S</v>
      </c>
      <c r="E13" s="15" t="str">
        <f>E12</f>
        <v>T-WLK_WLK</v>
      </c>
      <c r="H13" s="15" t="str">
        <f>H12</f>
        <v>TRAPS</v>
      </c>
      <c r="J13" s="15">
        <v>2030</v>
      </c>
      <c r="K13" s="15" t="s">
        <v>69</v>
      </c>
      <c r="L13" s="15">
        <v>-1</v>
      </c>
      <c r="M13" s="15" t="str">
        <f>M12</f>
        <v>Walk</v>
      </c>
      <c r="N13" s="28">
        <f>N12*1.627417526057</f>
        <v>0.52692498269861132</v>
      </c>
      <c r="O13" s="28">
        <f t="shared" ref="O13:AN13" si="1">O12*1.627417526057</f>
        <v>0.48073288303252903</v>
      </c>
      <c r="P13" s="28">
        <f t="shared" si="1"/>
        <v>0.56904698550482491</v>
      </c>
      <c r="Q13" s="28">
        <f t="shared" si="1"/>
        <v>0.50956655546082519</v>
      </c>
      <c r="R13" s="28">
        <f t="shared" si="1"/>
        <v>0.48984341301812018</v>
      </c>
      <c r="S13" s="28">
        <f t="shared" si="1"/>
        <v>0.53030676676918387</v>
      </c>
      <c r="T13" s="28">
        <f t="shared" si="1"/>
        <v>0.50931804863734609</v>
      </c>
      <c r="U13" s="28">
        <f t="shared" si="1"/>
        <v>0.56007508955539653</v>
      </c>
      <c r="V13" s="28">
        <f t="shared" si="1"/>
        <v>0.5149241468905349</v>
      </c>
      <c r="W13" s="28">
        <f t="shared" si="1"/>
        <v>0.49720693518389303</v>
      </c>
      <c r="X13" s="28">
        <f t="shared" si="1"/>
        <v>0.49946908757105624</v>
      </c>
      <c r="Y13" s="28">
        <f t="shared" si="1"/>
        <v>0.48402692026380101</v>
      </c>
      <c r="Z13" s="28">
        <f t="shared" si="1"/>
        <v>0.52053079741651531</v>
      </c>
      <c r="AA13" s="28">
        <f t="shared" si="1"/>
        <v>0.49339621976656328</v>
      </c>
      <c r="AB13" s="28">
        <f t="shared" si="1"/>
        <v>0.53307394656437401</v>
      </c>
      <c r="AC13" s="28">
        <f t="shared" si="1"/>
        <v>0.47372063046085683</v>
      </c>
      <c r="AD13" s="28">
        <f t="shared" si="1"/>
        <v>0.52420595365849698</v>
      </c>
      <c r="AE13" s="28">
        <f t="shared" si="1"/>
        <v>0.47071668066193501</v>
      </c>
      <c r="AF13" s="28">
        <f t="shared" si="1"/>
        <v>0.51615714871715823</v>
      </c>
      <c r="AG13" s="28">
        <f t="shared" si="1"/>
        <v>0.51297038564342234</v>
      </c>
      <c r="AH13" s="28">
        <f t="shared" si="1"/>
        <v>0.49707560084871821</v>
      </c>
      <c r="AI13" s="28">
        <f t="shared" si="1"/>
        <v>0.48440639504225952</v>
      </c>
      <c r="AJ13" s="28">
        <f t="shared" si="1"/>
        <v>0.45797196523222689</v>
      </c>
      <c r="AK13" s="28">
        <f t="shared" si="1"/>
        <v>0.52742505921989324</v>
      </c>
      <c r="AL13" s="28">
        <f t="shared" si="1"/>
        <v>0.54963605055712927</v>
      </c>
      <c r="AM13" s="28">
        <f t="shared" si="1"/>
        <v>0.59212742042497091</v>
      </c>
      <c r="AN13" s="28">
        <f t="shared" si="1"/>
        <v>0.47607053901269697</v>
      </c>
      <c r="AO13" s="20">
        <v>0</v>
      </c>
    </row>
    <row r="14" spans="2:43">
      <c r="B14" s="15"/>
      <c r="C14" s="29"/>
      <c r="D14" s="29"/>
      <c r="E14" s="29"/>
      <c r="F14" s="29"/>
      <c r="G14" s="29"/>
      <c r="H14" s="29"/>
      <c r="I14" s="29"/>
      <c r="J14" s="29">
        <v>0</v>
      </c>
      <c r="K14" s="29" t="s">
        <v>69</v>
      </c>
      <c r="L14" s="29"/>
      <c r="M14" s="29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29">
        <v>5</v>
      </c>
      <c r="AP14" s="15"/>
    </row>
    <row r="15" spans="2:43">
      <c r="B15" s="15"/>
      <c r="C15" s="15" t="s">
        <v>70</v>
      </c>
      <c r="D15" s="15"/>
      <c r="E15" s="15" t="str">
        <f>C95</f>
        <v>T-CYC_CYC</v>
      </c>
      <c r="F15" s="15"/>
      <c r="G15" s="15"/>
      <c r="H15" s="15" t="str">
        <f>H12</f>
        <v>TRAPS</v>
      </c>
      <c r="I15" s="15"/>
      <c r="J15" s="15">
        <v>2018</v>
      </c>
      <c r="K15" s="15" t="s">
        <v>69</v>
      </c>
      <c r="L15" s="15">
        <v>-1</v>
      </c>
      <c r="M15" s="15" t="str">
        <f>D141</f>
        <v>Bike</v>
      </c>
      <c r="N15" s="28">
        <f t="shared" ref="N15:AN15" si="2">C155</f>
        <v>5.3963306308090382E-2</v>
      </c>
      <c r="O15" s="28">
        <f t="shared" si="2"/>
        <v>4.9232692833419758E-2</v>
      </c>
      <c r="P15" s="28">
        <f t="shared" si="2"/>
        <v>5.8277094066075792E-2</v>
      </c>
      <c r="Q15" s="28">
        <f t="shared" si="2"/>
        <v>5.2185599505763403E-2</v>
      </c>
      <c r="R15" s="28">
        <f t="shared" si="2"/>
        <v>5.016571809580838E-2</v>
      </c>
      <c r="S15" s="28">
        <f t="shared" si="2"/>
        <v>5.4309640711772487E-2</v>
      </c>
      <c r="T15" s="28">
        <f t="shared" si="2"/>
        <v>5.216014948863501E-2</v>
      </c>
      <c r="U15" s="28">
        <f t="shared" si="2"/>
        <v>5.7358266557074891E-2</v>
      </c>
      <c r="V15" s="28">
        <f t="shared" si="2"/>
        <v>5.2734279786425649E-2</v>
      </c>
      <c r="W15" s="28">
        <f t="shared" si="2"/>
        <v>5.0919829241009663E-2</v>
      </c>
      <c r="X15" s="28">
        <f t="shared" si="2"/>
        <v>5.1151500211626538E-2</v>
      </c>
      <c r="Y15" s="28">
        <f t="shared" si="2"/>
        <v>4.95700409302798E-2</v>
      </c>
      <c r="Z15" s="28">
        <f t="shared" si="2"/>
        <v>5.3308466643435894E-2</v>
      </c>
      <c r="AA15" s="28">
        <f t="shared" si="2"/>
        <v>5.052956723015347E-2</v>
      </c>
      <c r="AB15" s="28">
        <f t="shared" si="2"/>
        <v>5.459303241989124E-2</v>
      </c>
      <c r="AC15" s="28">
        <f t="shared" si="2"/>
        <v>4.8514555819879672E-2</v>
      </c>
      <c r="AD15" s="28">
        <f t="shared" si="2"/>
        <v>5.3684845802762227E-2</v>
      </c>
      <c r="AE15" s="28">
        <f t="shared" si="2"/>
        <v>4.8206916082809047E-2</v>
      </c>
      <c r="AF15" s="28">
        <f t="shared" si="2"/>
        <v>5.2860553653547575E-2</v>
      </c>
      <c r="AG15" s="28">
        <f t="shared" si="2"/>
        <v>5.2534191690221041E-2</v>
      </c>
      <c r="AH15" s="28">
        <f t="shared" si="2"/>
        <v>5.0906379062729046E-2</v>
      </c>
      <c r="AI15" s="28">
        <f t="shared" si="2"/>
        <v>4.9608903604054101E-2</v>
      </c>
      <c r="AJ15" s="28">
        <f t="shared" si="2"/>
        <v>4.690170755194658E-2</v>
      </c>
      <c r="AK15" s="28">
        <f t="shared" si="2"/>
        <v>5.4014520016647569E-2</v>
      </c>
      <c r="AL15" s="28">
        <f t="shared" si="2"/>
        <v>5.6289186370099165E-2</v>
      </c>
      <c r="AM15" s="28">
        <f t="shared" si="2"/>
        <v>6.064080165295288E-2</v>
      </c>
      <c r="AN15" s="28">
        <f t="shared" si="2"/>
        <v>4.8755214052346667E-2</v>
      </c>
      <c r="AO15" s="28">
        <v>0</v>
      </c>
      <c r="AP15" s="15"/>
    </row>
    <row r="16" spans="2:43" s="15" customFormat="1">
      <c r="C16" s="15" t="str">
        <f>C15</f>
        <v>UC_cycling_S</v>
      </c>
      <c r="E16" s="15" t="str">
        <f>E15</f>
        <v>T-CYC_CYC</v>
      </c>
      <c r="H16" s="15" t="str">
        <f>H15</f>
        <v>TRAPS</v>
      </c>
      <c r="J16" s="15">
        <v>2030</v>
      </c>
      <c r="K16" s="15" t="s">
        <v>69</v>
      </c>
      <c r="L16" s="15">
        <v>-1</v>
      </c>
      <c r="M16" s="15" t="str">
        <f>M15</f>
        <v>Bike</v>
      </c>
      <c r="N16" s="28">
        <f>N15*2</f>
        <v>0.10792661261618076</v>
      </c>
      <c r="O16" s="28">
        <f>O15*2</f>
        <v>9.8465385666839517E-2</v>
      </c>
      <c r="P16" s="28">
        <f t="shared" ref="P16:AN16" si="3">P15*2</f>
        <v>0.11655418813215158</v>
      </c>
      <c r="Q16" s="28">
        <f t="shared" si="3"/>
        <v>0.10437119901152681</v>
      </c>
      <c r="R16" s="28">
        <f t="shared" si="3"/>
        <v>0.10033143619161676</v>
      </c>
      <c r="S16" s="28">
        <f t="shared" si="3"/>
        <v>0.10861928142354497</v>
      </c>
      <c r="T16" s="28">
        <f t="shared" si="3"/>
        <v>0.10432029897727002</v>
      </c>
      <c r="U16" s="28">
        <f t="shared" si="3"/>
        <v>0.11471653311414978</v>
      </c>
      <c r="V16" s="28">
        <f t="shared" si="3"/>
        <v>0.1054685595728513</v>
      </c>
      <c r="W16" s="28">
        <f t="shared" si="3"/>
        <v>0.10183965848201933</v>
      </c>
      <c r="X16" s="28">
        <f t="shared" si="3"/>
        <v>0.10230300042325308</v>
      </c>
      <c r="Y16" s="28">
        <f t="shared" si="3"/>
        <v>9.9140081860559601E-2</v>
      </c>
      <c r="Z16" s="28">
        <f t="shared" si="3"/>
        <v>0.10661693328687179</v>
      </c>
      <c r="AA16" s="28">
        <f t="shared" si="3"/>
        <v>0.10105913446030694</v>
      </c>
      <c r="AB16" s="28">
        <f t="shared" si="3"/>
        <v>0.10918606483978248</v>
      </c>
      <c r="AC16" s="28">
        <f t="shared" si="3"/>
        <v>9.7029111639759344E-2</v>
      </c>
      <c r="AD16" s="28">
        <f t="shared" si="3"/>
        <v>0.10736969160552445</v>
      </c>
      <c r="AE16" s="28">
        <f t="shared" si="3"/>
        <v>9.6413832165618094E-2</v>
      </c>
      <c r="AF16" s="28">
        <f t="shared" si="3"/>
        <v>0.10572110730709515</v>
      </c>
      <c r="AG16" s="28">
        <f t="shared" si="3"/>
        <v>0.10506838338044208</v>
      </c>
      <c r="AH16" s="28">
        <f t="shared" si="3"/>
        <v>0.10181275812545809</v>
      </c>
      <c r="AI16" s="28">
        <f t="shared" si="3"/>
        <v>9.9217807208108202E-2</v>
      </c>
      <c r="AJ16" s="28">
        <f t="shared" si="3"/>
        <v>9.3803415103893159E-2</v>
      </c>
      <c r="AK16" s="28">
        <f t="shared" si="3"/>
        <v>0.10802904003329514</v>
      </c>
      <c r="AL16" s="28">
        <f t="shared" si="3"/>
        <v>0.11257837274019833</v>
      </c>
      <c r="AM16" s="28">
        <f t="shared" si="3"/>
        <v>0.12128160330590576</v>
      </c>
      <c r="AN16" s="28">
        <f t="shared" si="3"/>
        <v>9.7510428104693334E-2</v>
      </c>
      <c r="AO16" s="28">
        <v>0</v>
      </c>
    </row>
    <row r="17" spans="2:42">
      <c r="B17" s="15"/>
      <c r="C17" s="29"/>
      <c r="D17" s="29"/>
      <c r="E17" s="29"/>
      <c r="F17" s="29"/>
      <c r="G17" s="29"/>
      <c r="H17" s="29"/>
      <c r="I17" s="29"/>
      <c r="J17" s="29">
        <v>0</v>
      </c>
      <c r="K17" s="29" t="s">
        <v>69</v>
      </c>
      <c r="L17" s="29"/>
      <c r="M17" s="29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29">
        <v>5</v>
      </c>
      <c r="AP17" s="15"/>
    </row>
    <row r="18" spans="2:42">
      <c r="B18" s="15"/>
      <c r="C18" s="15" t="s">
        <v>71</v>
      </c>
      <c r="D18" s="15"/>
      <c r="E18" s="15" t="str">
        <f>LEFT(C97,5)&amp;"*"</f>
        <v>T-MOT*</v>
      </c>
      <c r="F18" s="15"/>
      <c r="G18" s="15"/>
      <c r="H18" s="15" t="str">
        <f>H15</f>
        <v>TRAPS</v>
      </c>
      <c r="I18" s="15"/>
      <c r="J18" s="15">
        <v>2018</v>
      </c>
      <c r="K18" s="15" t="s">
        <v>69</v>
      </c>
      <c r="L18" s="15">
        <v>-1</v>
      </c>
      <c r="M18" s="15" t="str">
        <f>D142</f>
        <v>2-wheelers</v>
      </c>
      <c r="N18" s="28">
        <f t="shared" ref="N18:AN18" si="4">C156</f>
        <v>1.2024577456126329E-3</v>
      </c>
      <c r="O18" s="28">
        <f t="shared" si="4"/>
        <v>8.4181954391599476E-4</v>
      </c>
      <c r="P18" s="28">
        <f t="shared" si="4"/>
        <v>1.4736843073167786E-3</v>
      </c>
      <c r="Q18" s="28">
        <f t="shared" si="4"/>
        <v>1.3698908311171865E-3</v>
      </c>
      <c r="R18" s="28">
        <f t="shared" si="4"/>
        <v>9.8425388735709995E-4</v>
      </c>
      <c r="S18" s="28">
        <f t="shared" si="4"/>
        <v>6.2421004942624992E-4</v>
      </c>
      <c r="T18" s="28">
        <f t="shared" si="4"/>
        <v>1.2422933671109623E-3</v>
      </c>
      <c r="U18" s="28">
        <f t="shared" si="4"/>
        <v>8.6646068484003841E-4</v>
      </c>
      <c r="V18" s="28">
        <f t="shared" si="4"/>
        <v>1.3159890714686659E-3</v>
      </c>
      <c r="W18" s="28">
        <f t="shared" si="4"/>
        <v>1.2716318220191991E-3</v>
      </c>
      <c r="X18" s="28">
        <f t="shared" si="4"/>
        <v>1.1218737998245681E-3</v>
      </c>
      <c r="Y18" s="28">
        <f t="shared" si="4"/>
        <v>1.2891857705150252E-3</v>
      </c>
      <c r="Z18" s="28">
        <f t="shared" si="4"/>
        <v>1.4574437703184118E-3</v>
      </c>
      <c r="AA18" s="28">
        <f t="shared" si="4"/>
        <v>1.2419671387040388E-3</v>
      </c>
      <c r="AB18" s="28">
        <f t="shared" si="4"/>
        <v>1.4684396048311016E-3</v>
      </c>
      <c r="AC18" s="28">
        <f t="shared" si="4"/>
        <v>9.5921086863546602E-4</v>
      </c>
      <c r="AD18" s="28">
        <f t="shared" si="4"/>
        <v>1.0725657999581929E-3</v>
      </c>
      <c r="AE18" s="28">
        <f t="shared" si="4"/>
        <v>1.1764845294377178E-3</v>
      </c>
      <c r="AF18" s="28">
        <f t="shared" si="4"/>
        <v>1.3287962602263445E-3</v>
      </c>
      <c r="AG18" s="28">
        <f t="shared" si="4"/>
        <v>7.9269582890742734E-4</v>
      </c>
      <c r="AH18" s="28">
        <f t="shared" si="4"/>
        <v>0</v>
      </c>
      <c r="AI18" s="28">
        <f t="shared" si="4"/>
        <v>7.4007830335184128E-4</v>
      </c>
      <c r="AJ18" s="28">
        <f t="shared" si="4"/>
        <v>7.0738302217035411E-4</v>
      </c>
      <c r="AK18" s="28">
        <f t="shared" si="4"/>
        <v>8.0234115950314402E-4</v>
      </c>
      <c r="AL18" s="28">
        <f t="shared" si="4"/>
        <v>7.1933080869381386E-4</v>
      </c>
      <c r="AM18" s="28">
        <f t="shared" si="4"/>
        <v>7.4164409782466955E-4</v>
      </c>
      <c r="AN18" s="28">
        <f t="shared" si="4"/>
        <v>7.7316749378532367E-4</v>
      </c>
      <c r="AO18" s="28">
        <v>0</v>
      </c>
      <c r="AP18" s="15"/>
    </row>
    <row r="19" spans="2:42" s="15" customFormat="1">
      <c r="C19" s="15" t="str">
        <f>C18</f>
        <v>UC_motorcycle_S</v>
      </c>
      <c r="E19" s="15" t="str">
        <f>E18</f>
        <v>T-MOT*</v>
      </c>
      <c r="H19" s="15" t="str">
        <f>H18</f>
        <v>TRAPS</v>
      </c>
      <c r="J19" s="15">
        <v>2030</v>
      </c>
      <c r="K19" s="15" t="s">
        <v>69</v>
      </c>
      <c r="L19" s="15">
        <v>-1</v>
      </c>
      <c r="M19" s="15" t="str">
        <f>M18</f>
        <v>2-wheelers</v>
      </c>
      <c r="N19" s="28">
        <f>N18</f>
        <v>1.2024577456126329E-3</v>
      </c>
      <c r="O19" s="28">
        <f t="shared" ref="O19:AN19" si="5">O18</f>
        <v>8.4181954391599476E-4</v>
      </c>
      <c r="P19" s="28">
        <f t="shared" si="5"/>
        <v>1.4736843073167786E-3</v>
      </c>
      <c r="Q19" s="28">
        <f t="shared" si="5"/>
        <v>1.3698908311171865E-3</v>
      </c>
      <c r="R19" s="28">
        <f t="shared" si="5"/>
        <v>9.8425388735709995E-4</v>
      </c>
      <c r="S19" s="28">
        <f t="shared" si="5"/>
        <v>6.2421004942624992E-4</v>
      </c>
      <c r="T19" s="28">
        <f t="shared" si="5"/>
        <v>1.2422933671109623E-3</v>
      </c>
      <c r="U19" s="28">
        <f t="shared" si="5"/>
        <v>8.6646068484003841E-4</v>
      </c>
      <c r="V19" s="28">
        <f t="shared" si="5"/>
        <v>1.3159890714686659E-3</v>
      </c>
      <c r="W19" s="28">
        <f t="shared" si="5"/>
        <v>1.2716318220191991E-3</v>
      </c>
      <c r="X19" s="28">
        <f t="shared" si="5"/>
        <v>1.1218737998245681E-3</v>
      </c>
      <c r="Y19" s="28">
        <f t="shared" si="5"/>
        <v>1.2891857705150252E-3</v>
      </c>
      <c r="Z19" s="28">
        <f t="shared" si="5"/>
        <v>1.4574437703184118E-3</v>
      </c>
      <c r="AA19" s="28">
        <f t="shared" si="5"/>
        <v>1.2419671387040388E-3</v>
      </c>
      <c r="AB19" s="28">
        <f t="shared" si="5"/>
        <v>1.4684396048311016E-3</v>
      </c>
      <c r="AC19" s="28">
        <f t="shared" si="5"/>
        <v>9.5921086863546602E-4</v>
      </c>
      <c r="AD19" s="28">
        <f t="shared" si="5"/>
        <v>1.0725657999581929E-3</v>
      </c>
      <c r="AE19" s="28">
        <f t="shared" si="5"/>
        <v>1.1764845294377178E-3</v>
      </c>
      <c r="AF19" s="28">
        <f t="shared" si="5"/>
        <v>1.3287962602263445E-3</v>
      </c>
      <c r="AG19" s="28">
        <f t="shared" si="5"/>
        <v>7.9269582890742734E-4</v>
      </c>
      <c r="AH19" s="28">
        <f t="shared" si="5"/>
        <v>0</v>
      </c>
      <c r="AI19" s="28">
        <f t="shared" si="5"/>
        <v>7.4007830335184128E-4</v>
      </c>
      <c r="AJ19" s="28">
        <f t="shared" si="5"/>
        <v>7.0738302217035411E-4</v>
      </c>
      <c r="AK19" s="28">
        <f t="shared" si="5"/>
        <v>8.0234115950314402E-4</v>
      </c>
      <c r="AL19" s="28">
        <f t="shared" si="5"/>
        <v>7.1933080869381386E-4</v>
      </c>
      <c r="AM19" s="28">
        <f t="shared" si="5"/>
        <v>7.4164409782466955E-4</v>
      </c>
      <c r="AN19" s="28">
        <f t="shared" si="5"/>
        <v>7.7316749378532367E-4</v>
      </c>
      <c r="AO19" s="28">
        <v>0</v>
      </c>
    </row>
    <row r="20" spans="2:42">
      <c r="B20" s="15"/>
      <c r="C20" s="29"/>
      <c r="D20" s="29"/>
      <c r="E20" s="29"/>
      <c r="F20" s="29"/>
      <c r="G20" s="29"/>
      <c r="H20" s="29"/>
      <c r="I20" s="29"/>
      <c r="J20" s="29">
        <v>0</v>
      </c>
      <c r="K20" s="29" t="s">
        <v>69</v>
      </c>
      <c r="L20" s="29"/>
      <c r="M20" s="29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29">
        <v>5</v>
      </c>
      <c r="AP20" s="15"/>
    </row>
    <row r="21" spans="2:42">
      <c r="B21" s="15"/>
      <c r="C21" s="15" t="s">
        <v>72</v>
      </c>
      <c r="D21" s="15"/>
      <c r="E21" s="15" t="str">
        <f>LEFT(C99,5)&amp;"*"</f>
        <v>T-CAR*</v>
      </c>
      <c r="F21" s="15"/>
      <c r="G21" s="15"/>
      <c r="H21" s="15" t="str">
        <f>H18</f>
        <v>TRAPS</v>
      </c>
      <c r="I21" s="15"/>
      <c r="J21" s="15">
        <v>2018</v>
      </c>
      <c r="K21" s="15" t="s">
        <v>134</v>
      </c>
      <c r="L21" s="15">
        <v>-1</v>
      </c>
      <c r="M21" s="15" t="str">
        <f>D143</f>
        <v>LDV</v>
      </c>
      <c r="N21" s="28">
        <f>C157</f>
        <v>0.51421690231633799</v>
      </c>
      <c r="O21" s="28">
        <f t="shared" ref="O21:AN21" si="6">D157</f>
        <v>0.57696936147650701</v>
      </c>
      <c r="P21" s="28">
        <f t="shared" si="6"/>
        <v>0.41519891685215071</v>
      </c>
      <c r="Q21" s="28">
        <f t="shared" si="6"/>
        <v>0.53837411623785481</v>
      </c>
      <c r="R21" s="28">
        <f t="shared" si="6"/>
        <v>0.5273035898540861</v>
      </c>
      <c r="S21" s="28">
        <f t="shared" si="6"/>
        <v>0.54428190464659498</v>
      </c>
      <c r="T21" s="28">
        <f t="shared" si="6"/>
        <v>0.54724418926165252</v>
      </c>
      <c r="U21" s="28">
        <f t="shared" si="6"/>
        <v>0.50629481396736598</v>
      </c>
      <c r="V21" s="28">
        <f t="shared" si="6"/>
        <v>0.54969956239724382</v>
      </c>
      <c r="W21" s="28">
        <f t="shared" si="6"/>
        <v>0.54286879912927866</v>
      </c>
      <c r="X21" s="28">
        <f t="shared" si="6"/>
        <v>0.57050800443626981</v>
      </c>
      <c r="Y21" s="28">
        <f t="shared" si="6"/>
        <v>0.57834017325166753</v>
      </c>
      <c r="Z21" s="28">
        <f t="shared" si="6"/>
        <v>0.54807767476728875</v>
      </c>
      <c r="AA21" s="28">
        <f t="shared" si="6"/>
        <v>0.57445550608131724</v>
      </c>
      <c r="AB21" s="28">
        <f t="shared" si="6"/>
        <v>0.54514159019281827</v>
      </c>
      <c r="AC21" s="28">
        <f t="shared" si="6"/>
        <v>0.52942173322971142</v>
      </c>
      <c r="AD21" s="28">
        <f t="shared" si="6"/>
        <v>0.54890743812317566</v>
      </c>
      <c r="AE21" s="28">
        <f t="shared" si="6"/>
        <v>0.57655830557717536</v>
      </c>
      <c r="AF21" s="28">
        <f t="shared" si="6"/>
        <v>0.56469028513375741</v>
      </c>
      <c r="AG21" s="28">
        <f t="shared" si="6"/>
        <v>0.5314898835087899</v>
      </c>
      <c r="AH21" s="28">
        <f t="shared" si="6"/>
        <v>0.5710449216561202</v>
      </c>
      <c r="AI21" s="28">
        <f t="shared" si="6"/>
        <v>0.54463316447281129</v>
      </c>
      <c r="AJ21" s="28">
        <f t="shared" si="6"/>
        <v>0.60580683229929833</v>
      </c>
      <c r="AK21" s="28">
        <f t="shared" si="6"/>
        <v>0.54575340066281097</v>
      </c>
      <c r="AL21" s="28">
        <f t="shared" si="6"/>
        <v>0.57130392959697351</v>
      </c>
      <c r="AM21" s="28">
        <f t="shared" si="6"/>
        <v>0.56067924597798535</v>
      </c>
      <c r="AN21" s="28">
        <f t="shared" si="6"/>
        <v>0.49285227418620653</v>
      </c>
      <c r="AO21" s="28">
        <v>0</v>
      </c>
      <c r="AP21" s="15"/>
    </row>
    <row r="22" spans="2:42" s="15" customFormat="1">
      <c r="C22" s="15" t="str">
        <f>C21</f>
        <v>UC_LDVs_S</v>
      </c>
      <c r="E22" s="15" t="str">
        <f>E21</f>
        <v>T-CAR*</v>
      </c>
      <c r="H22" s="15" t="str">
        <f>H21</f>
        <v>TRAPS</v>
      </c>
      <c r="J22" s="15">
        <v>2030</v>
      </c>
      <c r="K22" s="15" t="s">
        <v>134</v>
      </c>
      <c r="L22" s="15">
        <v>-1</v>
      </c>
      <c r="M22" s="15" t="str">
        <f>M21</f>
        <v>LDV</v>
      </c>
      <c r="N22" s="28">
        <f>N21*0.5</f>
        <v>0.25710845115816899</v>
      </c>
      <c r="O22" s="28">
        <f t="shared" ref="O22:AN22" si="7">O21*0.5</f>
        <v>0.28848468073825351</v>
      </c>
      <c r="P22" s="28">
        <f t="shared" si="7"/>
        <v>0.20759945842607536</v>
      </c>
      <c r="Q22" s="28">
        <f t="shared" si="7"/>
        <v>0.2691870581189274</v>
      </c>
      <c r="R22" s="28">
        <f t="shared" si="7"/>
        <v>0.26365179492704305</v>
      </c>
      <c r="S22" s="28">
        <f t="shared" si="7"/>
        <v>0.27214095232329749</v>
      </c>
      <c r="T22" s="28">
        <f t="shared" si="7"/>
        <v>0.27362209463082626</v>
      </c>
      <c r="U22" s="28">
        <f t="shared" si="7"/>
        <v>0.25314740698368299</v>
      </c>
      <c r="V22" s="28">
        <f t="shared" si="7"/>
        <v>0.27484978119862191</v>
      </c>
      <c r="W22" s="28">
        <f t="shared" si="7"/>
        <v>0.27143439956463933</v>
      </c>
      <c r="X22" s="28">
        <f t="shared" si="7"/>
        <v>0.28525400221813491</v>
      </c>
      <c r="Y22" s="28">
        <f t="shared" si="7"/>
        <v>0.28917008662583377</v>
      </c>
      <c r="Z22" s="28">
        <f t="shared" si="7"/>
        <v>0.27403883738364437</v>
      </c>
      <c r="AA22" s="28">
        <f t="shared" si="7"/>
        <v>0.28722775304065862</v>
      </c>
      <c r="AB22" s="28">
        <f t="shared" si="7"/>
        <v>0.27257079509640914</v>
      </c>
      <c r="AC22" s="28">
        <f t="shared" si="7"/>
        <v>0.26471086661485571</v>
      </c>
      <c r="AD22" s="28">
        <f t="shared" si="7"/>
        <v>0.27445371906158783</v>
      </c>
      <c r="AE22" s="28">
        <f t="shared" si="7"/>
        <v>0.28827915278858768</v>
      </c>
      <c r="AF22" s="28">
        <f t="shared" si="7"/>
        <v>0.2823451425668787</v>
      </c>
      <c r="AG22" s="28">
        <f t="shared" si="7"/>
        <v>0.26574494175439495</v>
      </c>
      <c r="AH22" s="28">
        <f t="shared" si="7"/>
        <v>0.2855224608280601</v>
      </c>
      <c r="AI22" s="28">
        <f t="shared" si="7"/>
        <v>0.27231658223640565</v>
      </c>
      <c r="AJ22" s="28">
        <f t="shared" si="7"/>
        <v>0.30290341614964916</v>
      </c>
      <c r="AK22" s="28">
        <f t="shared" si="7"/>
        <v>0.27287670033140549</v>
      </c>
      <c r="AL22" s="28">
        <f t="shared" si="7"/>
        <v>0.28565196479848676</v>
      </c>
      <c r="AM22" s="28">
        <f t="shared" si="7"/>
        <v>0.28033962298899268</v>
      </c>
      <c r="AN22" s="28">
        <f t="shared" si="7"/>
        <v>0.24642613709310326</v>
      </c>
      <c r="AO22" s="28">
        <v>0</v>
      </c>
    </row>
    <row r="23" spans="2:42">
      <c r="B23" s="15"/>
      <c r="C23" s="29"/>
      <c r="D23" s="29"/>
      <c r="E23" s="29"/>
      <c r="F23" s="29"/>
      <c r="G23" s="29"/>
      <c r="H23" s="29"/>
      <c r="I23" s="29"/>
      <c r="J23" s="29">
        <v>0</v>
      </c>
      <c r="K23" s="29" t="s">
        <v>134</v>
      </c>
      <c r="L23" s="29"/>
      <c r="M23" s="29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29">
        <v>5</v>
      </c>
      <c r="AP23" s="15"/>
    </row>
    <row r="24" spans="2:42">
      <c r="B24" s="15"/>
      <c r="C24" s="15" t="s">
        <v>73</v>
      </c>
      <c r="D24" s="15"/>
      <c r="E24" s="15" t="str">
        <f>LEFT(C109,5)&amp;"*"</f>
        <v>T-TAX*</v>
      </c>
      <c r="F24" s="15"/>
      <c r="G24" s="15"/>
      <c r="H24" s="15" t="str">
        <f>H21</f>
        <v>TRAPS</v>
      </c>
      <c r="I24" s="15"/>
      <c r="J24" s="15">
        <v>2018</v>
      </c>
      <c r="K24" s="15" t="s">
        <v>134</v>
      </c>
      <c r="L24" s="15">
        <v>-1</v>
      </c>
      <c r="M24" s="15" t="str">
        <f>D144</f>
        <v>Taxis</v>
      </c>
      <c r="N24" s="28">
        <f>C158</f>
        <v>1.6399604421517593E-2</v>
      </c>
      <c r="O24" s="28">
        <f t="shared" ref="O24:AN24" si="8">D158</f>
        <v>7.4490307781118984E-3</v>
      </c>
      <c r="P24" s="28">
        <f t="shared" si="8"/>
        <v>3.2041705931306341E-2</v>
      </c>
      <c r="Q24" s="28">
        <f t="shared" si="8"/>
        <v>1.4142087272297982E-2</v>
      </c>
      <c r="R24" s="28">
        <f t="shared" si="8"/>
        <v>7.8384539751406128E-3</v>
      </c>
      <c r="S24" s="28">
        <f t="shared" si="8"/>
        <v>9.942235039347571E-3</v>
      </c>
      <c r="T24" s="28">
        <f t="shared" si="8"/>
        <v>8.7941712391293846E-3</v>
      </c>
      <c r="U24" s="28">
        <f t="shared" si="8"/>
        <v>1.9167683727598969E-2</v>
      </c>
      <c r="V24" s="28">
        <f t="shared" si="8"/>
        <v>1.9563309645198885E-2</v>
      </c>
      <c r="W24" s="28">
        <f t="shared" si="8"/>
        <v>6.7513932047123726E-3</v>
      </c>
      <c r="X24" s="28">
        <f t="shared" si="8"/>
        <v>1.1912585101328303E-2</v>
      </c>
      <c r="Y24" s="28">
        <f t="shared" si="8"/>
        <v>6.2742086519266488E-3</v>
      </c>
      <c r="Z24" s="28">
        <f t="shared" si="8"/>
        <v>9.0275647633180547E-3</v>
      </c>
      <c r="AA24" s="28">
        <f t="shared" si="8"/>
        <v>1.0257172186811273E-2</v>
      </c>
      <c r="AB24" s="28">
        <f t="shared" si="8"/>
        <v>1.2127565539618518E-2</v>
      </c>
      <c r="AC24" s="28">
        <f t="shared" si="8"/>
        <v>1.0185353383353699E-2</v>
      </c>
      <c r="AD24" s="28">
        <f t="shared" si="8"/>
        <v>1.2812635692286438E-2</v>
      </c>
      <c r="AE24" s="28">
        <f t="shared" si="8"/>
        <v>5.2051948265462115E-3</v>
      </c>
      <c r="AF24" s="28">
        <f t="shared" si="8"/>
        <v>8.6226466174633056E-3</v>
      </c>
      <c r="AG24" s="28">
        <f t="shared" si="8"/>
        <v>1.3327262086971724E-2</v>
      </c>
      <c r="AH24" s="28">
        <f t="shared" si="8"/>
        <v>8.2106842864435349E-3</v>
      </c>
      <c r="AI24" s="28">
        <f t="shared" si="8"/>
        <v>7.2036254203120672E-3</v>
      </c>
      <c r="AJ24" s="28">
        <f t="shared" si="8"/>
        <v>6.2594387860714779E-3</v>
      </c>
      <c r="AK24" s="28">
        <f t="shared" si="8"/>
        <v>8.5196368293601697E-3</v>
      </c>
      <c r="AL24" s="28">
        <f t="shared" si="8"/>
        <v>8.9112260712667282E-3</v>
      </c>
      <c r="AM24" s="28">
        <f t="shared" si="8"/>
        <v>9.8439085033626087E-3</v>
      </c>
      <c r="AN24" s="28">
        <f t="shared" si="8"/>
        <v>4.1049285439853662E-3</v>
      </c>
      <c r="AO24" s="28">
        <v>0</v>
      </c>
      <c r="AP24" s="15"/>
    </row>
    <row r="25" spans="2:42" s="15" customFormat="1">
      <c r="C25" s="15" t="str">
        <f>C24</f>
        <v>UC_Taxis_S</v>
      </c>
      <c r="E25" s="15" t="str">
        <f>E24</f>
        <v>T-TAX*</v>
      </c>
      <c r="H25" s="15" t="str">
        <f>H24</f>
        <v>TRAPS</v>
      </c>
      <c r="J25" s="15">
        <v>2030</v>
      </c>
      <c r="K25" s="15" t="s">
        <v>134</v>
      </c>
      <c r="L25" s="15">
        <v>-1</v>
      </c>
      <c r="M25" s="15" t="str">
        <f>M24</f>
        <v>Taxis</v>
      </c>
      <c r="N25" s="28">
        <f>N24</f>
        <v>1.6399604421517593E-2</v>
      </c>
      <c r="O25" s="28">
        <f t="shared" ref="O25:AN25" si="9">O24</f>
        <v>7.4490307781118984E-3</v>
      </c>
      <c r="P25" s="28">
        <f t="shared" si="9"/>
        <v>3.2041705931306341E-2</v>
      </c>
      <c r="Q25" s="28">
        <f t="shared" si="9"/>
        <v>1.4142087272297982E-2</v>
      </c>
      <c r="R25" s="28">
        <f>R24</f>
        <v>7.8384539751406128E-3</v>
      </c>
      <c r="S25" s="28">
        <f t="shared" si="9"/>
        <v>9.942235039347571E-3</v>
      </c>
      <c r="T25" s="28">
        <f t="shared" si="9"/>
        <v>8.7941712391293846E-3</v>
      </c>
      <c r="U25" s="28">
        <f t="shared" si="9"/>
        <v>1.9167683727598969E-2</v>
      </c>
      <c r="V25" s="28">
        <f t="shared" si="9"/>
        <v>1.9563309645198885E-2</v>
      </c>
      <c r="W25" s="28">
        <f t="shared" si="9"/>
        <v>6.7513932047123726E-3</v>
      </c>
      <c r="X25" s="28">
        <f t="shared" si="9"/>
        <v>1.1912585101328303E-2</v>
      </c>
      <c r="Y25" s="28">
        <f t="shared" si="9"/>
        <v>6.2742086519266488E-3</v>
      </c>
      <c r="Z25" s="28">
        <f t="shared" si="9"/>
        <v>9.0275647633180547E-3</v>
      </c>
      <c r="AA25" s="28">
        <f t="shared" si="9"/>
        <v>1.0257172186811273E-2</v>
      </c>
      <c r="AB25" s="28">
        <f t="shared" si="9"/>
        <v>1.2127565539618518E-2</v>
      </c>
      <c r="AC25" s="28">
        <f t="shared" si="9"/>
        <v>1.0185353383353699E-2</v>
      </c>
      <c r="AD25" s="28">
        <f t="shared" si="9"/>
        <v>1.2812635692286438E-2</v>
      </c>
      <c r="AE25" s="28">
        <f t="shared" si="9"/>
        <v>5.2051948265462115E-3</v>
      </c>
      <c r="AF25" s="28">
        <f t="shared" si="9"/>
        <v>8.6226466174633056E-3</v>
      </c>
      <c r="AG25" s="28">
        <f t="shared" si="9"/>
        <v>1.3327262086971724E-2</v>
      </c>
      <c r="AH25" s="28">
        <f t="shared" si="9"/>
        <v>8.2106842864435349E-3</v>
      </c>
      <c r="AI25" s="28">
        <f t="shared" si="9"/>
        <v>7.2036254203120672E-3</v>
      </c>
      <c r="AJ25" s="28">
        <f t="shared" si="9"/>
        <v>6.2594387860714779E-3</v>
      </c>
      <c r="AK25" s="28">
        <f t="shared" si="9"/>
        <v>8.5196368293601697E-3</v>
      </c>
      <c r="AL25" s="28">
        <f t="shared" si="9"/>
        <v>8.9112260712667282E-3</v>
      </c>
      <c r="AM25" s="28">
        <f t="shared" si="9"/>
        <v>9.8439085033626087E-3</v>
      </c>
      <c r="AN25" s="28">
        <f t="shared" si="9"/>
        <v>4.1049285439853662E-3</v>
      </c>
      <c r="AO25" s="28">
        <v>0</v>
      </c>
    </row>
    <row r="26" spans="2:42">
      <c r="B26" s="15"/>
      <c r="C26" s="29"/>
      <c r="D26" s="29"/>
      <c r="E26" s="29"/>
      <c r="F26" s="29"/>
      <c r="G26" s="29"/>
      <c r="H26" s="29"/>
      <c r="I26" s="29"/>
      <c r="J26" s="29">
        <v>0</v>
      </c>
      <c r="K26" s="29" t="s">
        <v>134</v>
      </c>
      <c r="L26" s="29"/>
      <c r="M26" s="29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29">
        <v>5</v>
      </c>
      <c r="AP26" s="15"/>
    </row>
    <row r="27" spans="2:42">
      <c r="B27" s="15"/>
      <c r="C27" s="15" t="s">
        <v>74</v>
      </c>
      <c r="D27" s="15"/>
      <c r="E27" s="15" t="str">
        <f>LEFT(C113,5)&amp;"*"</f>
        <v>T-BUS*</v>
      </c>
      <c r="F27" s="15"/>
      <c r="G27" s="15"/>
      <c r="H27" s="15" t="str">
        <f>H24</f>
        <v>TRAPS</v>
      </c>
      <c r="I27" s="15"/>
      <c r="J27" s="15">
        <v>2018</v>
      </c>
      <c r="K27" s="15" t="s">
        <v>69</v>
      </c>
      <c r="L27" s="15">
        <v>-1</v>
      </c>
      <c r="M27" s="15" t="str">
        <f>D145</f>
        <v>BUS</v>
      </c>
      <c r="N27" s="28">
        <f t="shared" ref="N27:AN27" si="10">C159</f>
        <v>8.2740995898888392E-2</v>
      </c>
      <c r="O27" s="28">
        <f t="shared" si="10"/>
        <v>7.0110938367526743E-2</v>
      </c>
      <c r="P27" s="28">
        <f t="shared" si="10"/>
        <v>0.1139689510378053</v>
      </c>
      <c r="Q27" s="28">
        <f t="shared" si="10"/>
        <v>8.0814709118386313E-2</v>
      </c>
      <c r="R27" s="28">
        <f t="shared" si="10"/>
        <v>0.11271367561275741</v>
      </c>
      <c r="S27" s="28">
        <f t="shared" si="10"/>
        <v>6.4984165282223824E-2</v>
      </c>
      <c r="T27" s="28">
        <f t="shared" si="10"/>
        <v>7.7598299711661989E-2</v>
      </c>
      <c r="U27" s="28">
        <f t="shared" si="10"/>
        <v>7.216317572067088E-2</v>
      </c>
      <c r="V27" s="28">
        <f t="shared" si="10"/>
        <v>6.0281180381109148E-2</v>
      </c>
      <c r="W27" s="28">
        <f t="shared" si="10"/>
        <v>9.2669371156921962E-2</v>
      </c>
      <c r="X27" s="28">
        <f t="shared" si="10"/>
        <v>5.839703518119168E-2</v>
      </c>
      <c r="Y27" s="28">
        <f t="shared" si="10"/>
        <v>6.7106145813932178E-2</v>
      </c>
      <c r="Z27" s="28">
        <f t="shared" si="10"/>
        <v>6.8278050195023532E-2</v>
      </c>
      <c r="AA27" s="28">
        <f t="shared" si="10"/>
        <v>6.0338383982093263E-2</v>
      </c>
      <c r="AB27" s="28">
        <f t="shared" si="10"/>
        <v>5.9111177723493433E-2</v>
      </c>
      <c r="AC27" s="28">
        <f t="shared" si="10"/>
        <v>0.11983181177914175</v>
      </c>
      <c r="AD27" s="28">
        <f t="shared" si="10"/>
        <v>6.1413439765244195E-2</v>
      </c>
      <c r="AE27" s="28">
        <f t="shared" si="10"/>
        <v>7.9611602487177441E-2</v>
      </c>
      <c r="AF27" s="28">
        <f t="shared" si="10"/>
        <v>5.5334396413720018E-2</v>
      </c>
      <c r="AG27" s="28">
        <f t="shared" si="10"/>
        <v>8.6650816743783748E-2</v>
      </c>
      <c r="AH27" s="28">
        <f t="shared" si="10"/>
        <v>6.4399740618333048E-2</v>
      </c>
      <c r="AI27" s="28">
        <f t="shared" si="10"/>
        <v>0.10016080657514609</v>
      </c>
      <c r="AJ27" s="28">
        <f t="shared" si="10"/>
        <v>5.8914393028833764E-2</v>
      </c>
      <c r="AK27" s="28">
        <f t="shared" si="10"/>
        <v>6.6822981231792783E-2</v>
      </c>
      <c r="AL27" s="28">
        <f t="shared" si="10"/>
        <v>2.5041208932371696E-2</v>
      </c>
      <c r="AM27" s="28">
        <f t="shared" si="10"/>
        <v>4.2495898501573662E-3</v>
      </c>
      <c r="AN27" s="28">
        <f t="shared" si="10"/>
        <v>0.16098313140959611</v>
      </c>
      <c r="AO27" s="28">
        <v>0</v>
      </c>
      <c r="AP27" s="15"/>
    </row>
    <row r="28" spans="2:42" s="15" customFormat="1">
      <c r="C28" s="15" t="str">
        <f>C27</f>
        <v>UC_BUS_S</v>
      </c>
      <c r="E28" s="15" t="str">
        <f>E27</f>
        <v>T-BUS*</v>
      </c>
      <c r="H28" s="15" t="str">
        <f>H27</f>
        <v>TRAPS</v>
      </c>
      <c r="J28" s="15">
        <v>2030</v>
      </c>
      <c r="K28" s="31" t="s">
        <v>69</v>
      </c>
      <c r="L28" s="15">
        <v>-1</v>
      </c>
      <c r="M28" s="31" t="str">
        <f>M27</f>
        <v>BUS</v>
      </c>
      <c r="N28" s="28">
        <f>N27</f>
        <v>8.2740995898888392E-2</v>
      </c>
      <c r="O28" s="28">
        <f t="shared" ref="O28:AM28" si="11">O27</f>
        <v>7.0110938367526743E-2</v>
      </c>
      <c r="P28" s="28">
        <f t="shared" si="11"/>
        <v>0.1139689510378053</v>
      </c>
      <c r="Q28" s="28">
        <f t="shared" si="11"/>
        <v>8.0814709118386313E-2</v>
      </c>
      <c r="R28" s="28">
        <f t="shared" si="11"/>
        <v>0.11271367561275741</v>
      </c>
      <c r="S28" s="28">
        <f t="shared" si="11"/>
        <v>6.4984165282223824E-2</v>
      </c>
      <c r="T28" s="28">
        <f t="shared" si="11"/>
        <v>7.7598299711661989E-2</v>
      </c>
      <c r="U28" s="28">
        <f t="shared" si="11"/>
        <v>7.216317572067088E-2</v>
      </c>
      <c r="V28" s="28">
        <f t="shared" si="11"/>
        <v>6.0281180381109148E-2</v>
      </c>
      <c r="W28" s="28">
        <f t="shared" si="11"/>
        <v>9.2669371156921962E-2</v>
      </c>
      <c r="X28" s="28">
        <f t="shared" si="11"/>
        <v>5.839703518119168E-2</v>
      </c>
      <c r="Y28" s="28">
        <f t="shared" si="11"/>
        <v>6.7106145813932178E-2</v>
      </c>
      <c r="Z28" s="28">
        <f t="shared" si="11"/>
        <v>6.8278050195023532E-2</v>
      </c>
      <c r="AA28" s="28">
        <f t="shared" si="11"/>
        <v>6.0338383982093263E-2</v>
      </c>
      <c r="AB28" s="28">
        <f t="shared" si="11"/>
        <v>5.9111177723493433E-2</v>
      </c>
      <c r="AC28" s="28">
        <f t="shared" si="11"/>
        <v>0.11983181177914175</v>
      </c>
      <c r="AD28" s="28">
        <f t="shared" si="11"/>
        <v>6.1413439765244195E-2</v>
      </c>
      <c r="AE28" s="28">
        <f t="shared" si="11"/>
        <v>7.9611602487177441E-2</v>
      </c>
      <c r="AF28" s="28">
        <f t="shared" si="11"/>
        <v>5.5334396413720018E-2</v>
      </c>
      <c r="AG28" s="28">
        <f t="shared" si="11"/>
        <v>8.6650816743783748E-2</v>
      </c>
      <c r="AH28" s="28">
        <f t="shared" si="11"/>
        <v>6.4399740618333048E-2</v>
      </c>
      <c r="AI28" s="28">
        <f t="shared" si="11"/>
        <v>0.10016080657514609</v>
      </c>
      <c r="AJ28" s="28">
        <f t="shared" si="11"/>
        <v>5.8914393028833764E-2</v>
      </c>
      <c r="AK28" s="28">
        <f t="shared" si="11"/>
        <v>6.6822981231792783E-2</v>
      </c>
      <c r="AL28" s="28">
        <f t="shared" si="11"/>
        <v>2.5041208932371696E-2</v>
      </c>
      <c r="AM28" s="28">
        <f t="shared" si="11"/>
        <v>4.2495898501573662E-3</v>
      </c>
      <c r="AN28" s="28">
        <f>AN27</f>
        <v>0.16098313140959611</v>
      </c>
      <c r="AO28" s="32">
        <v>0</v>
      </c>
    </row>
    <row r="29" spans="2:42">
      <c r="B29" s="15"/>
      <c r="C29" s="29"/>
      <c r="D29" s="29"/>
      <c r="E29" s="29"/>
      <c r="F29" s="29"/>
      <c r="G29" s="29"/>
      <c r="H29" s="29"/>
      <c r="I29" s="29"/>
      <c r="J29" s="29">
        <v>0</v>
      </c>
      <c r="K29" s="29" t="s">
        <v>69</v>
      </c>
      <c r="L29" s="29"/>
      <c r="M29" s="29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29">
        <v>5</v>
      </c>
      <c r="AP29" s="15"/>
    </row>
    <row r="30" spans="2:42">
      <c r="B30" s="15"/>
      <c r="C30" s="15" t="s">
        <v>90</v>
      </c>
      <c r="D30" s="15"/>
      <c r="E30" s="15" t="str">
        <f>LEFT(C115,5)&amp;"*"</f>
        <v>T-LPT*</v>
      </c>
      <c r="F30" s="15"/>
      <c r="G30" s="15"/>
      <c r="H30" s="15" t="str">
        <f>H27</f>
        <v>TRAPS</v>
      </c>
      <c r="I30" s="15"/>
      <c r="J30" s="15">
        <v>2018</v>
      </c>
      <c r="K30" s="51" t="s">
        <v>69</v>
      </c>
      <c r="L30" s="15">
        <v>-1</v>
      </c>
      <c r="M30" s="15" t="str">
        <f>D146</f>
        <v>Light rail (LUAS)</v>
      </c>
      <c r="N30" s="28">
        <f>C160</f>
        <v>7.6968954610109105E-3</v>
      </c>
      <c r="O30" s="28">
        <f t="shared" ref="O30:AN30" si="12">D160</f>
        <v>0</v>
      </c>
      <c r="P30" s="28">
        <f t="shared" si="12"/>
        <v>2.9377083408890298E-2</v>
      </c>
      <c r="Q30" s="28">
        <f t="shared" si="12"/>
        <v>0</v>
      </c>
      <c r="R30" s="28">
        <f t="shared" si="12"/>
        <v>0</v>
      </c>
      <c r="S30" s="28">
        <f t="shared" si="12"/>
        <v>0</v>
      </c>
      <c r="T30" s="28">
        <f t="shared" si="12"/>
        <v>0</v>
      </c>
      <c r="U30" s="28">
        <f t="shared" si="12"/>
        <v>0</v>
      </c>
      <c r="V30" s="28">
        <f t="shared" si="12"/>
        <v>0</v>
      </c>
      <c r="W30" s="28">
        <f t="shared" si="12"/>
        <v>0</v>
      </c>
      <c r="X30" s="28">
        <f t="shared" si="12"/>
        <v>0</v>
      </c>
      <c r="Y30" s="28">
        <f t="shared" si="12"/>
        <v>0</v>
      </c>
      <c r="Z30" s="28">
        <f t="shared" si="12"/>
        <v>0</v>
      </c>
      <c r="AA30" s="28">
        <f t="shared" si="12"/>
        <v>0</v>
      </c>
      <c r="AB30" s="28">
        <f t="shared" si="12"/>
        <v>0</v>
      </c>
      <c r="AC30" s="28">
        <f t="shared" si="12"/>
        <v>0</v>
      </c>
      <c r="AD30" s="28">
        <f t="shared" si="12"/>
        <v>0</v>
      </c>
      <c r="AE30" s="28">
        <f t="shared" si="12"/>
        <v>0</v>
      </c>
      <c r="AF30" s="28">
        <f t="shared" si="12"/>
        <v>0</v>
      </c>
      <c r="AG30" s="28">
        <f t="shared" si="12"/>
        <v>0</v>
      </c>
      <c r="AH30" s="28">
        <f t="shared" si="12"/>
        <v>0</v>
      </c>
      <c r="AI30" s="28">
        <f t="shared" si="12"/>
        <v>0</v>
      </c>
      <c r="AJ30" s="28">
        <f t="shared" si="12"/>
        <v>0</v>
      </c>
      <c r="AK30" s="28">
        <f t="shared" si="12"/>
        <v>0</v>
      </c>
      <c r="AL30" s="28">
        <f t="shared" si="12"/>
        <v>0</v>
      </c>
      <c r="AM30" s="28">
        <f t="shared" si="12"/>
        <v>0</v>
      </c>
      <c r="AN30" s="28">
        <f t="shared" si="12"/>
        <v>0</v>
      </c>
      <c r="AO30" s="28">
        <v>0</v>
      </c>
      <c r="AP30" s="15"/>
    </row>
    <row r="31" spans="2:42" s="15" customFormat="1">
      <c r="C31" s="15" t="str">
        <f>C30</f>
        <v>UC_Light_rail_LUAS_S</v>
      </c>
      <c r="E31" s="15" t="str">
        <f>E30</f>
        <v>T-LPT*</v>
      </c>
      <c r="H31" s="15" t="str">
        <f>H30</f>
        <v>TRAPS</v>
      </c>
      <c r="J31" s="15">
        <v>2030</v>
      </c>
      <c r="K31" s="52" t="s">
        <v>69</v>
      </c>
      <c r="L31" s="15">
        <v>-1</v>
      </c>
      <c r="M31" s="31" t="str">
        <f>M30</f>
        <v>Light rail (LUAS)</v>
      </c>
      <c r="N31" s="32">
        <f>N30</f>
        <v>7.6968954610109105E-3</v>
      </c>
      <c r="O31" s="32">
        <f t="shared" ref="O31:AN31" si="13">O30</f>
        <v>0</v>
      </c>
      <c r="P31" s="32">
        <f>P30</f>
        <v>2.9377083408890298E-2</v>
      </c>
      <c r="Q31" s="32">
        <f t="shared" si="13"/>
        <v>0</v>
      </c>
      <c r="R31" s="32">
        <f t="shared" si="13"/>
        <v>0</v>
      </c>
      <c r="S31" s="32">
        <f t="shared" si="13"/>
        <v>0</v>
      </c>
      <c r="T31" s="32">
        <f t="shared" si="13"/>
        <v>0</v>
      </c>
      <c r="U31" s="32">
        <f t="shared" si="13"/>
        <v>0</v>
      </c>
      <c r="V31" s="32">
        <f t="shared" si="13"/>
        <v>0</v>
      </c>
      <c r="W31" s="32">
        <f t="shared" si="13"/>
        <v>0</v>
      </c>
      <c r="X31" s="32">
        <f t="shared" si="13"/>
        <v>0</v>
      </c>
      <c r="Y31" s="32">
        <f t="shared" si="13"/>
        <v>0</v>
      </c>
      <c r="Z31" s="32">
        <f t="shared" si="13"/>
        <v>0</v>
      </c>
      <c r="AA31" s="32">
        <f t="shared" si="13"/>
        <v>0</v>
      </c>
      <c r="AB31" s="32">
        <f t="shared" si="13"/>
        <v>0</v>
      </c>
      <c r="AC31" s="32">
        <f t="shared" si="13"/>
        <v>0</v>
      </c>
      <c r="AD31" s="32">
        <f t="shared" si="13"/>
        <v>0</v>
      </c>
      <c r="AE31" s="32">
        <f t="shared" si="13"/>
        <v>0</v>
      </c>
      <c r="AF31" s="32">
        <f t="shared" si="13"/>
        <v>0</v>
      </c>
      <c r="AG31" s="32">
        <f t="shared" si="13"/>
        <v>0</v>
      </c>
      <c r="AH31" s="32">
        <f t="shared" si="13"/>
        <v>0</v>
      </c>
      <c r="AI31" s="32">
        <f t="shared" si="13"/>
        <v>0</v>
      </c>
      <c r="AJ31" s="32">
        <f t="shared" si="13"/>
        <v>0</v>
      </c>
      <c r="AK31" s="32">
        <f t="shared" si="13"/>
        <v>0</v>
      </c>
      <c r="AL31" s="32">
        <f t="shared" si="13"/>
        <v>0</v>
      </c>
      <c r="AM31" s="32">
        <f t="shared" si="13"/>
        <v>0</v>
      </c>
      <c r="AN31" s="32">
        <f t="shared" si="13"/>
        <v>0</v>
      </c>
      <c r="AO31" s="32">
        <v>0</v>
      </c>
    </row>
    <row r="32" spans="2:42">
      <c r="B32" s="15"/>
      <c r="C32" s="29"/>
      <c r="D32" s="29"/>
      <c r="E32" s="29"/>
      <c r="F32" s="29"/>
      <c r="G32" s="29"/>
      <c r="H32" s="29"/>
      <c r="I32" s="29"/>
      <c r="J32" s="29">
        <v>0</v>
      </c>
      <c r="K32" s="44" t="s">
        <v>69</v>
      </c>
      <c r="L32" s="29"/>
      <c r="M32" s="29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29">
        <v>5</v>
      </c>
      <c r="AP32" s="15"/>
    </row>
    <row r="33" spans="2:42">
      <c r="B33" s="15"/>
      <c r="C33" s="31" t="s">
        <v>75</v>
      </c>
      <c r="D33" s="31"/>
      <c r="E33" s="31" t="str">
        <f>LEFT(C116,5)&amp;"*"</f>
        <v>T-HPT*</v>
      </c>
      <c r="F33" s="31"/>
      <c r="G33" s="31"/>
      <c r="H33" s="31" t="str">
        <f t="shared" ref="H33" si="14">H30</f>
        <v>TRAPS</v>
      </c>
      <c r="I33" s="31"/>
      <c r="J33" s="31">
        <v>2018</v>
      </c>
      <c r="K33" s="15" t="s">
        <v>69</v>
      </c>
      <c r="L33" s="31">
        <v>-1</v>
      </c>
      <c r="M33" s="15" t="str">
        <f>D147</f>
        <v>Train</v>
      </c>
      <c r="N33" s="32">
        <f t="shared" ref="N33:AN33" si="15">C161</f>
        <v>0</v>
      </c>
      <c r="O33" s="32">
        <f t="shared" si="15"/>
        <v>0</v>
      </c>
      <c r="P33" s="32">
        <f t="shared" si="15"/>
        <v>0</v>
      </c>
      <c r="Q33" s="32">
        <f t="shared" si="15"/>
        <v>0</v>
      </c>
      <c r="R33" s="32">
        <f t="shared" si="15"/>
        <v>0</v>
      </c>
      <c r="S33" s="32">
        <f t="shared" si="15"/>
        <v>0</v>
      </c>
      <c r="T33" s="32">
        <f t="shared" si="15"/>
        <v>0</v>
      </c>
      <c r="U33" s="32">
        <f t="shared" si="15"/>
        <v>0</v>
      </c>
      <c r="V33" s="32">
        <f t="shared" si="15"/>
        <v>0</v>
      </c>
      <c r="W33" s="32">
        <f t="shared" si="15"/>
        <v>0</v>
      </c>
      <c r="X33" s="32">
        <f t="shared" si="15"/>
        <v>0</v>
      </c>
      <c r="Y33" s="32">
        <f t="shared" si="15"/>
        <v>0</v>
      </c>
      <c r="Z33" s="32">
        <f t="shared" si="15"/>
        <v>0</v>
      </c>
      <c r="AA33" s="32">
        <f t="shared" si="15"/>
        <v>0</v>
      </c>
      <c r="AB33" s="32">
        <f t="shared" si="15"/>
        <v>0</v>
      </c>
      <c r="AC33" s="32">
        <f t="shared" si="15"/>
        <v>0</v>
      </c>
      <c r="AD33" s="32">
        <f t="shared" si="15"/>
        <v>0</v>
      </c>
      <c r="AE33" s="32">
        <f t="shared" si="15"/>
        <v>0</v>
      </c>
      <c r="AF33" s="32">
        <f t="shared" si="15"/>
        <v>0</v>
      </c>
      <c r="AG33" s="32">
        <f t="shared" si="15"/>
        <v>0</v>
      </c>
      <c r="AH33" s="32">
        <f t="shared" si="15"/>
        <v>0</v>
      </c>
      <c r="AI33" s="32">
        <f t="shared" si="15"/>
        <v>0</v>
      </c>
      <c r="AJ33" s="32">
        <f t="shared" si="15"/>
        <v>0</v>
      </c>
      <c r="AK33" s="32">
        <f t="shared" si="15"/>
        <v>0</v>
      </c>
      <c r="AL33" s="32">
        <f t="shared" si="15"/>
        <v>0</v>
      </c>
      <c r="AM33" s="32">
        <f t="shared" si="15"/>
        <v>0</v>
      </c>
      <c r="AN33" s="32">
        <f t="shared" si="15"/>
        <v>0</v>
      </c>
      <c r="AO33" s="32">
        <v>0</v>
      </c>
      <c r="AP33" s="15"/>
    </row>
    <row r="34" spans="2:42" s="15" customFormat="1">
      <c r="C34" s="15" t="str">
        <f>C33</f>
        <v>UC_Train_S</v>
      </c>
      <c r="E34" s="15" t="str">
        <f>E33</f>
        <v>T-HPT*</v>
      </c>
      <c r="H34" s="15" t="str">
        <f>H33</f>
        <v>TRAPS</v>
      </c>
      <c r="J34" s="15">
        <v>2030</v>
      </c>
      <c r="K34" s="15" t="s">
        <v>69</v>
      </c>
      <c r="L34" s="31">
        <v>-1</v>
      </c>
      <c r="M34" s="15" t="str">
        <f>M33</f>
        <v>Train</v>
      </c>
      <c r="N34" s="32">
        <f>N33</f>
        <v>0</v>
      </c>
      <c r="O34" s="32">
        <f t="shared" ref="O34:AN34" si="16">O33</f>
        <v>0</v>
      </c>
      <c r="P34" s="32">
        <f t="shared" si="16"/>
        <v>0</v>
      </c>
      <c r="Q34" s="32">
        <f t="shared" si="16"/>
        <v>0</v>
      </c>
      <c r="R34" s="32">
        <f t="shared" si="16"/>
        <v>0</v>
      </c>
      <c r="S34" s="32">
        <f t="shared" si="16"/>
        <v>0</v>
      </c>
      <c r="T34" s="32">
        <f t="shared" si="16"/>
        <v>0</v>
      </c>
      <c r="U34" s="32">
        <f t="shared" si="16"/>
        <v>0</v>
      </c>
      <c r="V34" s="32">
        <f t="shared" si="16"/>
        <v>0</v>
      </c>
      <c r="W34" s="32">
        <f t="shared" si="16"/>
        <v>0</v>
      </c>
      <c r="X34" s="32">
        <f t="shared" si="16"/>
        <v>0</v>
      </c>
      <c r="Y34" s="32">
        <f t="shared" si="16"/>
        <v>0</v>
      </c>
      <c r="Z34" s="32">
        <f t="shared" si="16"/>
        <v>0</v>
      </c>
      <c r="AA34" s="32">
        <f t="shared" si="16"/>
        <v>0</v>
      </c>
      <c r="AB34" s="32">
        <f t="shared" si="16"/>
        <v>0</v>
      </c>
      <c r="AC34" s="32">
        <f t="shared" si="16"/>
        <v>0</v>
      </c>
      <c r="AD34" s="32">
        <f t="shared" si="16"/>
        <v>0</v>
      </c>
      <c r="AE34" s="32">
        <f t="shared" si="16"/>
        <v>0</v>
      </c>
      <c r="AF34" s="32">
        <f t="shared" si="16"/>
        <v>0</v>
      </c>
      <c r="AG34" s="32">
        <f t="shared" si="16"/>
        <v>0</v>
      </c>
      <c r="AH34" s="32">
        <f t="shared" si="16"/>
        <v>0</v>
      </c>
      <c r="AI34" s="32">
        <f>AI33</f>
        <v>0</v>
      </c>
      <c r="AJ34" s="32">
        <f t="shared" si="16"/>
        <v>0</v>
      </c>
      <c r="AK34" s="32">
        <f t="shared" si="16"/>
        <v>0</v>
      </c>
      <c r="AL34" s="32">
        <f t="shared" si="16"/>
        <v>0</v>
      </c>
      <c r="AM34" s="32">
        <f t="shared" si="16"/>
        <v>0</v>
      </c>
      <c r="AN34" s="32">
        <f t="shared" si="16"/>
        <v>0</v>
      </c>
      <c r="AO34" s="32">
        <v>0</v>
      </c>
    </row>
    <row r="35" spans="2:42">
      <c r="B35" s="15"/>
      <c r="C35" s="29"/>
      <c r="D35" s="29"/>
      <c r="E35" s="29"/>
      <c r="F35" s="29"/>
      <c r="G35" s="29"/>
      <c r="H35" s="29"/>
      <c r="I35" s="29"/>
      <c r="J35" s="44">
        <v>0</v>
      </c>
      <c r="K35" s="29" t="s">
        <v>69</v>
      </c>
      <c r="L35" s="29"/>
      <c r="M35" s="29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29">
        <v>5</v>
      </c>
      <c r="AP35" s="15"/>
    </row>
    <row r="36" spans="2:42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28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</row>
    <row r="37" spans="2:42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 t="s">
        <v>242</v>
      </c>
      <c r="N37" s="86">
        <f>N12+N15+N18+N21+N24+N27+N30+N33</f>
        <v>1.0000000000000002</v>
      </c>
      <c r="O37" s="86">
        <f t="shared" ref="O37:AN37" si="17">O12+O15+O18+O21+O24+O27+O30+O33</f>
        <v>0.99999999999999978</v>
      </c>
      <c r="P37" s="86">
        <f t="shared" si="17"/>
        <v>0.99999999999999989</v>
      </c>
      <c r="Q37" s="86">
        <f t="shared" si="17"/>
        <v>0.99999999999999989</v>
      </c>
      <c r="R37" s="86">
        <f t="shared" si="17"/>
        <v>1</v>
      </c>
      <c r="S37" s="86">
        <f t="shared" si="17"/>
        <v>1</v>
      </c>
      <c r="T37" s="86">
        <f t="shared" si="17"/>
        <v>0.99999999999999989</v>
      </c>
      <c r="U37" s="86">
        <f t="shared" si="17"/>
        <v>1</v>
      </c>
      <c r="V37" s="86">
        <f t="shared" si="17"/>
        <v>1</v>
      </c>
      <c r="W37" s="86">
        <f t="shared" si="17"/>
        <v>0.99999999999999989</v>
      </c>
      <c r="X37" s="86">
        <f t="shared" si="17"/>
        <v>1.0000000000000002</v>
      </c>
      <c r="Y37" s="86">
        <f t="shared" si="17"/>
        <v>0.99999999999999989</v>
      </c>
      <c r="Z37" s="86">
        <f t="shared" si="17"/>
        <v>1</v>
      </c>
      <c r="AA37" s="86">
        <f t="shared" si="17"/>
        <v>1.0000000000000002</v>
      </c>
      <c r="AB37" s="86">
        <f t="shared" si="17"/>
        <v>0.99999999999999989</v>
      </c>
      <c r="AC37" s="86">
        <f t="shared" si="17"/>
        <v>1</v>
      </c>
      <c r="AD37" s="86">
        <f t="shared" si="17"/>
        <v>1</v>
      </c>
      <c r="AE37" s="86">
        <f t="shared" si="17"/>
        <v>1</v>
      </c>
      <c r="AF37" s="86">
        <f t="shared" si="17"/>
        <v>1</v>
      </c>
      <c r="AG37" s="86">
        <f t="shared" si="17"/>
        <v>1.0000000000000002</v>
      </c>
      <c r="AH37" s="86">
        <f t="shared" si="17"/>
        <v>1</v>
      </c>
      <c r="AI37" s="86">
        <f t="shared" si="17"/>
        <v>1</v>
      </c>
      <c r="AJ37" s="86">
        <f t="shared" si="17"/>
        <v>0.99999999999999989</v>
      </c>
      <c r="AK37" s="86">
        <f t="shared" si="17"/>
        <v>1</v>
      </c>
      <c r="AL37" s="86">
        <f t="shared" si="17"/>
        <v>1</v>
      </c>
      <c r="AM37" s="86">
        <f t="shared" si="17"/>
        <v>1.0000000000000002</v>
      </c>
      <c r="AN37" s="86">
        <f t="shared" si="17"/>
        <v>0.99999999999999989</v>
      </c>
      <c r="AO37" s="15"/>
      <c r="AP37" s="15"/>
    </row>
    <row r="38" spans="2:4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 t="s">
        <v>243</v>
      </c>
      <c r="N38" s="86">
        <f>N13+N16+N19+N22+N25+N28+N31+N34</f>
        <v>0.99999999999999067</v>
      </c>
      <c r="O38" s="86">
        <f t="shared" ref="O38:AN38" si="18">O13+O16+O19+O22+O25+O28+O31+O34</f>
        <v>0.94608473812717664</v>
      </c>
      <c r="P38" s="86">
        <f t="shared" si="18"/>
        <v>1.0700620567483703</v>
      </c>
      <c r="Q38" s="86">
        <f t="shared" si="18"/>
        <v>0.97945149981308077</v>
      </c>
      <c r="R38" s="86">
        <f t="shared" si="18"/>
        <v>0.97536302761203508</v>
      </c>
      <c r="S38" s="86">
        <f t="shared" si="18"/>
        <v>0.98661761088702393</v>
      </c>
      <c r="T38" s="86">
        <f t="shared" si="18"/>
        <v>0.97489520656334483</v>
      </c>
      <c r="U38" s="87">
        <f t="shared" si="18"/>
        <v>1.0201363497863392</v>
      </c>
      <c r="V38" s="86">
        <f t="shared" si="18"/>
        <v>0.97640296675978488</v>
      </c>
      <c r="W38" s="86">
        <f t="shared" si="18"/>
        <v>0.97117338941420528</v>
      </c>
      <c r="X38" s="86">
        <f t="shared" si="18"/>
        <v>0.95845758429478878</v>
      </c>
      <c r="Y38" s="86">
        <f t="shared" si="18"/>
        <v>0.94700662898656818</v>
      </c>
      <c r="Z38" s="86">
        <f t="shared" si="18"/>
        <v>0.97994962681569153</v>
      </c>
      <c r="AA38" s="86">
        <f t="shared" si="18"/>
        <v>0.95352063057513747</v>
      </c>
      <c r="AB38" s="86">
        <f t="shared" si="18"/>
        <v>0.98753798936850856</v>
      </c>
      <c r="AC38" s="86">
        <f t="shared" si="18"/>
        <v>0.96643698474660267</v>
      </c>
      <c r="AD38" s="86">
        <f t="shared" si="18"/>
        <v>0.98132800558309796</v>
      </c>
      <c r="AE38" s="86">
        <f t="shared" si="18"/>
        <v>0.9414029474593022</v>
      </c>
      <c r="AF38" s="86">
        <f t="shared" si="18"/>
        <v>0.96950923788254173</v>
      </c>
      <c r="AG38" s="86">
        <f t="shared" si="18"/>
        <v>0.98455448543792234</v>
      </c>
      <c r="AH38" s="86">
        <f t="shared" si="18"/>
        <v>0.957021244707013</v>
      </c>
      <c r="AI38" s="86">
        <f t="shared" si="18"/>
        <v>0.96404529478558332</v>
      </c>
      <c r="AJ38" s="86">
        <f t="shared" si="18"/>
        <v>0.92056001132284482</v>
      </c>
      <c r="AK38" s="86">
        <f t="shared" si="18"/>
        <v>0.98447575880524996</v>
      </c>
      <c r="AL38" s="86">
        <f t="shared" si="18"/>
        <v>0.98253815390814658</v>
      </c>
      <c r="AM38" s="87">
        <f t="shared" si="18"/>
        <v>1.0085837891712139</v>
      </c>
      <c r="AN38" s="86">
        <f t="shared" si="18"/>
        <v>0.98586833165786025</v>
      </c>
      <c r="AO38" s="15"/>
      <c r="AP38" s="15"/>
    </row>
    <row r="39" spans="2:42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</row>
    <row r="40" spans="2:42">
      <c r="B40" s="15"/>
      <c r="C40" s="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</row>
    <row r="41" spans="2:42">
      <c r="C41" s="7"/>
    </row>
    <row r="42" spans="2:42">
      <c r="K42" t="s">
        <v>68</v>
      </c>
    </row>
    <row r="43" spans="2:42">
      <c r="C43" s="25" t="s">
        <v>1</v>
      </c>
      <c r="D43" s="26" t="s">
        <v>5</v>
      </c>
      <c r="E43" s="26" t="s">
        <v>4</v>
      </c>
      <c r="F43" s="26" t="s">
        <v>2</v>
      </c>
      <c r="G43" s="26" t="s">
        <v>7</v>
      </c>
      <c r="H43" s="27" t="s">
        <v>6</v>
      </c>
      <c r="I43" s="27" t="s">
        <v>11</v>
      </c>
      <c r="J43" s="27" t="s">
        <v>3</v>
      </c>
      <c r="K43" s="27" t="s">
        <v>12</v>
      </c>
      <c r="L43" s="27" t="s">
        <v>10</v>
      </c>
      <c r="M43" s="25" t="s">
        <v>14</v>
      </c>
      <c r="N43" s="25" t="str">
        <f>Regions!C$3</f>
        <v>IE</v>
      </c>
      <c r="O43" s="25" t="str">
        <f>Regions!E$3</f>
        <v>IE-CW</v>
      </c>
      <c r="P43" s="25" t="str">
        <f>Regions!F$3</f>
        <v>IE-D</v>
      </c>
      <c r="Q43" s="25" t="str">
        <f>Regions!G$3</f>
        <v>IE-KE</v>
      </c>
      <c r="R43" s="25" t="str">
        <f>Regions!H$3</f>
        <v>IE-KK</v>
      </c>
      <c r="S43" s="25" t="str">
        <f>Regions!I$3</f>
        <v>IE-LS</v>
      </c>
      <c r="T43" s="25" t="str">
        <f>Regions!J$3</f>
        <v>IE-LD</v>
      </c>
      <c r="U43" s="25" t="str">
        <f>Regions!K$3</f>
        <v>IE-LH</v>
      </c>
      <c r="V43" s="25" t="str">
        <f>Regions!L$3</f>
        <v>IE-MH</v>
      </c>
      <c r="W43" s="25" t="str">
        <f>Regions!M$3</f>
        <v>IE-OY</v>
      </c>
      <c r="X43" s="25" t="str">
        <f>Regions!N$3</f>
        <v>IE-WH</v>
      </c>
      <c r="Y43" s="25" t="str">
        <f>Regions!O$3</f>
        <v>IE-WX</v>
      </c>
      <c r="Z43" s="25" t="str">
        <f>Regions!P$3</f>
        <v>IE-WW</v>
      </c>
      <c r="AA43" s="25" t="str">
        <f>Regions!Q$3</f>
        <v>IE-CE</v>
      </c>
      <c r="AB43" s="25" t="str">
        <f>Regions!R$3</f>
        <v>IE-CO</v>
      </c>
      <c r="AC43" s="25" t="str">
        <f>Regions!S$3</f>
        <v>IE-KY</v>
      </c>
      <c r="AD43" s="25" t="str">
        <f>Regions!T$3</f>
        <v>IE-LK</v>
      </c>
      <c r="AE43" s="25" t="str">
        <f>Regions!U$3</f>
        <v>IE-TA</v>
      </c>
      <c r="AF43" s="25" t="str">
        <f>Regions!V$3</f>
        <v>IE-WD</v>
      </c>
      <c r="AG43" s="25" t="str">
        <f>Regions!W$3</f>
        <v>IE-G</v>
      </c>
      <c r="AH43" s="25" t="str">
        <f>Regions!X$3</f>
        <v>IE-LM</v>
      </c>
      <c r="AI43" s="25" t="str">
        <f>Regions!Y$3</f>
        <v>IE-MO</v>
      </c>
      <c r="AJ43" s="25" t="str">
        <f>Regions!Z$3</f>
        <v>IE-RN</v>
      </c>
      <c r="AK43" s="25" t="str">
        <f>Regions!AA$3</f>
        <v>IE-SO</v>
      </c>
      <c r="AL43" s="25" t="str">
        <f>Regions!AB$3</f>
        <v>IE-CN</v>
      </c>
      <c r="AM43" s="25" t="str">
        <f>Regions!AC$3</f>
        <v>IE-DL</v>
      </c>
      <c r="AN43" s="25" t="str">
        <f>Regions!AD$3</f>
        <v>IE-MN</v>
      </c>
      <c r="AO43" s="25" t="s">
        <v>30</v>
      </c>
    </row>
    <row r="44" spans="2:42">
      <c r="C44" t="s">
        <v>76</v>
      </c>
      <c r="E44" t="str">
        <f>E12</f>
        <v>T-WLK_WLK</v>
      </c>
      <c r="H44" t="str">
        <f>E134</f>
        <v>TRAPM</v>
      </c>
      <c r="J44">
        <v>2018</v>
      </c>
      <c r="K44" t="s">
        <v>69</v>
      </c>
      <c r="L44">
        <v>-1</v>
      </c>
      <c r="M44" t="str">
        <f>D140</f>
        <v>Walk</v>
      </c>
      <c r="N44" s="28">
        <f>C168</f>
        <v>0</v>
      </c>
      <c r="O44" s="28">
        <f t="shared" ref="O44:AN44" si="19">D168</f>
        <v>0</v>
      </c>
      <c r="P44" s="28">
        <f t="shared" si="19"/>
        <v>0</v>
      </c>
      <c r="Q44" s="28">
        <f t="shared" si="19"/>
        <v>0</v>
      </c>
      <c r="R44" s="28">
        <f t="shared" si="19"/>
        <v>0</v>
      </c>
      <c r="S44" s="28">
        <f t="shared" si="19"/>
        <v>0</v>
      </c>
      <c r="T44" s="28">
        <f t="shared" si="19"/>
        <v>0</v>
      </c>
      <c r="U44" s="28">
        <f t="shared" si="19"/>
        <v>0</v>
      </c>
      <c r="V44" s="28">
        <f t="shared" si="19"/>
        <v>0</v>
      </c>
      <c r="W44" s="28">
        <f t="shared" si="19"/>
        <v>0</v>
      </c>
      <c r="X44" s="28">
        <f t="shared" si="19"/>
        <v>0</v>
      </c>
      <c r="Y44" s="28">
        <f t="shared" si="19"/>
        <v>0</v>
      </c>
      <c r="Z44" s="28">
        <f t="shared" si="19"/>
        <v>0</v>
      </c>
      <c r="AA44" s="28">
        <f t="shared" si="19"/>
        <v>0</v>
      </c>
      <c r="AB44" s="28">
        <f t="shared" si="19"/>
        <v>0</v>
      </c>
      <c r="AC44" s="28">
        <f t="shared" si="19"/>
        <v>0</v>
      </c>
      <c r="AD44" s="28">
        <f t="shared" si="19"/>
        <v>0</v>
      </c>
      <c r="AE44" s="28">
        <f t="shared" si="19"/>
        <v>0</v>
      </c>
      <c r="AF44" s="28">
        <f t="shared" si="19"/>
        <v>0</v>
      </c>
      <c r="AG44" s="28">
        <f t="shared" si="19"/>
        <v>0</v>
      </c>
      <c r="AH44" s="28">
        <f t="shared" si="19"/>
        <v>0</v>
      </c>
      <c r="AI44" s="28">
        <f t="shared" si="19"/>
        <v>0</v>
      </c>
      <c r="AJ44" s="28">
        <f t="shared" si="19"/>
        <v>0</v>
      </c>
      <c r="AK44" s="28">
        <f t="shared" si="19"/>
        <v>0</v>
      </c>
      <c r="AL44" s="28">
        <f t="shared" si="19"/>
        <v>0</v>
      </c>
      <c r="AM44" s="28">
        <f t="shared" si="19"/>
        <v>0</v>
      </c>
      <c r="AN44" s="28">
        <f t="shared" si="19"/>
        <v>0</v>
      </c>
      <c r="AO44" s="28">
        <v>0</v>
      </c>
    </row>
    <row r="45" spans="2:42">
      <c r="J45">
        <v>0</v>
      </c>
      <c r="K45" t="s">
        <v>69</v>
      </c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>
        <v>5</v>
      </c>
    </row>
    <row r="46" spans="2:42">
      <c r="C46" t="s">
        <v>77</v>
      </c>
      <c r="E46" t="str">
        <f>E15</f>
        <v>T-CYC_CYC</v>
      </c>
      <c r="H46" t="str">
        <f>H44</f>
        <v>TRAPM</v>
      </c>
      <c r="J46">
        <v>2018</v>
      </c>
      <c r="K46" t="s">
        <v>69</v>
      </c>
      <c r="L46">
        <v>-1</v>
      </c>
      <c r="M46" t="str">
        <f>D141</f>
        <v>Bike</v>
      </c>
      <c r="N46" s="28">
        <f>C169</f>
        <v>0</v>
      </c>
      <c r="O46" s="28">
        <f t="shared" ref="O46:AN46" si="20">D169</f>
        <v>0</v>
      </c>
      <c r="P46" s="28">
        <f t="shared" si="20"/>
        <v>0</v>
      </c>
      <c r="Q46" s="28">
        <f t="shared" si="20"/>
        <v>0</v>
      </c>
      <c r="R46" s="28">
        <f t="shared" si="20"/>
        <v>0</v>
      </c>
      <c r="S46" s="28">
        <f t="shared" si="20"/>
        <v>0</v>
      </c>
      <c r="T46" s="28">
        <f t="shared" si="20"/>
        <v>0</v>
      </c>
      <c r="U46" s="28">
        <f t="shared" si="20"/>
        <v>0</v>
      </c>
      <c r="V46" s="28">
        <f t="shared" si="20"/>
        <v>0</v>
      </c>
      <c r="W46" s="28">
        <f t="shared" si="20"/>
        <v>0</v>
      </c>
      <c r="X46" s="28">
        <f t="shared" si="20"/>
        <v>0</v>
      </c>
      <c r="Y46" s="28">
        <f t="shared" si="20"/>
        <v>0</v>
      </c>
      <c r="Z46" s="28">
        <f t="shared" si="20"/>
        <v>0</v>
      </c>
      <c r="AA46" s="28">
        <f t="shared" si="20"/>
        <v>0</v>
      </c>
      <c r="AB46" s="28">
        <f t="shared" si="20"/>
        <v>0</v>
      </c>
      <c r="AC46" s="28">
        <f t="shared" si="20"/>
        <v>0</v>
      </c>
      <c r="AD46" s="28">
        <f t="shared" si="20"/>
        <v>0</v>
      </c>
      <c r="AE46" s="28">
        <f t="shared" si="20"/>
        <v>0</v>
      </c>
      <c r="AF46" s="28">
        <f t="shared" si="20"/>
        <v>0</v>
      </c>
      <c r="AG46" s="28">
        <f t="shared" si="20"/>
        <v>0</v>
      </c>
      <c r="AH46" s="28">
        <f t="shared" si="20"/>
        <v>0</v>
      </c>
      <c r="AI46" s="28">
        <f t="shared" si="20"/>
        <v>0</v>
      </c>
      <c r="AJ46" s="28">
        <f t="shared" si="20"/>
        <v>0</v>
      </c>
      <c r="AK46" s="28">
        <f t="shared" si="20"/>
        <v>0</v>
      </c>
      <c r="AL46" s="28">
        <f t="shared" si="20"/>
        <v>0</v>
      </c>
      <c r="AM46" s="28">
        <f t="shared" si="20"/>
        <v>0</v>
      </c>
      <c r="AN46" s="28">
        <f t="shared" si="20"/>
        <v>0</v>
      </c>
      <c r="AO46" s="28">
        <v>0</v>
      </c>
    </row>
    <row r="47" spans="2:42">
      <c r="J47">
        <v>0</v>
      </c>
      <c r="K47" t="s">
        <v>69</v>
      </c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8"/>
      <c r="AO47">
        <v>5</v>
      </c>
    </row>
    <row r="48" spans="2:42">
      <c r="C48" t="s">
        <v>78</v>
      </c>
      <c r="E48" t="str">
        <f>E18</f>
        <v>T-MOT*</v>
      </c>
      <c r="H48" t="str">
        <f>H46</f>
        <v>TRAPM</v>
      </c>
      <c r="J48">
        <v>2018</v>
      </c>
      <c r="K48" t="s">
        <v>69</v>
      </c>
      <c r="L48">
        <v>-1</v>
      </c>
      <c r="M48" t="str">
        <f>D142</f>
        <v>2-wheelers</v>
      </c>
      <c r="N48" s="28">
        <f>C170</f>
        <v>3.2739468688573266E-3</v>
      </c>
      <c r="O48" s="28">
        <f t="shared" ref="O48:AN48" si="21">D170</f>
        <v>2.1586268841599747E-3</v>
      </c>
      <c r="P48" s="28">
        <f t="shared" si="21"/>
        <v>4.3137182635283444E-3</v>
      </c>
      <c r="Q48" s="28">
        <f t="shared" si="21"/>
        <v>3.6319751739066989E-3</v>
      </c>
      <c r="R48" s="28">
        <f t="shared" si="21"/>
        <v>2.5491869155235955E-3</v>
      </c>
      <c r="S48" s="28">
        <f t="shared" si="21"/>
        <v>1.6941154698507114E-3</v>
      </c>
      <c r="T48" s="28">
        <f t="shared" si="21"/>
        <v>3.2883004760979389E-3</v>
      </c>
      <c r="U48" s="28">
        <f t="shared" si="21"/>
        <v>2.4416088687366478E-3</v>
      </c>
      <c r="V48" s="28">
        <f t="shared" si="21"/>
        <v>3.5159102982178412E-3</v>
      </c>
      <c r="W48" s="28">
        <f t="shared" si="21"/>
        <v>3.3185344885490013E-3</v>
      </c>
      <c r="X48" s="28">
        <f t="shared" si="21"/>
        <v>2.939754742265497E-3</v>
      </c>
      <c r="Y48" s="28">
        <f t="shared" si="21"/>
        <v>3.3151523856669103E-3</v>
      </c>
      <c r="Z48" s="28">
        <f t="shared" si="21"/>
        <v>3.906666915379246E-3</v>
      </c>
      <c r="AA48" s="28">
        <f t="shared" si="21"/>
        <v>3.2306073901205486E-3</v>
      </c>
      <c r="AB48" s="28">
        <f t="shared" si="21"/>
        <v>3.9969766503394092E-3</v>
      </c>
      <c r="AC48" s="28">
        <f t="shared" si="21"/>
        <v>2.4423953155841079E-3</v>
      </c>
      <c r="AD48" s="28">
        <f t="shared" si="21"/>
        <v>2.8914591982090753E-3</v>
      </c>
      <c r="AE48" s="28">
        <f t="shared" si="21"/>
        <v>2.9812499263931389E-3</v>
      </c>
      <c r="AF48" s="28">
        <f t="shared" si="21"/>
        <v>3.5441732524901714E-3</v>
      </c>
      <c r="AG48" s="28">
        <f t="shared" si="21"/>
        <v>2.1106258862285242E-3</v>
      </c>
      <c r="AH48" s="28">
        <f t="shared" si="21"/>
        <v>0</v>
      </c>
      <c r="AI48" s="28">
        <f t="shared" si="21"/>
        <v>1.9054783663146626E-3</v>
      </c>
      <c r="AJ48" s="28">
        <f t="shared" si="21"/>
        <v>1.7694736792673005E-3</v>
      </c>
      <c r="AK48" s="28">
        <f t="shared" si="21"/>
        <v>2.1690169741061518E-3</v>
      </c>
      <c r="AL48" s="28">
        <f t="shared" si="21"/>
        <v>1.996201699404686E-3</v>
      </c>
      <c r="AM48" s="28">
        <f t="shared" si="21"/>
        <v>2.1678265957034699E-3</v>
      </c>
      <c r="AN48" s="28">
        <f t="shared" si="21"/>
        <v>1.9708873200458749E-3</v>
      </c>
      <c r="AO48" s="28">
        <v>0</v>
      </c>
    </row>
    <row r="49" spans="3:41">
      <c r="J49">
        <v>0</v>
      </c>
      <c r="K49" t="s">
        <v>69</v>
      </c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8"/>
      <c r="AO49">
        <v>5</v>
      </c>
    </row>
    <row r="50" spans="3:41">
      <c r="C50" t="s">
        <v>79</v>
      </c>
      <c r="E50" t="str">
        <f>E21</f>
        <v>T-CAR*</v>
      </c>
      <c r="H50" t="str">
        <f>H48</f>
        <v>TRAPM</v>
      </c>
      <c r="J50">
        <v>2018</v>
      </c>
      <c r="K50" t="s">
        <v>69</v>
      </c>
      <c r="L50">
        <v>-1</v>
      </c>
      <c r="M50" t="str">
        <f>D143</f>
        <v>LDV</v>
      </c>
      <c r="N50" s="28">
        <f>C171</f>
        <v>0.83405572391255312</v>
      </c>
      <c r="O50" s="28">
        <f t="shared" ref="O50:AN50" si="22">D171</f>
        <v>0.88136996225712338</v>
      </c>
      <c r="P50" s="28">
        <f t="shared" si="22"/>
        <v>0.7240198055510555</v>
      </c>
      <c r="Q50" s="28">
        <f t="shared" si="22"/>
        <v>0.85033097733510543</v>
      </c>
      <c r="R50" s="28">
        <f t="shared" si="22"/>
        <v>0.81358360125192186</v>
      </c>
      <c r="S50" s="28">
        <f t="shared" si="22"/>
        <v>0.88000079438796519</v>
      </c>
      <c r="T50" s="28">
        <f t="shared" si="22"/>
        <v>0.86292967512561713</v>
      </c>
      <c r="U50" s="28">
        <f t="shared" si="22"/>
        <v>0.84991917486050839</v>
      </c>
      <c r="V50" s="28">
        <f t="shared" si="22"/>
        <v>0.87489878054676506</v>
      </c>
      <c r="W50" s="28">
        <f t="shared" si="22"/>
        <v>0.84396948853578213</v>
      </c>
      <c r="X50" s="28">
        <f t="shared" si="22"/>
        <v>0.89058577172865516</v>
      </c>
      <c r="Y50" s="28">
        <f t="shared" si="22"/>
        <v>0.88596847722847849</v>
      </c>
      <c r="Z50" s="28">
        <f t="shared" si="22"/>
        <v>0.87519253516054751</v>
      </c>
      <c r="AA50" s="28">
        <f t="shared" si="22"/>
        <v>0.89017909286971042</v>
      </c>
      <c r="AB50" s="28">
        <f t="shared" si="22"/>
        <v>0.88395825319439558</v>
      </c>
      <c r="AC50" s="28">
        <f t="shared" si="22"/>
        <v>0.80306472393989703</v>
      </c>
      <c r="AD50" s="28">
        <f t="shared" si="22"/>
        <v>0.88153417928289457</v>
      </c>
      <c r="AE50" s="28">
        <f t="shared" si="22"/>
        <v>0.87036679499941227</v>
      </c>
      <c r="AF50" s="28">
        <f t="shared" si="22"/>
        <v>0.89725064481847272</v>
      </c>
      <c r="AG50" s="28">
        <f t="shared" si="22"/>
        <v>0.84303694258501916</v>
      </c>
      <c r="AH50" s="28">
        <f t="shared" si="22"/>
        <v>0.88919219682824724</v>
      </c>
      <c r="AI50" s="28">
        <f t="shared" si="22"/>
        <v>0.83536706688667051</v>
      </c>
      <c r="AJ50" s="28">
        <f t="shared" si="22"/>
        <v>0.90275636290048633</v>
      </c>
      <c r="AK50" s="28">
        <f t="shared" si="22"/>
        <v>0.87891574758893642</v>
      </c>
      <c r="AL50" s="28">
        <f t="shared" si="22"/>
        <v>0.9444737396739924</v>
      </c>
      <c r="AM50" s="28">
        <f t="shared" si="22"/>
        <v>0.97631596747347482</v>
      </c>
      <c r="AN50" s="28">
        <f t="shared" si="22"/>
        <v>0.7484312106638259</v>
      </c>
      <c r="AO50" s="28">
        <v>0</v>
      </c>
    </row>
    <row r="51" spans="3:41">
      <c r="J51">
        <v>0</v>
      </c>
      <c r="K51" t="s">
        <v>69</v>
      </c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8"/>
      <c r="AO51">
        <v>5</v>
      </c>
    </row>
    <row r="52" spans="3:41">
      <c r="C52" t="s">
        <v>80</v>
      </c>
      <c r="E52" t="str">
        <f>E24</f>
        <v>T-TAX*</v>
      </c>
      <c r="H52" t="str">
        <f>H50</f>
        <v>TRAPM</v>
      </c>
      <c r="J52">
        <v>2018</v>
      </c>
      <c r="K52" t="s">
        <v>69</v>
      </c>
      <c r="L52">
        <v>-1</v>
      </c>
      <c r="M52" t="str">
        <f>D144</f>
        <v>Taxis</v>
      </c>
      <c r="N52" s="28">
        <f>C172</f>
        <v>2.1905905312439161E-2</v>
      </c>
      <c r="O52" s="28">
        <f t="shared" ref="O52:AN52" si="23">D172</f>
        <v>9.3709663140288998E-3</v>
      </c>
      <c r="P52" s="28">
        <f t="shared" si="23"/>
        <v>4.6013893098741668E-2</v>
      </c>
      <c r="Q52" s="28">
        <f t="shared" si="23"/>
        <v>1.8394858695029128E-2</v>
      </c>
      <c r="R52" s="28">
        <f t="shared" si="23"/>
        <v>9.9598084318994508E-3</v>
      </c>
      <c r="S52" s="28">
        <f t="shared" si="23"/>
        <v>1.3237997918849932E-2</v>
      </c>
      <c r="T52" s="28">
        <f t="shared" si="23"/>
        <v>1.1420057155050359E-2</v>
      </c>
      <c r="U52" s="28">
        <f t="shared" si="23"/>
        <v>2.6498598054231513E-2</v>
      </c>
      <c r="V52" s="28">
        <f t="shared" si="23"/>
        <v>2.5642116158186581E-2</v>
      </c>
      <c r="W52" s="28">
        <f t="shared" si="23"/>
        <v>8.6437934593511252E-3</v>
      </c>
      <c r="X52" s="28">
        <f t="shared" si="23"/>
        <v>1.5314370184172183E-2</v>
      </c>
      <c r="Y52" s="28">
        <f t="shared" si="23"/>
        <v>7.9154020817384443E-3</v>
      </c>
      <c r="Z52" s="28">
        <f t="shared" si="23"/>
        <v>1.1871653704006174E-2</v>
      </c>
      <c r="AA52" s="28">
        <f t="shared" si="23"/>
        <v>1.3089641552029165E-2</v>
      </c>
      <c r="AB52" s="28">
        <f t="shared" si="23"/>
        <v>1.6194784858342321E-2</v>
      </c>
      <c r="AC52" s="28">
        <f t="shared" si="23"/>
        <v>1.272342398540301E-2</v>
      </c>
      <c r="AD52" s="28">
        <f t="shared" si="23"/>
        <v>1.6945626580446856E-2</v>
      </c>
      <c r="AE52" s="28">
        <f t="shared" si="23"/>
        <v>6.4710564013944778E-3</v>
      </c>
      <c r="AF52" s="28">
        <f t="shared" si="23"/>
        <v>1.1282963024401618E-2</v>
      </c>
      <c r="AG52" s="28">
        <f t="shared" si="23"/>
        <v>1.7408913059663488E-2</v>
      </c>
      <c r="AH52" s="28">
        <f t="shared" si="23"/>
        <v>1.0528920260910977E-2</v>
      </c>
      <c r="AI52" s="28">
        <f t="shared" si="23"/>
        <v>9.0992061135074936E-3</v>
      </c>
      <c r="AJ52" s="28">
        <f t="shared" si="23"/>
        <v>7.6815860877352945E-3</v>
      </c>
      <c r="AK52" s="28">
        <f t="shared" si="23"/>
        <v>1.129928575321087E-2</v>
      </c>
      <c r="AL52" s="28">
        <f t="shared" si="23"/>
        <v>1.2132191360051241E-2</v>
      </c>
      <c r="AM52" s="28">
        <f t="shared" si="23"/>
        <v>1.4116355738962196E-2</v>
      </c>
      <c r="AN52" s="28">
        <f t="shared" si="23"/>
        <v>5.1335741680296381E-3</v>
      </c>
      <c r="AO52" s="28">
        <v>0</v>
      </c>
    </row>
    <row r="53" spans="3:41">
      <c r="J53">
        <v>0</v>
      </c>
      <c r="K53" t="s">
        <v>69</v>
      </c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28"/>
      <c r="AJ53" s="28"/>
      <c r="AK53" s="28"/>
      <c r="AL53" s="28"/>
      <c r="AM53" s="28"/>
      <c r="AN53" s="28"/>
      <c r="AO53">
        <v>5</v>
      </c>
    </row>
    <row r="54" spans="3:41">
      <c r="C54" t="s">
        <v>81</v>
      </c>
      <c r="E54" t="str">
        <f>E27</f>
        <v>T-BUS*</v>
      </c>
      <c r="H54" t="str">
        <f>H52</f>
        <v>TRAPM</v>
      </c>
      <c r="J54">
        <v>2018</v>
      </c>
      <c r="K54" t="s">
        <v>69</v>
      </c>
      <c r="L54">
        <v>-1</v>
      </c>
      <c r="M54" t="str">
        <f>D145</f>
        <v>BUS</v>
      </c>
      <c r="N54" s="28">
        <f>C173</f>
        <v>0.13420523697456904</v>
      </c>
      <c r="O54" s="28">
        <f t="shared" ref="O54:AN54" si="24">D173</f>
        <v>0.10710044454468777</v>
      </c>
      <c r="P54" s="28">
        <f t="shared" si="24"/>
        <v>0.19873794082808949</v>
      </c>
      <c r="Q54" s="28">
        <f t="shared" si="24"/>
        <v>0.12764218879595873</v>
      </c>
      <c r="R54" s="28">
        <f t="shared" si="24"/>
        <v>0.17390740340065505</v>
      </c>
      <c r="S54" s="28">
        <f t="shared" si="24"/>
        <v>0.10506709222333424</v>
      </c>
      <c r="T54" s="28">
        <f t="shared" si="24"/>
        <v>0.12236196724323453</v>
      </c>
      <c r="U54" s="28">
        <f t="shared" si="24"/>
        <v>0.12114061821652349</v>
      </c>
      <c r="V54" s="28">
        <f t="shared" si="24"/>
        <v>9.5943192996830379E-2</v>
      </c>
      <c r="W54" s="28">
        <f t="shared" si="24"/>
        <v>0.14406818351631784</v>
      </c>
      <c r="X54" s="28">
        <f t="shared" si="24"/>
        <v>9.1160103344907026E-2</v>
      </c>
      <c r="Y54" s="28">
        <f t="shared" si="24"/>
        <v>0.10280096830411618</v>
      </c>
      <c r="Z54" s="28">
        <f t="shared" si="24"/>
        <v>0.1090291442200671</v>
      </c>
      <c r="AA54" s="28">
        <f t="shared" si="24"/>
        <v>9.3500658188139713E-2</v>
      </c>
      <c r="AB54" s="28">
        <f t="shared" si="24"/>
        <v>9.5849985296922749E-2</v>
      </c>
      <c r="AC54" s="28">
        <f t="shared" si="24"/>
        <v>0.18176945675911579</v>
      </c>
      <c r="AD54" s="28">
        <f t="shared" si="24"/>
        <v>9.8628734938449439E-2</v>
      </c>
      <c r="AE54" s="28">
        <f t="shared" si="24"/>
        <v>0.1201808986728002</v>
      </c>
      <c r="AF54" s="28">
        <f t="shared" si="24"/>
        <v>8.7922218904635543E-2</v>
      </c>
      <c r="AG54" s="28">
        <f t="shared" si="24"/>
        <v>0.13744351846908884</v>
      </c>
      <c r="AH54" s="28">
        <f t="shared" si="24"/>
        <v>0.10027888291084175</v>
      </c>
      <c r="AI54" s="28">
        <f t="shared" si="24"/>
        <v>0.15362824863350735</v>
      </c>
      <c r="AJ54" s="28">
        <f t="shared" si="24"/>
        <v>8.779257733251114E-2</v>
      </c>
      <c r="AK54" s="28">
        <f t="shared" si="24"/>
        <v>0.10761594968374652</v>
      </c>
      <c r="AL54" s="28">
        <f t="shared" si="24"/>
        <v>4.1397867266551647E-2</v>
      </c>
      <c r="AM54" s="28">
        <f t="shared" si="24"/>
        <v>7.3998501918595234E-3</v>
      </c>
      <c r="AN54" s="28">
        <f t="shared" si="24"/>
        <v>0.24446432784809863</v>
      </c>
      <c r="AO54" s="28">
        <v>0</v>
      </c>
    </row>
    <row r="55" spans="3:41">
      <c r="J55">
        <v>0</v>
      </c>
      <c r="K55" t="s">
        <v>69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>
        <v>5</v>
      </c>
    </row>
    <row r="56" spans="3:41">
      <c r="C56" t="s">
        <v>245</v>
      </c>
      <c r="E56" t="str">
        <f>E30</f>
        <v>T-LPT*</v>
      </c>
      <c r="H56" t="str">
        <f>H54</f>
        <v>TRAPM</v>
      </c>
      <c r="J56">
        <v>2018</v>
      </c>
      <c r="K56" t="s">
        <v>69</v>
      </c>
      <c r="L56">
        <v>-1</v>
      </c>
      <c r="M56" t="str">
        <f>D146</f>
        <v>Light rail (LUAS)</v>
      </c>
      <c r="N56" s="28">
        <f>C174</f>
        <v>6.559186931581344E-3</v>
      </c>
      <c r="O56" s="28">
        <f t="shared" ref="O56:AN56" si="25">D174</f>
        <v>0</v>
      </c>
      <c r="P56" s="28">
        <f t="shared" si="25"/>
        <v>2.6914642258584892E-2</v>
      </c>
      <c r="Q56" s="28">
        <f t="shared" si="25"/>
        <v>0</v>
      </c>
      <c r="R56" s="28">
        <f t="shared" si="25"/>
        <v>0</v>
      </c>
      <c r="S56" s="28">
        <f t="shared" si="25"/>
        <v>0</v>
      </c>
      <c r="T56" s="28">
        <f t="shared" si="25"/>
        <v>0</v>
      </c>
      <c r="U56" s="28">
        <f t="shared" si="25"/>
        <v>0</v>
      </c>
      <c r="V56" s="28">
        <f t="shared" si="25"/>
        <v>0</v>
      </c>
      <c r="W56" s="28">
        <f t="shared" si="25"/>
        <v>0</v>
      </c>
      <c r="X56" s="28">
        <f t="shared" si="25"/>
        <v>0</v>
      </c>
      <c r="Y56" s="28">
        <f t="shared" si="25"/>
        <v>0</v>
      </c>
      <c r="Z56" s="28">
        <f t="shared" si="25"/>
        <v>0</v>
      </c>
      <c r="AA56" s="28">
        <f t="shared" si="25"/>
        <v>0</v>
      </c>
      <c r="AB56" s="28">
        <f t="shared" si="25"/>
        <v>0</v>
      </c>
      <c r="AC56" s="28">
        <f t="shared" si="25"/>
        <v>0</v>
      </c>
      <c r="AD56" s="28">
        <f t="shared" si="25"/>
        <v>0</v>
      </c>
      <c r="AE56" s="28">
        <f t="shared" si="25"/>
        <v>0</v>
      </c>
      <c r="AF56" s="28">
        <f t="shared" si="25"/>
        <v>0</v>
      </c>
      <c r="AG56" s="28">
        <f t="shared" si="25"/>
        <v>0</v>
      </c>
      <c r="AH56" s="28">
        <f t="shared" si="25"/>
        <v>0</v>
      </c>
      <c r="AI56" s="28">
        <f t="shared" si="25"/>
        <v>0</v>
      </c>
      <c r="AJ56" s="28">
        <f t="shared" si="25"/>
        <v>0</v>
      </c>
      <c r="AK56" s="28">
        <f t="shared" si="25"/>
        <v>0</v>
      </c>
      <c r="AL56" s="28">
        <f t="shared" si="25"/>
        <v>0</v>
      </c>
      <c r="AM56" s="28">
        <f t="shared" si="25"/>
        <v>0</v>
      </c>
      <c r="AN56" s="28">
        <f t="shared" si="25"/>
        <v>0</v>
      </c>
      <c r="AO56" s="28">
        <v>0</v>
      </c>
    </row>
    <row r="57" spans="3:41">
      <c r="J57">
        <v>0</v>
      </c>
      <c r="K57" t="s">
        <v>69</v>
      </c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>
        <v>5</v>
      </c>
    </row>
    <row r="58" spans="3:41">
      <c r="C58" s="31" t="s">
        <v>82</v>
      </c>
      <c r="D58" s="31"/>
      <c r="E58" s="31" t="str">
        <f>E33</f>
        <v>T-HPT*</v>
      </c>
      <c r="F58" s="31"/>
      <c r="G58" s="31"/>
      <c r="H58" s="31" t="str">
        <f t="shared" ref="H58" si="26">H56</f>
        <v>TRAPM</v>
      </c>
      <c r="I58" s="31"/>
      <c r="J58" s="31">
        <v>2018</v>
      </c>
      <c r="K58" s="31" t="s">
        <v>69</v>
      </c>
      <c r="L58" s="31">
        <v>-1</v>
      </c>
      <c r="M58" s="31" t="str">
        <f>D147</f>
        <v>Train</v>
      </c>
      <c r="N58" s="32">
        <f>C175</f>
        <v>0</v>
      </c>
      <c r="O58" s="32">
        <f t="shared" ref="O58:AN58" si="27">D175</f>
        <v>0</v>
      </c>
      <c r="P58" s="32">
        <f t="shared" si="27"/>
        <v>0</v>
      </c>
      <c r="Q58" s="32">
        <f t="shared" si="27"/>
        <v>0</v>
      </c>
      <c r="R58" s="32">
        <f t="shared" si="27"/>
        <v>0</v>
      </c>
      <c r="S58" s="32">
        <f t="shared" si="27"/>
        <v>0</v>
      </c>
      <c r="T58" s="32">
        <f t="shared" si="27"/>
        <v>0</v>
      </c>
      <c r="U58" s="32">
        <f t="shared" si="27"/>
        <v>0</v>
      </c>
      <c r="V58" s="32">
        <f t="shared" si="27"/>
        <v>0</v>
      </c>
      <c r="W58" s="32">
        <f t="shared" si="27"/>
        <v>0</v>
      </c>
      <c r="X58" s="32">
        <f t="shared" si="27"/>
        <v>0</v>
      </c>
      <c r="Y58" s="32">
        <f t="shared" si="27"/>
        <v>0</v>
      </c>
      <c r="Z58" s="32">
        <f t="shared" si="27"/>
        <v>0</v>
      </c>
      <c r="AA58" s="32">
        <f t="shared" si="27"/>
        <v>0</v>
      </c>
      <c r="AB58" s="32">
        <f t="shared" si="27"/>
        <v>0</v>
      </c>
      <c r="AC58" s="32">
        <f t="shared" si="27"/>
        <v>0</v>
      </c>
      <c r="AD58" s="32">
        <f t="shared" si="27"/>
        <v>0</v>
      </c>
      <c r="AE58" s="32">
        <f t="shared" si="27"/>
        <v>0</v>
      </c>
      <c r="AF58" s="32">
        <f t="shared" si="27"/>
        <v>0</v>
      </c>
      <c r="AG58" s="32">
        <f t="shared" si="27"/>
        <v>0</v>
      </c>
      <c r="AH58" s="32">
        <f t="shared" si="27"/>
        <v>0</v>
      </c>
      <c r="AI58" s="32">
        <f t="shared" si="27"/>
        <v>0</v>
      </c>
      <c r="AJ58" s="32">
        <f t="shared" si="27"/>
        <v>0</v>
      </c>
      <c r="AK58" s="32">
        <f t="shared" si="27"/>
        <v>0</v>
      </c>
      <c r="AL58" s="32">
        <f t="shared" si="27"/>
        <v>0</v>
      </c>
      <c r="AM58" s="32">
        <f t="shared" si="27"/>
        <v>0</v>
      </c>
      <c r="AN58" s="32">
        <f t="shared" si="27"/>
        <v>0</v>
      </c>
      <c r="AO58" s="32">
        <v>0</v>
      </c>
    </row>
    <row r="59" spans="3:41">
      <c r="C59" s="29"/>
      <c r="D59" s="29"/>
      <c r="E59" s="29"/>
      <c r="F59" s="29"/>
      <c r="G59" s="29"/>
      <c r="H59" s="29"/>
      <c r="I59" s="29"/>
      <c r="J59" s="44">
        <v>0</v>
      </c>
      <c r="K59" s="29" t="s">
        <v>69</v>
      </c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>
        <v>5</v>
      </c>
    </row>
    <row r="61" spans="3:41">
      <c r="M61" s="15" t="s">
        <v>241</v>
      </c>
      <c r="N61" s="86">
        <f>SUM(N44:N58)</f>
        <v>1</v>
      </c>
      <c r="O61" s="86">
        <f t="shared" ref="O61:AN61" si="28">SUM(O44:O58)</f>
        <v>1</v>
      </c>
      <c r="P61" s="86">
        <f t="shared" si="28"/>
        <v>0.99999999999999989</v>
      </c>
      <c r="Q61" s="86">
        <f t="shared" si="28"/>
        <v>1</v>
      </c>
      <c r="R61" s="86">
        <f t="shared" si="28"/>
        <v>1</v>
      </c>
      <c r="S61" s="86">
        <f t="shared" si="28"/>
        <v>1.0000000000000002</v>
      </c>
      <c r="T61" s="86">
        <f t="shared" si="28"/>
        <v>1</v>
      </c>
      <c r="U61" s="86">
        <f t="shared" si="28"/>
        <v>1</v>
      </c>
      <c r="V61" s="86">
        <f t="shared" si="28"/>
        <v>0.99999999999999989</v>
      </c>
      <c r="W61" s="86">
        <f t="shared" si="28"/>
        <v>1.0000000000000002</v>
      </c>
      <c r="X61" s="86">
        <f t="shared" si="28"/>
        <v>0.99999999999999978</v>
      </c>
      <c r="Y61" s="86">
        <f t="shared" si="28"/>
        <v>1</v>
      </c>
      <c r="Z61" s="86">
        <f t="shared" si="28"/>
        <v>1</v>
      </c>
      <c r="AA61" s="86">
        <f t="shared" si="28"/>
        <v>0.99999999999999989</v>
      </c>
      <c r="AB61" s="86">
        <f t="shared" si="28"/>
        <v>1</v>
      </c>
      <c r="AC61" s="86">
        <f t="shared" si="28"/>
        <v>1</v>
      </c>
      <c r="AD61" s="86">
        <f t="shared" si="28"/>
        <v>1</v>
      </c>
      <c r="AE61" s="86">
        <f t="shared" si="28"/>
        <v>1</v>
      </c>
      <c r="AF61" s="86">
        <f t="shared" si="28"/>
        <v>1</v>
      </c>
      <c r="AG61" s="86">
        <f t="shared" si="28"/>
        <v>1</v>
      </c>
      <c r="AH61" s="86">
        <f t="shared" si="28"/>
        <v>1</v>
      </c>
      <c r="AI61" s="86">
        <f t="shared" si="28"/>
        <v>1</v>
      </c>
      <c r="AJ61" s="86">
        <f t="shared" si="28"/>
        <v>1</v>
      </c>
      <c r="AK61" s="86">
        <f t="shared" si="28"/>
        <v>0.99999999999999989</v>
      </c>
      <c r="AL61" s="86">
        <f t="shared" si="28"/>
        <v>1</v>
      </c>
      <c r="AM61" s="86">
        <f t="shared" si="28"/>
        <v>1</v>
      </c>
      <c r="AN61" s="86">
        <f t="shared" si="28"/>
        <v>1</v>
      </c>
    </row>
    <row r="65" spans="3:41">
      <c r="C65" s="7"/>
    </row>
    <row r="66" spans="3:41">
      <c r="C66" s="7"/>
    </row>
    <row r="67" spans="3:41">
      <c r="C67" s="31"/>
      <c r="D67" s="31"/>
      <c r="E67" s="31"/>
      <c r="F67" s="31"/>
      <c r="G67" s="31"/>
      <c r="H67" s="31"/>
      <c r="I67" s="31"/>
      <c r="J67" s="31"/>
      <c r="K67" s="15" t="s">
        <v>68</v>
      </c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</row>
    <row r="68" spans="3:41">
      <c r="C68" s="5" t="s">
        <v>1</v>
      </c>
      <c r="D68" s="2" t="s">
        <v>5</v>
      </c>
      <c r="E68" s="2" t="s">
        <v>4</v>
      </c>
      <c r="F68" s="2" t="s">
        <v>2</v>
      </c>
      <c r="G68" s="2" t="s">
        <v>7</v>
      </c>
      <c r="H68" s="4" t="s">
        <v>6</v>
      </c>
      <c r="I68" s="4" t="s">
        <v>11</v>
      </c>
      <c r="J68" s="4" t="s">
        <v>3</v>
      </c>
      <c r="K68" s="4" t="s">
        <v>12</v>
      </c>
      <c r="L68" s="4" t="s">
        <v>10</v>
      </c>
      <c r="M68" s="5" t="s">
        <v>14</v>
      </c>
      <c r="N68" s="25" t="str">
        <f>Regions!C$3</f>
        <v>IE</v>
      </c>
      <c r="O68" s="25" t="str">
        <f>Regions!E$3</f>
        <v>IE-CW</v>
      </c>
      <c r="P68" s="25" t="str">
        <f>Regions!F$3</f>
        <v>IE-D</v>
      </c>
      <c r="Q68" s="25" t="str">
        <f>Regions!G$3</f>
        <v>IE-KE</v>
      </c>
      <c r="R68" s="25" t="str">
        <f>Regions!H$3</f>
        <v>IE-KK</v>
      </c>
      <c r="S68" s="25" t="str">
        <f>Regions!I$3</f>
        <v>IE-LS</v>
      </c>
      <c r="T68" s="25" t="str">
        <f>Regions!J$3</f>
        <v>IE-LD</v>
      </c>
      <c r="U68" s="25" t="str">
        <f>Regions!K$3</f>
        <v>IE-LH</v>
      </c>
      <c r="V68" s="25" t="str">
        <f>Regions!L$3</f>
        <v>IE-MH</v>
      </c>
      <c r="W68" s="25" t="str">
        <f>Regions!M$3</f>
        <v>IE-OY</v>
      </c>
      <c r="X68" s="25" t="str">
        <f>Regions!N$3</f>
        <v>IE-WH</v>
      </c>
      <c r="Y68" s="25" t="str">
        <f>Regions!O$3</f>
        <v>IE-WX</v>
      </c>
      <c r="Z68" s="25" t="str">
        <f>Regions!P$3</f>
        <v>IE-WW</v>
      </c>
      <c r="AA68" s="25" t="str">
        <f>Regions!Q$3</f>
        <v>IE-CE</v>
      </c>
      <c r="AB68" s="25" t="str">
        <f>Regions!R$3</f>
        <v>IE-CO</v>
      </c>
      <c r="AC68" s="25" t="str">
        <f>Regions!S$3</f>
        <v>IE-KY</v>
      </c>
      <c r="AD68" s="25" t="str">
        <f>Regions!T$3</f>
        <v>IE-LK</v>
      </c>
      <c r="AE68" s="25" t="str">
        <f>Regions!U$3</f>
        <v>IE-TA</v>
      </c>
      <c r="AF68" s="25" t="str">
        <f>Regions!V$3</f>
        <v>IE-WD</v>
      </c>
      <c r="AG68" s="25" t="str">
        <f>Regions!W$3</f>
        <v>IE-G</v>
      </c>
      <c r="AH68" s="25" t="str">
        <f>Regions!X$3</f>
        <v>IE-LM</v>
      </c>
      <c r="AI68" s="25" t="str">
        <f>Regions!Y$3</f>
        <v>IE-MO</v>
      </c>
      <c r="AJ68" s="25" t="str">
        <f>Regions!Z$3</f>
        <v>IE-RN</v>
      </c>
      <c r="AK68" s="25" t="str">
        <f>Regions!AA$3</f>
        <v>IE-SO</v>
      </c>
      <c r="AL68" s="25" t="str">
        <f>Regions!AB$3</f>
        <v>IE-CN</v>
      </c>
      <c r="AM68" s="25" t="str">
        <f>Regions!AC$3</f>
        <v>IE-DL</v>
      </c>
      <c r="AN68" s="25" t="str">
        <f>Regions!AD$3</f>
        <v>IE-MN</v>
      </c>
      <c r="AO68" s="5" t="s">
        <v>30</v>
      </c>
    </row>
    <row r="69" spans="3:41">
      <c r="C69" s="31" t="s">
        <v>83</v>
      </c>
      <c r="D69" s="31"/>
      <c r="E69" s="31" t="str">
        <f>E44</f>
        <v>T-WLK_WLK</v>
      </c>
      <c r="F69" s="31"/>
      <c r="G69" s="31"/>
      <c r="H69" s="31" t="str">
        <f>E135</f>
        <v>TRAPL</v>
      </c>
      <c r="I69" s="31"/>
      <c r="J69">
        <v>2018</v>
      </c>
      <c r="K69" t="s">
        <v>69</v>
      </c>
      <c r="L69" s="31">
        <v>-1</v>
      </c>
      <c r="M69" s="31" t="str">
        <f>[1]Demands!B28</f>
        <v>Walk</v>
      </c>
      <c r="N69" s="32">
        <f>C182</f>
        <v>0</v>
      </c>
      <c r="O69" s="32">
        <f t="shared" ref="O69:AN69" si="29">D182</f>
        <v>0</v>
      </c>
      <c r="P69" s="32">
        <f t="shared" si="29"/>
        <v>0</v>
      </c>
      <c r="Q69" s="32">
        <f t="shared" si="29"/>
        <v>0</v>
      </c>
      <c r="R69" s="32">
        <f t="shared" si="29"/>
        <v>0</v>
      </c>
      <c r="S69" s="32">
        <f t="shared" si="29"/>
        <v>0</v>
      </c>
      <c r="T69" s="32">
        <f t="shared" si="29"/>
        <v>0</v>
      </c>
      <c r="U69" s="32">
        <f t="shared" si="29"/>
        <v>0</v>
      </c>
      <c r="V69" s="32">
        <f t="shared" si="29"/>
        <v>0</v>
      </c>
      <c r="W69" s="32">
        <f t="shared" si="29"/>
        <v>0</v>
      </c>
      <c r="X69" s="32">
        <f t="shared" si="29"/>
        <v>0</v>
      </c>
      <c r="Y69" s="32">
        <f t="shared" si="29"/>
        <v>0</v>
      </c>
      <c r="Z69" s="32">
        <f t="shared" si="29"/>
        <v>0</v>
      </c>
      <c r="AA69" s="32">
        <f t="shared" si="29"/>
        <v>0</v>
      </c>
      <c r="AB69" s="32">
        <f t="shared" si="29"/>
        <v>0</v>
      </c>
      <c r="AC69" s="32">
        <f t="shared" si="29"/>
        <v>0</v>
      </c>
      <c r="AD69" s="32">
        <f t="shared" si="29"/>
        <v>0</v>
      </c>
      <c r="AE69" s="32">
        <f t="shared" si="29"/>
        <v>0</v>
      </c>
      <c r="AF69" s="32">
        <f t="shared" si="29"/>
        <v>0</v>
      </c>
      <c r="AG69" s="32">
        <f t="shared" si="29"/>
        <v>0</v>
      </c>
      <c r="AH69" s="32">
        <f t="shared" si="29"/>
        <v>0</v>
      </c>
      <c r="AI69" s="32">
        <f t="shared" si="29"/>
        <v>0</v>
      </c>
      <c r="AJ69" s="32">
        <f t="shared" si="29"/>
        <v>0</v>
      </c>
      <c r="AK69" s="32">
        <f t="shared" si="29"/>
        <v>0</v>
      </c>
      <c r="AL69" s="32">
        <f t="shared" si="29"/>
        <v>0</v>
      </c>
      <c r="AM69" s="32">
        <f t="shared" si="29"/>
        <v>0</v>
      </c>
      <c r="AN69" s="32">
        <f t="shared" si="29"/>
        <v>0</v>
      </c>
      <c r="AO69" s="32">
        <v>0</v>
      </c>
    </row>
    <row r="70" spans="3:41">
      <c r="C70" s="31"/>
      <c r="D70" s="31"/>
      <c r="E70" s="31"/>
      <c r="F70" s="31"/>
      <c r="G70" s="31"/>
      <c r="H70" s="31"/>
      <c r="I70" s="31"/>
      <c r="J70">
        <v>0</v>
      </c>
      <c r="K70" t="s">
        <v>69</v>
      </c>
      <c r="L70" s="31"/>
      <c r="M70" s="31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>
        <v>5</v>
      </c>
    </row>
    <row r="71" spans="3:41">
      <c r="C71" s="31" t="s">
        <v>84</v>
      </c>
      <c r="D71" s="31"/>
      <c r="E71" s="31" t="str">
        <f t="shared" ref="E71:E83" si="30">E46</f>
        <v>T-CYC_CYC</v>
      </c>
      <c r="F71" s="31"/>
      <c r="G71" s="31"/>
      <c r="H71" s="31" t="str">
        <f>H69</f>
        <v>TRAPL</v>
      </c>
      <c r="I71" s="31"/>
      <c r="J71">
        <v>2018</v>
      </c>
      <c r="K71" t="s">
        <v>69</v>
      </c>
      <c r="L71" s="31">
        <v>-1</v>
      </c>
      <c r="M71" s="31" t="str">
        <f>[1]Demands!B29</f>
        <v>Bike</v>
      </c>
      <c r="N71" s="32">
        <f>C183</f>
        <v>0</v>
      </c>
      <c r="O71" s="32">
        <f t="shared" ref="O71:AN71" si="31">D183</f>
        <v>0</v>
      </c>
      <c r="P71" s="32">
        <f t="shared" si="31"/>
        <v>0</v>
      </c>
      <c r="Q71" s="32">
        <f t="shared" si="31"/>
        <v>0</v>
      </c>
      <c r="R71" s="32">
        <f t="shared" si="31"/>
        <v>0</v>
      </c>
      <c r="S71" s="32">
        <f t="shared" si="31"/>
        <v>0</v>
      </c>
      <c r="T71" s="32">
        <f t="shared" si="31"/>
        <v>0</v>
      </c>
      <c r="U71" s="32">
        <f t="shared" si="31"/>
        <v>0</v>
      </c>
      <c r="V71" s="32">
        <f t="shared" si="31"/>
        <v>0</v>
      </c>
      <c r="W71" s="32">
        <f t="shared" si="31"/>
        <v>0</v>
      </c>
      <c r="X71" s="32">
        <f t="shared" si="31"/>
        <v>0</v>
      </c>
      <c r="Y71" s="32">
        <f t="shared" si="31"/>
        <v>0</v>
      </c>
      <c r="Z71" s="32">
        <f t="shared" si="31"/>
        <v>0</v>
      </c>
      <c r="AA71" s="32">
        <f t="shared" si="31"/>
        <v>0</v>
      </c>
      <c r="AB71" s="32">
        <f t="shared" si="31"/>
        <v>0</v>
      </c>
      <c r="AC71" s="32">
        <f t="shared" si="31"/>
        <v>0</v>
      </c>
      <c r="AD71" s="32">
        <f t="shared" si="31"/>
        <v>0</v>
      </c>
      <c r="AE71" s="32">
        <f t="shared" si="31"/>
        <v>0</v>
      </c>
      <c r="AF71" s="32">
        <f t="shared" si="31"/>
        <v>0</v>
      </c>
      <c r="AG71" s="32">
        <f t="shared" si="31"/>
        <v>0</v>
      </c>
      <c r="AH71" s="32">
        <f t="shared" si="31"/>
        <v>0</v>
      </c>
      <c r="AI71" s="32">
        <f t="shared" si="31"/>
        <v>0</v>
      </c>
      <c r="AJ71" s="32">
        <f t="shared" si="31"/>
        <v>0</v>
      </c>
      <c r="AK71" s="32">
        <f t="shared" si="31"/>
        <v>0</v>
      </c>
      <c r="AL71" s="32">
        <f t="shared" si="31"/>
        <v>0</v>
      </c>
      <c r="AM71" s="32">
        <f t="shared" si="31"/>
        <v>0</v>
      </c>
      <c r="AN71" s="32">
        <f t="shared" si="31"/>
        <v>0</v>
      </c>
      <c r="AO71" s="32">
        <v>0</v>
      </c>
    </row>
    <row r="72" spans="3:41">
      <c r="C72" s="31"/>
      <c r="D72" s="31"/>
      <c r="E72" s="31"/>
      <c r="F72" s="31"/>
      <c r="G72" s="31"/>
      <c r="H72" s="31"/>
      <c r="I72" s="31"/>
      <c r="J72">
        <v>0</v>
      </c>
      <c r="K72" t="s">
        <v>69</v>
      </c>
      <c r="L72" s="31"/>
      <c r="M72" s="31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>
        <v>5</v>
      </c>
    </row>
    <row r="73" spans="3:41">
      <c r="C73" s="31" t="s">
        <v>85</v>
      </c>
      <c r="D73" s="31"/>
      <c r="E73" s="31" t="str">
        <f t="shared" si="30"/>
        <v>T-MOT*</v>
      </c>
      <c r="F73" s="31"/>
      <c r="G73" s="31"/>
      <c r="H73" s="31" t="str">
        <f>H71</f>
        <v>TRAPL</v>
      </c>
      <c r="I73" s="31"/>
      <c r="J73">
        <v>2018</v>
      </c>
      <c r="K73" t="s">
        <v>69</v>
      </c>
      <c r="L73" s="31">
        <v>-1</v>
      </c>
      <c r="M73" s="31" t="str">
        <f>[1]Demands!B30</f>
        <v>2-wheelers</v>
      </c>
      <c r="N73" s="32">
        <f>C184</f>
        <v>0</v>
      </c>
      <c r="O73" s="32">
        <f t="shared" ref="O73:AN73" si="32">D184</f>
        <v>0</v>
      </c>
      <c r="P73" s="32">
        <f t="shared" si="32"/>
        <v>0</v>
      </c>
      <c r="Q73" s="32">
        <f t="shared" si="32"/>
        <v>0</v>
      </c>
      <c r="R73" s="32">
        <f t="shared" si="32"/>
        <v>0</v>
      </c>
      <c r="S73" s="32">
        <f t="shared" si="32"/>
        <v>0</v>
      </c>
      <c r="T73" s="32">
        <f t="shared" si="32"/>
        <v>0</v>
      </c>
      <c r="U73" s="32">
        <f t="shared" si="32"/>
        <v>0</v>
      </c>
      <c r="V73" s="32">
        <f t="shared" si="32"/>
        <v>0</v>
      </c>
      <c r="W73" s="32">
        <f t="shared" si="32"/>
        <v>0</v>
      </c>
      <c r="X73" s="32">
        <f t="shared" si="32"/>
        <v>0</v>
      </c>
      <c r="Y73" s="32">
        <f t="shared" si="32"/>
        <v>0</v>
      </c>
      <c r="Z73" s="32">
        <f t="shared" si="32"/>
        <v>0</v>
      </c>
      <c r="AA73" s="32">
        <f t="shared" si="32"/>
        <v>0</v>
      </c>
      <c r="AB73" s="32">
        <f t="shared" si="32"/>
        <v>0</v>
      </c>
      <c r="AC73" s="32">
        <f t="shared" si="32"/>
        <v>0</v>
      </c>
      <c r="AD73" s="32">
        <f t="shared" si="32"/>
        <v>0</v>
      </c>
      <c r="AE73" s="32">
        <f t="shared" si="32"/>
        <v>0</v>
      </c>
      <c r="AF73" s="32">
        <f t="shared" si="32"/>
        <v>0</v>
      </c>
      <c r="AG73" s="32">
        <f t="shared" si="32"/>
        <v>0</v>
      </c>
      <c r="AH73" s="32">
        <f t="shared" si="32"/>
        <v>0</v>
      </c>
      <c r="AI73" s="32">
        <f t="shared" si="32"/>
        <v>0</v>
      </c>
      <c r="AJ73" s="32">
        <f t="shared" si="32"/>
        <v>0</v>
      </c>
      <c r="AK73" s="32">
        <f t="shared" si="32"/>
        <v>0</v>
      </c>
      <c r="AL73" s="32">
        <f t="shared" si="32"/>
        <v>0</v>
      </c>
      <c r="AM73" s="32">
        <f t="shared" si="32"/>
        <v>0</v>
      </c>
      <c r="AN73" s="32">
        <f t="shared" si="32"/>
        <v>0</v>
      </c>
      <c r="AO73" s="32">
        <v>0</v>
      </c>
    </row>
    <row r="74" spans="3:41">
      <c r="C74" s="31"/>
      <c r="D74" s="31"/>
      <c r="E74" s="31"/>
      <c r="F74" s="31"/>
      <c r="G74" s="31"/>
      <c r="H74" s="31"/>
      <c r="I74" s="31"/>
      <c r="J74">
        <v>0</v>
      </c>
      <c r="K74" t="s">
        <v>69</v>
      </c>
      <c r="L74" s="31"/>
      <c r="M74" s="31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>
        <v>5</v>
      </c>
    </row>
    <row r="75" spans="3:41">
      <c r="C75" s="31" t="s">
        <v>86</v>
      </c>
      <c r="D75" s="31"/>
      <c r="E75" s="31" t="str">
        <f t="shared" si="30"/>
        <v>T-CAR*</v>
      </c>
      <c r="F75" s="31"/>
      <c r="G75" s="31"/>
      <c r="H75" s="31" t="str">
        <f>H73</f>
        <v>TRAPL</v>
      </c>
      <c r="I75" s="31"/>
      <c r="J75">
        <v>2018</v>
      </c>
      <c r="K75" t="s">
        <v>69</v>
      </c>
      <c r="L75" s="31">
        <v>-1</v>
      </c>
      <c r="M75" s="31" t="str">
        <f>[1]Demands!B31</f>
        <v>LDV</v>
      </c>
      <c r="N75" s="32">
        <f>C185</f>
        <v>0.74108639947108168</v>
      </c>
      <c r="O75" s="32">
        <f t="shared" ref="O75:AN75" si="33">D185</f>
        <v>0.79071880912169545</v>
      </c>
      <c r="P75" s="32">
        <f t="shared" si="33"/>
        <v>0.6386131571238467</v>
      </c>
      <c r="Q75" s="32">
        <f t="shared" si="33"/>
        <v>0.75580744416441215</v>
      </c>
      <c r="R75" s="32">
        <f t="shared" si="33"/>
        <v>0.71320246300225565</v>
      </c>
      <c r="S75" s="32">
        <f t="shared" si="33"/>
        <v>0.78115676031065473</v>
      </c>
      <c r="T75" s="32">
        <f t="shared" si="33"/>
        <v>0.76642349622098382</v>
      </c>
      <c r="U75" s="32">
        <f t="shared" si="33"/>
        <v>0.74828496387185417</v>
      </c>
      <c r="V75" s="32">
        <f t="shared" si="33"/>
        <v>0.78640329755658556</v>
      </c>
      <c r="W75" s="32">
        <f t="shared" si="33"/>
        <v>0.74588309703681677</v>
      </c>
      <c r="X75" s="32">
        <f t="shared" si="33"/>
        <v>0.80172469534468704</v>
      </c>
      <c r="Y75" s="32">
        <f t="shared" si="33"/>
        <v>0.79583426304303684</v>
      </c>
      <c r="Z75" s="32">
        <f t="shared" si="33"/>
        <v>0.77907090765006382</v>
      </c>
      <c r="AA75" s="32">
        <f t="shared" si="33"/>
        <v>0.80155723993574601</v>
      </c>
      <c r="AB75" s="32">
        <f t="shared" si="33"/>
        <v>0.78887154985237196</v>
      </c>
      <c r="AC75" s="32">
        <f t="shared" si="33"/>
        <v>0.70533422841274862</v>
      </c>
      <c r="AD75" s="32">
        <f t="shared" si="33"/>
        <v>0.78717070970762593</v>
      </c>
      <c r="AE75" s="32">
        <f t="shared" si="33"/>
        <v>0.77916775606401434</v>
      </c>
      <c r="AF75" s="32">
        <f t="shared" si="33"/>
        <v>0.80467495581567261</v>
      </c>
      <c r="AG75" s="32">
        <f t="shared" si="33"/>
        <v>0.74505854970828844</v>
      </c>
      <c r="AH75" s="32">
        <f t="shared" si="33"/>
        <v>0.79514890678426453</v>
      </c>
      <c r="AI75" s="32">
        <f t="shared" si="33"/>
        <v>0.73736495113760858</v>
      </c>
      <c r="AJ75" s="32">
        <f t="shared" si="33"/>
        <v>0.81853938082108479</v>
      </c>
      <c r="AK75" s="32">
        <f t="shared" si="33"/>
        <v>0.77998817627338324</v>
      </c>
      <c r="AL75" s="32">
        <f t="shared" si="33"/>
        <v>0.85154985463859412</v>
      </c>
      <c r="AM75" s="32">
        <f t="shared" si="33"/>
        <v>0.88006272796227247</v>
      </c>
      <c r="AN75" s="32">
        <f t="shared" si="33"/>
        <v>0.64231184378282558</v>
      </c>
      <c r="AO75" s="32">
        <v>0</v>
      </c>
    </row>
    <row r="76" spans="3:41">
      <c r="C76" s="31"/>
      <c r="D76" s="31"/>
      <c r="E76" s="31"/>
      <c r="F76" s="31"/>
      <c r="G76" s="31"/>
      <c r="H76" s="31"/>
      <c r="I76" s="31"/>
      <c r="J76">
        <v>0</v>
      </c>
      <c r="K76" t="s">
        <v>69</v>
      </c>
      <c r="L76" s="31"/>
      <c r="M76" s="31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>
        <v>5</v>
      </c>
    </row>
    <row r="77" spans="3:41">
      <c r="C77" s="31" t="s">
        <v>87</v>
      </c>
      <c r="D77" s="31"/>
      <c r="E77" s="31" t="str">
        <f t="shared" si="30"/>
        <v>T-TAX*</v>
      </c>
      <c r="F77" s="31"/>
      <c r="G77" s="31"/>
      <c r="H77" s="31" t="str">
        <f>H75</f>
        <v>TRAPL</v>
      </c>
      <c r="I77" s="31"/>
      <c r="J77">
        <v>2018</v>
      </c>
      <c r="K77" t="s">
        <v>69</v>
      </c>
      <c r="L77" s="31">
        <v>-1</v>
      </c>
      <c r="M77" s="31" t="str">
        <f>[1]Demands!B32</f>
        <v>Taxis</v>
      </c>
      <c r="N77" s="32">
        <f>C186</f>
        <v>1.214216695359136E-2</v>
      </c>
      <c r="O77" s="32">
        <f t="shared" ref="O77:AN77" si="34">D186</f>
        <v>5.244564356444866E-3</v>
      </c>
      <c r="P77" s="32">
        <f t="shared" si="34"/>
        <v>2.5318479036608464E-2</v>
      </c>
      <c r="Q77" s="32">
        <f t="shared" si="34"/>
        <v>1.0199545943263343E-2</v>
      </c>
      <c r="R77" s="32">
        <f t="shared" si="34"/>
        <v>5.4465670112681473E-3</v>
      </c>
      <c r="S77" s="32">
        <f t="shared" si="34"/>
        <v>7.3305854058422536E-3</v>
      </c>
      <c r="T77" s="32">
        <f t="shared" si="34"/>
        <v>6.327365203104513E-3</v>
      </c>
      <c r="U77" s="32">
        <f t="shared" si="34"/>
        <v>1.4553702960433654E-2</v>
      </c>
      <c r="V77" s="32">
        <f t="shared" si="34"/>
        <v>1.4378136289327563E-2</v>
      </c>
      <c r="W77" s="32">
        <f t="shared" si="34"/>
        <v>4.7655125577413509E-3</v>
      </c>
      <c r="X77" s="32">
        <f t="shared" si="34"/>
        <v>8.6002260738130814E-3</v>
      </c>
      <c r="Y77" s="32">
        <f t="shared" si="34"/>
        <v>4.4354589246647135E-3</v>
      </c>
      <c r="Z77" s="32">
        <f t="shared" si="34"/>
        <v>6.592434448494537E-3</v>
      </c>
      <c r="AA77" s="32">
        <f t="shared" si="34"/>
        <v>7.3526877521562662E-3</v>
      </c>
      <c r="AB77" s="32">
        <f t="shared" si="34"/>
        <v>9.0159384819168999E-3</v>
      </c>
      <c r="AC77" s="32">
        <f t="shared" si="34"/>
        <v>6.9712334769449829E-3</v>
      </c>
      <c r="AD77" s="32">
        <f t="shared" si="34"/>
        <v>9.4394919428535985E-3</v>
      </c>
      <c r="AE77" s="32">
        <f t="shared" si="34"/>
        <v>3.6138078846859318E-3</v>
      </c>
      <c r="AF77" s="32">
        <f t="shared" si="34"/>
        <v>6.3123502546919919E-3</v>
      </c>
      <c r="AG77" s="32">
        <f t="shared" si="34"/>
        <v>9.5979099500525071E-3</v>
      </c>
      <c r="AH77" s="32">
        <f t="shared" si="34"/>
        <v>5.8735122381989901E-3</v>
      </c>
      <c r="AI77" s="32">
        <f t="shared" si="34"/>
        <v>5.0103707288089395E-3</v>
      </c>
      <c r="AJ77" s="32">
        <f t="shared" si="34"/>
        <v>4.3449135578945168E-3</v>
      </c>
      <c r="AK77" s="32">
        <f t="shared" si="34"/>
        <v>6.2553697184935773E-3</v>
      </c>
      <c r="AL77" s="32">
        <f t="shared" si="34"/>
        <v>6.8237115745591239E-3</v>
      </c>
      <c r="AM77" s="32">
        <f t="shared" si="34"/>
        <v>7.9379260453763534E-3</v>
      </c>
      <c r="AN77" s="32">
        <f t="shared" si="34"/>
        <v>2.7483693665086213E-3</v>
      </c>
      <c r="AO77" s="32">
        <v>0</v>
      </c>
    </row>
    <row r="78" spans="3:41">
      <c r="C78" s="31"/>
      <c r="D78" s="31"/>
      <c r="E78" s="31"/>
      <c r="F78" s="31"/>
      <c r="G78" s="31"/>
      <c r="H78" s="31"/>
      <c r="I78" s="31"/>
      <c r="J78">
        <v>0</v>
      </c>
      <c r="K78" t="s">
        <v>69</v>
      </c>
      <c r="L78" s="31"/>
      <c r="M78" s="31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>
        <v>5</v>
      </c>
    </row>
    <row r="79" spans="3:41">
      <c r="C79" s="31" t="s">
        <v>88</v>
      </c>
      <c r="D79" s="31"/>
      <c r="E79" s="31" t="str">
        <f t="shared" si="30"/>
        <v>T-BUS*</v>
      </c>
      <c r="F79" s="31"/>
      <c r="G79" s="31"/>
      <c r="H79" s="31" t="str">
        <f>H77</f>
        <v>TRAPL</v>
      </c>
      <c r="I79" s="31"/>
      <c r="J79">
        <v>2018</v>
      </c>
      <c r="K79" t="s">
        <v>69</v>
      </c>
      <c r="L79" s="31">
        <v>-1</v>
      </c>
      <c r="M79" s="31" t="str">
        <f>[1]Demands!B33</f>
        <v>BUS</v>
      </c>
      <c r="N79" s="32">
        <f>C187</f>
        <v>0.1626965950818042</v>
      </c>
      <c r="O79" s="32">
        <f t="shared" ref="O79:AN79" si="35">D187</f>
        <v>0.13109626623170204</v>
      </c>
      <c r="P79" s="32">
        <f t="shared" si="35"/>
        <v>0.23916819504950479</v>
      </c>
      <c r="Q79" s="32">
        <f t="shared" si="35"/>
        <v>0.15479346868381608</v>
      </c>
      <c r="R79" s="32">
        <f t="shared" si="35"/>
        <v>0.20800029152740038</v>
      </c>
      <c r="S79" s="32">
        <f t="shared" si="35"/>
        <v>0.12724978858051844</v>
      </c>
      <c r="T79" s="32">
        <f t="shared" si="35"/>
        <v>0.14827744084788594</v>
      </c>
      <c r="U79" s="32">
        <f t="shared" si="35"/>
        <v>0.14551722418000443</v>
      </c>
      <c r="V79" s="32">
        <f t="shared" si="35"/>
        <v>0.11766218454461841</v>
      </c>
      <c r="W79" s="32">
        <f t="shared" si="35"/>
        <v>0.17371900154534914</v>
      </c>
      <c r="X79" s="32">
        <f t="shared" si="35"/>
        <v>0.11196687123703571</v>
      </c>
      <c r="Y79" s="32">
        <f t="shared" si="35"/>
        <v>0.12599020808803368</v>
      </c>
      <c r="Z79" s="32">
        <f t="shared" si="35"/>
        <v>0.13241927644257739</v>
      </c>
      <c r="AA79" s="32">
        <f t="shared" si="35"/>
        <v>0.11487011188674058</v>
      </c>
      <c r="AB79" s="32">
        <f t="shared" si="35"/>
        <v>0.11670831913312733</v>
      </c>
      <c r="AC79" s="32">
        <f t="shared" si="35"/>
        <v>0.2178213998684824</v>
      </c>
      <c r="AD79" s="32">
        <f t="shared" si="35"/>
        <v>0.12016236232976817</v>
      </c>
      <c r="AE79" s="32">
        <f t="shared" si="35"/>
        <v>0.14679096653005977</v>
      </c>
      <c r="AF79" s="32">
        <f t="shared" si="35"/>
        <v>0.10758223700696061</v>
      </c>
      <c r="AG79" s="32">
        <f t="shared" si="35"/>
        <v>0.1657308225029282</v>
      </c>
      <c r="AH79" s="32">
        <f t="shared" si="35"/>
        <v>0.12234818626194599</v>
      </c>
      <c r="AI79" s="32">
        <f t="shared" si="35"/>
        <v>0.18501691930313938</v>
      </c>
      <c r="AJ79" s="32">
        <f t="shared" si="35"/>
        <v>0.10860805699514527</v>
      </c>
      <c r="AK79" s="32">
        <f t="shared" si="35"/>
        <v>0.13030246782805119</v>
      </c>
      <c r="AL79" s="32">
        <f t="shared" si="35"/>
        <v>5.0925275195199252E-2</v>
      </c>
      <c r="AM79" s="32">
        <f t="shared" si="35"/>
        <v>9.1008381034736394E-3</v>
      </c>
      <c r="AN79" s="32">
        <f t="shared" si="35"/>
        <v>0.28624951607603277</v>
      </c>
      <c r="AO79" s="32">
        <v>0</v>
      </c>
    </row>
    <row r="80" spans="3:41">
      <c r="C80" s="31"/>
      <c r="D80" s="31"/>
      <c r="E80" s="31"/>
      <c r="F80" s="31"/>
      <c r="G80" s="31"/>
      <c r="H80" s="31"/>
      <c r="I80" s="31"/>
      <c r="J80">
        <v>0</v>
      </c>
      <c r="K80" t="s">
        <v>69</v>
      </c>
      <c r="L80" s="31"/>
      <c r="M80" s="31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>
        <v>5</v>
      </c>
    </row>
    <row r="81" spans="3:42">
      <c r="C81" t="s">
        <v>244</v>
      </c>
      <c r="D81" s="31"/>
      <c r="E81" s="31" t="str">
        <f t="shared" si="30"/>
        <v>T-LPT*</v>
      </c>
      <c r="F81" s="31"/>
      <c r="G81" s="31"/>
      <c r="H81" s="31" t="str">
        <f>H79</f>
        <v>TRAPL</v>
      </c>
      <c r="I81" s="31"/>
      <c r="J81">
        <v>2018</v>
      </c>
      <c r="K81" t="s">
        <v>69</v>
      </c>
      <c r="L81" s="31">
        <v>-1</v>
      </c>
      <c r="M81" s="31" t="str">
        <f>[1]Demands!B34</f>
        <v>Light rail (LUAS)</v>
      </c>
      <c r="N81" s="32">
        <f>C188</f>
        <v>0</v>
      </c>
      <c r="O81" s="32">
        <f t="shared" ref="O81:AN81" si="36">D188</f>
        <v>0</v>
      </c>
      <c r="P81" s="32">
        <f t="shared" si="36"/>
        <v>0</v>
      </c>
      <c r="Q81" s="32">
        <f t="shared" si="36"/>
        <v>0</v>
      </c>
      <c r="R81" s="32">
        <f t="shared" si="36"/>
        <v>0</v>
      </c>
      <c r="S81" s="32">
        <f t="shared" si="36"/>
        <v>0</v>
      </c>
      <c r="T81" s="32">
        <f t="shared" si="36"/>
        <v>0</v>
      </c>
      <c r="U81" s="32">
        <f t="shared" si="36"/>
        <v>0</v>
      </c>
      <c r="V81" s="32">
        <f t="shared" si="36"/>
        <v>0</v>
      </c>
      <c r="W81" s="32">
        <f t="shared" si="36"/>
        <v>0</v>
      </c>
      <c r="X81" s="32">
        <f t="shared" si="36"/>
        <v>0</v>
      </c>
      <c r="Y81" s="32">
        <f t="shared" si="36"/>
        <v>0</v>
      </c>
      <c r="Z81" s="32">
        <f t="shared" si="36"/>
        <v>0</v>
      </c>
      <c r="AA81" s="32">
        <f t="shared" si="36"/>
        <v>0</v>
      </c>
      <c r="AB81" s="32">
        <f t="shared" si="36"/>
        <v>0</v>
      </c>
      <c r="AC81" s="32">
        <f t="shared" si="36"/>
        <v>0</v>
      </c>
      <c r="AD81" s="32">
        <f t="shared" si="36"/>
        <v>0</v>
      </c>
      <c r="AE81" s="32">
        <f t="shared" si="36"/>
        <v>0</v>
      </c>
      <c r="AF81" s="32">
        <f t="shared" si="36"/>
        <v>0</v>
      </c>
      <c r="AG81" s="32">
        <f t="shared" si="36"/>
        <v>0</v>
      </c>
      <c r="AH81" s="32">
        <f t="shared" si="36"/>
        <v>0</v>
      </c>
      <c r="AI81" s="32">
        <f t="shared" si="36"/>
        <v>0</v>
      </c>
      <c r="AJ81" s="32">
        <f t="shared" si="36"/>
        <v>0</v>
      </c>
      <c r="AK81" s="32">
        <f t="shared" si="36"/>
        <v>0</v>
      </c>
      <c r="AL81" s="32">
        <f t="shared" si="36"/>
        <v>0</v>
      </c>
      <c r="AM81" s="32">
        <f t="shared" si="36"/>
        <v>0</v>
      </c>
      <c r="AN81" s="32">
        <f t="shared" si="36"/>
        <v>0</v>
      </c>
      <c r="AO81" s="32">
        <v>0</v>
      </c>
    </row>
    <row r="82" spans="3:42">
      <c r="D82" s="31"/>
      <c r="E82" s="31"/>
      <c r="F82" s="31"/>
      <c r="G82" s="31"/>
      <c r="H82" s="31"/>
      <c r="I82" s="31"/>
      <c r="J82">
        <v>0</v>
      </c>
      <c r="K82" t="s">
        <v>69</v>
      </c>
      <c r="L82" s="31"/>
      <c r="M82" s="31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>
        <v>5</v>
      </c>
    </row>
    <row r="83" spans="3:42">
      <c r="C83" s="31" t="s">
        <v>89</v>
      </c>
      <c r="D83" s="31"/>
      <c r="E83" s="31" t="str">
        <f t="shared" si="30"/>
        <v>T-HPT*</v>
      </c>
      <c r="F83" s="31"/>
      <c r="G83" s="31"/>
      <c r="H83" s="31" t="str">
        <f t="shared" ref="H83" si="37">H81</f>
        <v>TRAPL</v>
      </c>
      <c r="I83" s="31"/>
      <c r="J83" s="31">
        <v>2018</v>
      </c>
      <c r="K83" s="31" t="s">
        <v>69</v>
      </c>
      <c r="L83" s="31">
        <v>-1</v>
      </c>
      <c r="M83" s="31" t="str">
        <f>[1]Demands!B35</f>
        <v>Train</v>
      </c>
      <c r="N83" s="32">
        <f>C189</f>
        <v>8.4074838493522847E-2</v>
      </c>
      <c r="O83" s="32">
        <f t="shared" ref="O83:AN83" si="38">D189</f>
        <v>7.2940360290157685E-2</v>
      </c>
      <c r="P83" s="32">
        <f t="shared" si="38"/>
        <v>9.6900168790040125E-2</v>
      </c>
      <c r="Q83" s="32">
        <f t="shared" si="38"/>
        <v>7.91995412085085E-2</v>
      </c>
      <c r="R83" s="32">
        <f t="shared" si="38"/>
        <v>7.3350678459075919E-2</v>
      </c>
      <c r="S83" s="32">
        <f t="shared" si="38"/>
        <v>8.426286570298451E-2</v>
      </c>
      <c r="T83" s="32">
        <f t="shared" si="38"/>
        <v>7.8971697728025606E-2</v>
      </c>
      <c r="U83" s="32">
        <f t="shared" si="38"/>
        <v>9.1644108987707917E-2</v>
      </c>
      <c r="V83" s="32">
        <f t="shared" si="38"/>
        <v>8.1556381609468237E-2</v>
      </c>
      <c r="W83" s="32">
        <f t="shared" si="38"/>
        <v>7.5632388860092645E-2</v>
      </c>
      <c r="X83" s="32">
        <f t="shared" si="38"/>
        <v>7.7708207344464181E-2</v>
      </c>
      <c r="Y83" s="32">
        <f t="shared" si="38"/>
        <v>7.3740069944264783E-2</v>
      </c>
      <c r="Z83" s="32">
        <f t="shared" si="38"/>
        <v>8.1917381458864319E-2</v>
      </c>
      <c r="AA83" s="32">
        <f t="shared" si="38"/>
        <v>7.6219960425357156E-2</v>
      </c>
      <c r="AB83" s="32">
        <f t="shared" si="38"/>
        <v>8.5404192532583911E-2</v>
      </c>
      <c r="AC83" s="32">
        <f t="shared" si="38"/>
        <v>6.987313824182402E-2</v>
      </c>
      <c r="AD83" s="32">
        <f t="shared" si="38"/>
        <v>8.3227436019752521E-2</v>
      </c>
      <c r="AE83" s="32">
        <f t="shared" si="38"/>
        <v>7.0427469521239974E-2</v>
      </c>
      <c r="AF83" s="32">
        <f t="shared" si="38"/>
        <v>8.1430456922674907E-2</v>
      </c>
      <c r="AG83" s="32">
        <f t="shared" si="38"/>
        <v>7.9612717838730945E-2</v>
      </c>
      <c r="AH83" s="32">
        <f t="shared" si="38"/>
        <v>7.6629394715590618E-2</v>
      </c>
      <c r="AI83" s="32">
        <f t="shared" si="38"/>
        <v>7.2607758830443E-2</v>
      </c>
      <c r="AJ83" s="32">
        <f t="shared" si="38"/>
        <v>6.8507648625875522E-2</v>
      </c>
      <c r="AK83" s="32">
        <f t="shared" si="38"/>
        <v>8.3453986180072076E-2</v>
      </c>
      <c r="AL83" s="32">
        <f t="shared" si="38"/>
        <v>9.070115859164736E-2</v>
      </c>
      <c r="AM83" s="32">
        <f t="shared" si="38"/>
        <v>0.10289850788887757</v>
      </c>
      <c r="AN83" s="32">
        <f t="shared" si="38"/>
        <v>6.8690270774633036E-2</v>
      </c>
      <c r="AO83" s="32">
        <v>0</v>
      </c>
    </row>
    <row r="84" spans="3:42">
      <c r="C84" s="29"/>
      <c r="D84" s="29"/>
      <c r="E84" s="29"/>
      <c r="F84" s="29"/>
      <c r="G84" s="29"/>
      <c r="H84" s="29"/>
      <c r="I84" s="29"/>
      <c r="J84" s="44">
        <v>0</v>
      </c>
      <c r="K84" s="29" t="s">
        <v>69</v>
      </c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>
        <v>5</v>
      </c>
    </row>
    <row r="86" spans="3:42"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 t="s">
        <v>241</v>
      </c>
      <c r="N86" s="86">
        <f>SUM(N69:N83)</f>
        <v>1.0000000000000002</v>
      </c>
      <c r="O86" s="86">
        <f t="shared" ref="O86:AN86" si="39">SUM(O69:O83)</f>
        <v>1</v>
      </c>
      <c r="P86" s="86">
        <f t="shared" si="39"/>
        <v>1</v>
      </c>
      <c r="Q86" s="86">
        <f t="shared" si="39"/>
        <v>1</v>
      </c>
      <c r="R86" s="86">
        <f t="shared" si="39"/>
        <v>1</v>
      </c>
      <c r="S86" s="86">
        <f t="shared" si="39"/>
        <v>1</v>
      </c>
      <c r="T86" s="86">
        <f t="shared" si="39"/>
        <v>0.99999999999999989</v>
      </c>
      <c r="U86" s="86">
        <f t="shared" si="39"/>
        <v>1.0000000000000002</v>
      </c>
      <c r="V86" s="86">
        <f t="shared" si="39"/>
        <v>0.99999999999999978</v>
      </c>
      <c r="W86" s="86">
        <f t="shared" si="39"/>
        <v>0.99999999999999989</v>
      </c>
      <c r="X86" s="86">
        <f t="shared" si="39"/>
        <v>1</v>
      </c>
      <c r="Y86" s="86">
        <f t="shared" si="39"/>
        <v>1</v>
      </c>
      <c r="Z86" s="86">
        <f t="shared" si="39"/>
        <v>1</v>
      </c>
      <c r="AA86" s="86">
        <f t="shared" si="39"/>
        <v>1</v>
      </c>
      <c r="AB86" s="86">
        <f t="shared" si="39"/>
        <v>1</v>
      </c>
      <c r="AC86" s="86">
        <f t="shared" si="39"/>
        <v>1</v>
      </c>
      <c r="AD86" s="86">
        <f t="shared" si="39"/>
        <v>1.0000000000000002</v>
      </c>
      <c r="AE86" s="86">
        <f t="shared" si="39"/>
        <v>1</v>
      </c>
      <c r="AF86" s="86">
        <f t="shared" si="39"/>
        <v>1</v>
      </c>
      <c r="AG86" s="86">
        <f t="shared" si="39"/>
        <v>1</v>
      </c>
      <c r="AH86" s="86">
        <f t="shared" si="39"/>
        <v>1.0000000000000002</v>
      </c>
      <c r="AI86" s="86">
        <f t="shared" si="39"/>
        <v>0.99999999999999989</v>
      </c>
      <c r="AJ86" s="86">
        <f t="shared" si="39"/>
        <v>1.0000000000000002</v>
      </c>
      <c r="AK86" s="86">
        <f t="shared" si="39"/>
        <v>1.0000000000000002</v>
      </c>
      <c r="AL86" s="86">
        <f t="shared" si="39"/>
        <v>0.99999999999999989</v>
      </c>
      <c r="AM86" s="86">
        <f t="shared" si="39"/>
        <v>1</v>
      </c>
      <c r="AN86" s="86">
        <f t="shared" si="39"/>
        <v>1</v>
      </c>
      <c r="AO86" s="15"/>
      <c r="AP86" s="15"/>
    </row>
    <row r="90" spans="3:42" ht="21">
      <c r="C90" s="59" t="s">
        <v>135</v>
      </c>
      <c r="D90" s="59"/>
      <c r="E90" s="59"/>
      <c r="F90" s="59"/>
      <c r="G90" s="59"/>
      <c r="H90" s="59"/>
    </row>
    <row r="91" spans="3:42" ht="15" thickBot="1">
      <c r="C91" s="53" t="s">
        <v>136</v>
      </c>
      <c r="D91" s="53" t="s">
        <v>137</v>
      </c>
      <c r="E91" s="53"/>
      <c r="F91" s="53"/>
      <c r="G91" s="53"/>
      <c r="H91" s="53"/>
    </row>
    <row r="92" spans="3:42">
      <c r="C92" s="54" t="s">
        <v>138</v>
      </c>
      <c r="D92" s="54"/>
      <c r="E92" s="54"/>
      <c r="F92" s="54"/>
      <c r="G92" s="54"/>
      <c r="H92" s="54"/>
    </row>
    <row r="93" spans="3:42">
      <c r="C93" s="55" t="s">
        <v>139</v>
      </c>
      <c r="D93" s="55"/>
      <c r="E93" s="55"/>
      <c r="F93" s="55"/>
      <c r="G93" s="55"/>
      <c r="H93" s="55"/>
    </row>
    <row r="94" spans="3:42">
      <c r="C94" s="56" t="s">
        <v>140</v>
      </c>
      <c r="D94" s="56" t="s">
        <v>141</v>
      </c>
    </row>
    <row r="95" spans="3:42">
      <c r="C95" s="56" t="s">
        <v>142</v>
      </c>
      <c r="D95" s="56" t="s">
        <v>143</v>
      </c>
    </row>
    <row r="96" spans="3:42">
      <c r="C96" s="55" t="s">
        <v>144</v>
      </c>
      <c r="D96" s="55"/>
      <c r="E96" s="55"/>
      <c r="F96" s="55"/>
      <c r="G96" s="55"/>
      <c r="H96" s="55"/>
    </row>
    <row r="97" spans="3:8">
      <c r="C97" s="56" t="s">
        <v>145</v>
      </c>
      <c r="D97" s="56" t="s">
        <v>146</v>
      </c>
    </row>
    <row r="98" spans="3:8">
      <c r="C98" s="55" t="s">
        <v>147</v>
      </c>
      <c r="D98" s="55"/>
      <c r="E98" s="55"/>
      <c r="F98" s="55"/>
      <c r="G98" s="55"/>
      <c r="H98" s="55"/>
    </row>
    <row r="99" spans="3:8">
      <c r="C99" s="56" t="s">
        <v>148</v>
      </c>
      <c r="D99" s="56" t="s">
        <v>149</v>
      </c>
    </row>
    <row r="100" spans="3:8">
      <c r="C100" s="56" t="s">
        <v>150</v>
      </c>
      <c r="D100" s="56" t="s">
        <v>151</v>
      </c>
    </row>
    <row r="101" spans="3:8">
      <c r="C101" s="56" t="s">
        <v>152</v>
      </c>
      <c r="D101" s="56" t="s">
        <v>153</v>
      </c>
    </row>
    <row r="102" spans="3:8">
      <c r="C102" s="56" t="s">
        <v>154</v>
      </c>
      <c r="D102" s="56" t="s">
        <v>155</v>
      </c>
    </row>
    <row r="103" spans="3:8">
      <c r="C103" s="56" t="s">
        <v>156</v>
      </c>
      <c r="D103" s="56" t="s">
        <v>157</v>
      </c>
    </row>
    <row r="104" spans="3:8">
      <c r="C104" s="56" t="s">
        <v>158</v>
      </c>
      <c r="D104" s="56" t="s">
        <v>159</v>
      </c>
    </row>
    <row r="105" spans="3:8">
      <c r="C105" s="56" t="s">
        <v>160</v>
      </c>
      <c r="D105" s="56" t="s">
        <v>161</v>
      </c>
    </row>
    <row r="106" spans="3:8">
      <c r="C106" s="56" t="s">
        <v>162</v>
      </c>
      <c r="D106" s="56" t="s">
        <v>163</v>
      </c>
    </row>
    <row r="107" spans="3:8">
      <c r="C107" s="56" t="s">
        <v>164</v>
      </c>
      <c r="D107" s="56" t="s">
        <v>165</v>
      </c>
    </row>
    <row r="108" spans="3:8">
      <c r="C108" s="55" t="s">
        <v>166</v>
      </c>
      <c r="D108" s="55"/>
      <c r="E108" s="55"/>
      <c r="F108" s="55"/>
      <c r="G108" s="55"/>
      <c r="H108" s="55"/>
    </row>
    <row r="109" spans="3:8">
      <c r="C109" s="56" t="s">
        <v>167</v>
      </c>
      <c r="D109" s="56" t="s">
        <v>168</v>
      </c>
    </row>
    <row r="110" spans="3:8">
      <c r="C110" s="56" t="s">
        <v>169</v>
      </c>
      <c r="D110" s="56" t="s">
        <v>170</v>
      </c>
    </row>
    <row r="111" spans="3:8">
      <c r="C111" s="56" t="s">
        <v>171</v>
      </c>
      <c r="D111" s="56" t="s">
        <v>172</v>
      </c>
    </row>
    <row r="112" spans="3:8">
      <c r="C112" s="55" t="s">
        <v>173</v>
      </c>
      <c r="D112" s="55"/>
      <c r="E112" s="55"/>
      <c r="F112" s="55"/>
      <c r="G112" s="55"/>
      <c r="H112" s="55"/>
    </row>
    <row r="113" spans="3:8">
      <c r="C113" s="56" t="s">
        <v>174</v>
      </c>
      <c r="D113" s="56" t="s">
        <v>175</v>
      </c>
    </row>
    <row r="114" spans="3:8">
      <c r="C114" s="55" t="s">
        <v>176</v>
      </c>
      <c r="D114" s="55"/>
      <c r="E114" s="55"/>
      <c r="F114" s="55"/>
      <c r="G114" s="55"/>
      <c r="H114" s="55"/>
    </row>
    <row r="115" spans="3:8">
      <c r="C115" s="56" t="s">
        <v>177</v>
      </c>
      <c r="D115" s="56" t="s">
        <v>178</v>
      </c>
    </row>
    <row r="116" spans="3:8">
      <c r="C116" s="56" t="s">
        <v>179</v>
      </c>
      <c r="D116" s="56" t="s">
        <v>180</v>
      </c>
    </row>
    <row r="117" spans="3:8" ht="15" thickBot="1">
      <c r="C117" s="56" t="s">
        <v>181</v>
      </c>
      <c r="D117" s="56" t="s">
        <v>182</v>
      </c>
    </row>
    <row r="118" spans="3:8" ht="15" thickBot="1">
      <c r="C118" s="57" t="s">
        <v>183</v>
      </c>
      <c r="D118" s="57"/>
      <c r="E118" s="57"/>
      <c r="F118" s="57"/>
      <c r="G118" s="57"/>
      <c r="H118" s="57"/>
    </row>
    <row r="119" spans="3:8">
      <c r="C119" s="55" t="s">
        <v>184</v>
      </c>
      <c r="D119" s="55"/>
      <c r="E119" s="55"/>
      <c r="F119" s="55"/>
      <c r="G119" s="55"/>
      <c r="H119" s="55"/>
    </row>
    <row r="120" spans="3:8">
      <c r="C120" s="56" t="s">
        <v>185</v>
      </c>
      <c r="D120" s="56" t="s">
        <v>186</v>
      </c>
    </row>
    <row r="121" spans="3:8">
      <c r="C121" s="56" t="s">
        <v>187</v>
      </c>
      <c r="D121" s="56" t="s">
        <v>188</v>
      </c>
    </row>
    <row r="122" spans="3:8" ht="15" thickBot="1">
      <c r="C122" s="56" t="s">
        <v>189</v>
      </c>
      <c r="D122" s="56" t="s">
        <v>190</v>
      </c>
    </row>
    <row r="123" spans="3:8" ht="15" thickBot="1">
      <c r="C123" s="57" t="s">
        <v>191</v>
      </c>
      <c r="D123" s="57"/>
      <c r="E123" s="57"/>
      <c r="F123" s="57"/>
      <c r="G123" s="57"/>
      <c r="H123" s="57"/>
    </row>
    <row r="124" spans="3:8">
      <c r="C124" s="56" t="s">
        <v>192</v>
      </c>
      <c r="D124" s="56" t="s">
        <v>193</v>
      </c>
    </row>
    <row r="125" spans="3:8">
      <c r="C125" s="56" t="s">
        <v>194</v>
      </c>
      <c r="D125" s="56" t="s">
        <v>195</v>
      </c>
    </row>
    <row r="126" spans="3:8" ht="15" thickBot="1">
      <c r="C126" s="56" t="s">
        <v>196</v>
      </c>
      <c r="D126" s="56" t="s">
        <v>197</v>
      </c>
    </row>
    <row r="127" spans="3:8" ht="15" thickBot="1">
      <c r="C127" s="57" t="s">
        <v>198</v>
      </c>
      <c r="D127" s="57"/>
      <c r="E127" s="57"/>
      <c r="F127" s="57"/>
      <c r="G127" s="57"/>
      <c r="H127" s="57"/>
    </row>
    <row r="128" spans="3:8">
      <c r="C128" s="56" t="s">
        <v>199</v>
      </c>
      <c r="D128" s="56" t="s">
        <v>200</v>
      </c>
    </row>
    <row r="129" spans="3:9" ht="15" thickBot="1">
      <c r="C129" s="58" t="s">
        <v>201</v>
      </c>
      <c r="D129" s="58" t="s">
        <v>202</v>
      </c>
      <c r="E129" s="60"/>
      <c r="F129" s="60"/>
      <c r="G129" s="60"/>
      <c r="H129" s="60"/>
    </row>
    <row r="131" spans="3:9">
      <c r="G131" s="15"/>
      <c r="H131" s="15"/>
      <c r="I131" s="15"/>
    </row>
    <row r="132" spans="3:9" ht="15" thickBot="1">
      <c r="C132" s="62" t="s">
        <v>204</v>
      </c>
      <c r="D132" s="62" t="s">
        <v>205</v>
      </c>
      <c r="E132" s="62" t="s">
        <v>212</v>
      </c>
      <c r="F132" s="62" t="s">
        <v>213</v>
      </c>
      <c r="G132" s="15"/>
      <c r="H132" s="15"/>
      <c r="I132" s="15"/>
    </row>
    <row r="133" spans="3:9">
      <c r="C133" s="15" t="s">
        <v>206</v>
      </c>
      <c r="D133" s="15" t="s">
        <v>207</v>
      </c>
      <c r="E133" s="49" t="s">
        <v>65</v>
      </c>
      <c r="F133" s="15" t="s">
        <v>203</v>
      </c>
      <c r="G133" s="15"/>
      <c r="H133" s="15"/>
      <c r="I133" s="15"/>
    </row>
    <row r="134" spans="3:9">
      <c r="C134" s="15" t="s">
        <v>208</v>
      </c>
      <c r="D134" s="15" t="s">
        <v>209</v>
      </c>
      <c r="E134" s="49" t="s">
        <v>66</v>
      </c>
      <c r="F134" s="15" t="s">
        <v>203</v>
      </c>
      <c r="G134" s="15"/>
      <c r="H134" s="15"/>
      <c r="I134" s="15"/>
    </row>
    <row r="135" spans="3:9" ht="15" thickBot="1">
      <c r="C135" s="60" t="s">
        <v>210</v>
      </c>
      <c r="D135" s="60" t="s">
        <v>211</v>
      </c>
      <c r="E135" s="61" t="s">
        <v>67</v>
      </c>
      <c r="F135" s="60" t="s">
        <v>203</v>
      </c>
      <c r="G135" s="15"/>
      <c r="H135" s="15"/>
      <c r="I135" s="15"/>
    </row>
    <row r="136" spans="3:9">
      <c r="G136" s="15"/>
      <c r="H136" s="15"/>
    </row>
    <row r="137" spans="3:9">
      <c r="G137" s="15"/>
      <c r="H137" s="15"/>
      <c r="I137" s="15"/>
    </row>
    <row r="138" spans="3:9" ht="15.6">
      <c r="C138" s="63" t="s">
        <v>215</v>
      </c>
      <c r="D138" s="63"/>
    </row>
    <row r="139" spans="3:9" ht="15" thickBot="1">
      <c r="C139" s="62" t="s">
        <v>215</v>
      </c>
      <c r="D139" s="62" t="s">
        <v>216</v>
      </c>
    </row>
    <row r="140" spans="3:9">
      <c r="C140" s="15" t="s">
        <v>217</v>
      </c>
      <c r="D140" s="15" t="s">
        <v>218</v>
      </c>
    </row>
    <row r="141" spans="3:9">
      <c r="C141" s="15"/>
      <c r="D141" s="15" t="s">
        <v>219</v>
      </c>
    </row>
    <row r="142" spans="3:9">
      <c r="C142" s="15" t="s">
        <v>220</v>
      </c>
      <c r="D142" s="15" t="s">
        <v>221</v>
      </c>
    </row>
    <row r="143" spans="3:9">
      <c r="C143" s="15"/>
      <c r="D143" s="15" t="s">
        <v>222</v>
      </c>
    </row>
    <row r="144" spans="3:9">
      <c r="C144" s="15" t="s">
        <v>223</v>
      </c>
      <c r="D144" s="15" t="s">
        <v>224</v>
      </c>
    </row>
    <row r="145" spans="1:29">
      <c r="C145" s="15"/>
      <c r="D145" s="15" t="s">
        <v>225</v>
      </c>
    </row>
    <row r="146" spans="1:29">
      <c r="C146" s="15"/>
      <c r="D146" s="15" t="s">
        <v>226</v>
      </c>
    </row>
    <row r="147" spans="1:29" ht="15" thickBot="1">
      <c r="C147" s="60"/>
      <c r="D147" s="60" t="s">
        <v>227</v>
      </c>
    </row>
    <row r="148" spans="1:29">
      <c r="C148" s="15"/>
      <c r="D148" s="15"/>
      <c r="E148" s="15"/>
      <c r="F148" s="15"/>
    </row>
    <row r="149" spans="1:29">
      <c r="C149" s="15"/>
      <c r="D149" s="15"/>
      <c r="E149" s="15"/>
      <c r="F149" s="15"/>
    </row>
    <row r="150" spans="1:29" ht="18.600000000000001" thickBot="1">
      <c r="A150" s="73" t="s">
        <v>231</v>
      </c>
      <c r="B150" s="73"/>
      <c r="C150" s="73"/>
      <c r="D150" s="73"/>
      <c r="E150" s="73"/>
    </row>
    <row r="151" spans="1:29" s="15" customFormat="1"/>
    <row r="152" spans="1:29" ht="15.6">
      <c r="A152" s="64" t="s">
        <v>214</v>
      </c>
      <c r="B152" s="64"/>
      <c r="C152" s="64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</row>
    <row r="153" spans="1:29">
      <c r="A153" s="66" t="s">
        <v>215</v>
      </c>
      <c r="B153" s="66" t="s">
        <v>216</v>
      </c>
      <c r="C153" s="67" t="s">
        <v>94</v>
      </c>
      <c r="D153" s="67" t="s">
        <v>100</v>
      </c>
      <c r="E153" s="67" t="s">
        <v>105</v>
      </c>
      <c r="F153" s="67" t="s">
        <v>108</v>
      </c>
      <c r="G153" s="67" t="s">
        <v>109</v>
      </c>
      <c r="H153" s="67" t="s">
        <v>110</v>
      </c>
      <c r="I153" s="67" t="s">
        <v>113</v>
      </c>
      <c r="J153" s="67" t="s">
        <v>114</v>
      </c>
      <c r="K153" s="67" t="s">
        <v>116</v>
      </c>
      <c r="L153" s="67" t="s">
        <v>118</v>
      </c>
      <c r="M153" s="67" t="s">
        <v>123</v>
      </c>
      <c r="N153" s="67" t="s">
        <v>124</v>
      </c>
      <c r="O153" s="67" t="s">
        <v>125</v>
      </c>
      <c r="P153" s="67" t="s">
        <v>102</v>
      </c>
      <c r="Q153" s="67" t="s">
        <v>103</v>
      </c>
      <c r="R153" s="67" t="s">
        <v>107</v>
      </c>
      <c r="S153" s="67" t="s">
        <v>112</v>
      </c>
      <c r="T153" s="67" t="s">
        <v>121</v>
      </c>
      <c r="U153" s="67" t="s">
        <v>122</v>
      </c>
      <c r="V153" s="67" t="s">
        <v>106</v>
      </c>
      <c r="W153" s="67" t="s">
        <v>111</v>
      </c>
      <c r="X153" s="67" t="s">
        <v>115</v>
      </c>
      <c r="Y153" s="67" t="s">
        <v>119</v>
      </c>
      <c r="Z153" s="67" t="s">
        <v>120</v>
      </c>
      <c r="AA153" s="67" t="s">
        <v>101</v>
      </c>
      <c r="AB153" s="67" t="s">
        <v>104</v>
      </c>
      <c r="AC153" s="67" t="s">
        <v>117</v>
      </c>
    </row>
    <row r="154" spans="1:29">
      <c r="A154" s="65" t="s">
        <v>217</v>
      </c>
      <c r="B154" s="65" t="s">
        <v>218</v>
      </c>
      <c r="C154" s="68">
        <v>0.32377983784854231</v>
      </c>
      <c r="D154" s="68">
        <v>0.29539615700051852</v>
      </c>
      <c r="E154" s="68">
        <v>0.34966256439645477</v>
      </c>
      <c r="F154" s="68">
        <v>0.31311359703458036</v>
      </c>
      <c r="G154" s="68">
        <v>0.30099430857485032</v>
      </c>
      <c r="H154" s="68">
        <v>0.32585784427063491</v>
      </c>
      <c r="I154" s="68">
        <v>0.31296089693181006</v>
      </c>
      <c r="J154" s="68">
        <v>0.34414959934244926</v>
      </c>
      <c r="K154" s="68">
        <v>0.31640567871855385</v>
      </c>
      <c r="L154" s="68">
        <v>0.30551897544605799</v>
      </c>
      <c r="M154" s="68">
        <v>0.30690900126975923</v>
      </c>
      <c r="N154" s="68">
        <v>0.29742024558167873</v>
      </c>
      <c r="O154" s="68">
        <v>0.31985079986061538</v>
      </c>
      <c r="P154" s="68">
        <v>0.30317740338092081</v>
      </c>
      <c r="Q154" s="68">
        <v>0.32755819451934742</v>
      </c>
      <c r="R154" s="68">
        <v>0.29108733491927802</v>
      </c>
      <c r="S154" s="68">
        <v>0.32210907481657336</v>
      </c>
      <c r="T154" s="68">
        <v>0.28924149649685427</v>
      </c>
      <c r="U154" s="68">
        <v>0.31716332192128543</v>
      </c>
      <c r="V154" s="68">
        <v>0.31520515014132622</v>
      </c>
      <c r="W154" s="68">
        <v>0.30543827437637427</v>
      </c>
      <c r="X154" s="68">
        <v>0.29765342162432462</v>
      </c>
      <c r="Y154" s="68">
        <v>0.28141024531167946</v>
      </c>
      <c r="Z154" s="68">
        <v>0.32408712009988533</v>
      </c>
      <c r="AA154" s="68">
        <v>0.33773511822059504</v>
      </c>
      <c r="AB154" s="68">
        <v>0.36384480991771728</v>
      </c>
      <c r="AC154" s="68">
        <v>0.29253128431407999</v>
      </c>
    </row>
    <row r="155" spans="1:29">
      <c r="A155" s="65"/>
      <c r="B155" s="65" t="s">
        <v>219</v>
      </c>
      <c r="C155" s="68">
        <v>5.3963306308090382E-2</v>
      </c>
      <c r="D155" s="68">
        <v>4.9232692833419758E-2</v>
      </c>
      <c r="E155" s="68">
        <v>5.8277094066075792E-2</v>
      </c>
      <c r="F155" s="68">
        <v>5.2185599505763403E-2</v>
      </c>
      <c r="G155" s="68">
        <v>5.016571809580838E-2</v>
      </c>
      <c r="H155" s="68">
        <v>5.4309640711772487E-2</v>
      </c>
      <c r="I155" s="68">
        <v>5.216014948863501E-2</v>
      </c>
      <c r="J155" s="68">
        <v>5.7358266557074891E-2</v>
      </c>
      <c r="K155" s="68">
        <v>5.2734279786425649E-2</v>
      </c>
      <c r="L155" s="68">
        <v>5.0919829241009663E-2</v>
      </c>
      <c r="M155" s="68">
        <v>5.1151500211626538E-2</v>
      </c>
      <c r="N155" s="68">
        <v>4.95700409302798E-2</v>
      </c>
      <c r="O155" s="68">
        <v>5.3308466643435894E-2</v>
      </c>
      <c r="P155" s="68">
        <v>5.052956723015347E-2</v>
      </c>
      <c r="Q155" s="68">
        <v>5.459303241989124E-2</v>
      </c>
      <c r="R155" s="68">
        <v>4.8514555819879672E-2</v>
      </c>
      <c r="S155" s="68">
        <v>5.3684845802762227E-2</v>
      </c>
      <c r="T155" s="68">
        <v>4.8206916082809047E-2</v>
      </c>
      <c r="U155" s="68">
        <v>5.2860553653547575E-2</v>
      </c>
      <c r="V155" s="68">
        <v>5.2534191690221041E-2</v>
      </c>
      <c r="W155" s="68">
        <v>5.0906379062729046E-2</v>
      </c>
      <c r="X155" s="68">
        <v>4.9608903604054101E-2</v>
      </c>
      <c r="Y155" s="68">
        <v>4.690170755194658E-2</v>
      </c>
      <c r="Z155" s="68">
        <v>5.4014520016647569E-2</v>
      </c>
      <c r="AA155" s="68">
        <v>5.6289186370099165E-2</v>
      </c>
      <c r="AB155" s="68">
        <v>6.064080165295288E-2</v>
      </c>
      <c r="AC155" s="68">
        <v>4.8755214052346667E-2</v>
      </c>
    </row>
    <row r="156" spans="1:29">
      <c r="A156" s="65" t="s">
        <v>220</v>
      </c>
      <c r="B156" s="65" t="s">
        <v>221</v>
      </c>
      <c r="C156" s="69">
        <v>1.2024577456126329E-3</v>
      </c>
      <c r="D156" s="68">
        <v>8.4181954391599476E-4</v>
      </c>
      <c r="E156" s="68">
        <v>1.4736843073167786E-3</v>
      </c>
      <c r="F156" s="68">
        <v>1.3698908311171865E-3</v>
      </c>
      <c r="G156" s="68">
        <v>9.8425388735709995E-4</v>
      </c>
      <c r="H156" s="68">
        <v>6.2421004942624992E-4</v>
      </c>
      <c r="I156" s="68">
        <v>1.2422933671109623E-3</v>
      </c>
      <c r="J156" s="68">
        <v>8.6646068484003841E-4</v>
      </c>
      <c r="K156" s="68">
        <v>1.3159890714686659E-3</v>
      </c>
      <c r="L156" s="68">
        <v>1.2716318220191991E-3</v>
      </c>
      <c r="M156" s="68">
        <v>1.1218737998245681E-3</v>
      </c>
      <c r="N156" s="68">
        <v>1.2891857705150252E-3</v>
      </c>
      <c r="O156" s="68">
        <v>1.4574437703184118E-3</v>
      </c>
      <c r="P156" s="68">
        <v>1.2419671387040388E-3</v>
      </c>
      <c r="Q156" s="68">
        <v>1.4684396048311016E-3</v>
      </c>
      <c r="R156" s="68">
        <v>9.5921086863546602E-4</v>
      </c>
      <c r="S156" s="68">
        <v>1.0725657999581929E-3</v>
      </c>
      <c r="T156" s="68">
        <v>1.1764845294377178E-3</v>
      </c>
      <c r="U156" s="68">
        <v>1.3287962602263445E-3</v>
      </c>
      <c r="V156" s="68">
        <v>7.9269582890742734E-4</v>
      </c>
      <c r="W156" s="68">
        <v>0</v>
      </c>
      <c r="X156" s="68">
        <v>7.4007830335184128E-4</v>
      </c>
      <c r="Y156" s="68">
        <v>7.0738302217035411E-4</v>
      </c>
      <c r="Z156" s="68">
        <v>8.0234115950314402E-4</v>
      </c>
      <c r="AA156" s="68">
        <v>7.1933080869381386E-4</v>
      </c>
      <c r="AB156" s="68">
        <v>7.4164409782466955E-4</v>
      </c>
      <c r="AC156" s="68">
        <v>7.7316749378532367E-4</v>
      </c>
    </row>
    <row r="157" spans="1:29">
      <c r="A157" s="65"/>
      <c r="B157" s="65" t="s">
        <v>222</v>
      </c>
      <c r="C157" s="68">
        <v>0.51421690231633799</v>
      </c>
      <c r="D157" s="68">
        <v>0.57696936147650701</v>
      </c>
      <c r="E157" s="68">
        <v>0.41519891685215071</v>
      </c>
      <c r="F157" s="68">
        <v>0.53837411623785481</v>
      </c>
      <c r="G157" s="68">
        <v>0.5273035898540861</v>
      </c>
      <c r="H157" s="68">
        <v>0.54428190464659498</v>
      </c>
      <c r="I157" s="68">
        <v>0.54724418926165252</v>
      </c>
      <c r="J157" s="68">
        <v>0.50629481396736598</v>
      </c>
      <c r="K157" s="68">
        <v>0.54969956239724382</v>
      </c>
      <c r="L157" s="68">
        <v>0.54286879912927866</v>
      </c>
      <c r="M157" s="68">
        <v>0.57050800443626981</v>
      </c>
      <c r="N157" s="68">
        <v>0.57834017325166753</v>
      </c>
      <c r="O157" s="68">
        <v>0.54807767476728875</v>
      </c>
      <c r="P157" s="68">
        <v>0.57445550608131724</v>
      </c>
      <c r="Q157" s="68">
        <v>0.54514159019281827</v>
      </c>
      <c r="R157" s="68">
        <v>0.52942173322971142</v>
      </c>
      <c r="S157" s="68">
        <v>0.54890743812317566</v>
      </c>
      <c r="T157" s="68">
        <v>0.57655830557717536</v>
      </c>
      <c r="U157" s="68">
        <v>0.56469028513375741</v>
      </c>
      <c r="V157" s="68">
        <v>0.5314898835087899</v>
      </c>
      <c r="W157" s="68">
        <v>0.5710449216561202</v>
      </c>
      <c r="X157" s="68">
        <v>0.54463316447281129</v>
      </c>
      <c r="Y157" s="68">
        <v>0.60580683229929833</v>
      </c>
      <c r="Z157" s="68">
        <v>0.54575340066281097</v>
      </c>
      <c r="AA157" s="68">
        <v>0.57130392959697351</v>
      </c>
      <c r="AB157" s="68">
        <v>0.56067924597798535</v>
      </c>
      <c r="AC157" s="68">
        <v>0.49285227418620653</v>
      </c>
    </row>
    <row r="158" spans="1:29">
      <c r="A158" s="65" t="s">
        <v>223</v>
      </c>
      <c r="B158" s="65" t="s">
        <v>224</v>
      </c>
      <c r="C158" s="68">
        <v>1.6399604421517593E-2</v>
      </c>
      <c r="D158" s="68">
        <v>7.4490307781118984E-3</v>
      </c>
      <c r="E158" s="68">
        <v>3.2041705931306341E-2</v>
      </c>
      <c r="F158" s="68">
        <v>1.4142087272297982E-2</v>
      </c>
      <c r="G158" s="68">
        <v>7.8384539751406128E-3</v>
      </c>
      <c r="H158" s="68">
        <v>9.942235039347571E-3</v>
      </c>
      <c r="I158" s="68">
        <v>8.7941712391293846E-3</v>
      </c>
      <c r="J158" s="68">
        <v>1.9167683727598969E-2</v>
      </c>
      <c r="K158" s="68">
        <v>1.9563309645198885E-2</v>
      </c>
      <c r="L158" s="68">
        <v>6.7513932047123726E-3</v>
      </c>
      <c r="M158" s="68">
        <v>1.1912585101328303E-2</v>
      </c>
      <c r="N158" s="68">
        <v>6.2742086519266488E-3</v>
      </c>
      <c r="O158" s="68">
        <v>9.0275647633180547E-3</v>
      </c>
      <c r="P158" s="68">
        <v>1.0257172186811273E-2</v>
      </c>
      <c r="Q158" s="68">
        <v>1.2127565539618518E-2</v>
      </c>
      <c r="R158" s="68">
        <v>1.0185353383353699E-2</v>
      </c>
      <c r="S158" s="68">
        <v>1.2812635692286438E-2</v>
      </c>
      <c r="T158" s="68">
        <v>5.2051948265462115E-3</v>
      </c>
      <c r="U158" s="68">
        <v>8.6226466174633056E-3</v>
      </c>
      <c r="V158" s="68">
        <v>1.3327262086971724E-2</v>
      </c>
      <c r="W158" s="68">
        <v>8.2106842864435349E-3</v>
      </c>
      <c r="X158" s="68">
        <v>7.2036254203120672E-3</v>
      </c>
      <c r="Y158" s="68">
        <v>6.2594387860714779E-3</v>
      </c>
      <c r="Z158" s="68">
        <v>8.5196368293601697E-3</v>
      </c>
      <c r="AA158" s="68">
        <v>8.9112260712667282E-3</v>
      </c>
      <c r="AB158" s="68">
        <v>9.8439085033626087E-3</v>
      </c>
      <c r="AC158" s="68">
        <v>4.1049285439853662E-3</v>
      </c>
    </row>
    <row r="159" spans="1:29">
      <c r="A159" s="65"/>
      <c r="B159" s="65" t="s">
        <v>225</v>
      </c>
      <c r="C159" s="68">
        <v>8.2740995898888392E-2</v>
      </c>
      <c r="D159" s="68">
        <v>7.0110938367526743E-2</v>
      </c>
      <c r="E159" s="68">
        <v>0.1139689510378053</v>
      </c>
      <c r="F159" s="68">
        <v>8.0814709118386313E-2</v>
      </c>
      <c r="G159" s="68">
        <v>0.11271367561275741</v>
      </c>
      <c r="H159" s="68">
        <v>6.4984165282223824E-2</v>
      </c>
      <c r="I159" s="68">
        <v>7.7598299711661989E-2</v>
      </c>
      <c r="J159" s="68">
        <v>7.216317572067088E-2</v>
      </c>
      <c r="K159" s="68">
        <v>6.0281180381109148E-2</v>
      </c>
      <c r="L159" s="68">
        <v>9.2669371156921962E-2</v>
      </c>
      <c r="M159" s="68">
        <v>5.839703518119168E-2</v>
      </c>
      <c r="N159" s="68">
        <v>6.7106145813932178E-2</v>
      </c>
      <c r="O159" s="68">
        <v>6.8278050195023532E-2</v>
      </c>
      <c r="P159" s="68">
        <v>6.0338383982093263E-2</v>
      </c>
      <c r="Q159" s="68">
        <v>5.9111177723493433E-2</v>
      </c>
      <c r="R159" s="68">
        <v>0.11983181177914175</v>
      </c>
      <c r="S159" s="68">
        <v>6.1413439765244195E-2</v>
      </c>
      <c r="T159" s="68">
        <v>7.9611602487177441E-2</v>
      </c>
      <c r="U159" s="68">
        <v>5.5334396413720018E-2</v>
      </c>
      <c r="V159" s="68">
        <v>8.6650816743783748E-2</v>
      </c>
      <c r="W159" s="68">
        <v>6.4399740618333048E-2</v>
      </c>
      <c r="X159" s="68">
        <v>0.10016080657514609</v>
      </c>
      <c r="Y159" s="68">
        <v>5.8914393028833764E-2</v>
      </c>
      <c r="Z159" s="68">
        <v>6.6822981231792783E-2</v>
      </c>
      <c r="AA159" s="68">
        <v>2.5041208932371696E-2</v>
      </c>
      <c r="AB159" s="68">
        <v>4.2495898501573662E-3</v>
      </c>
      <c r="AC159" s="68">
        <v>0.16098313140959611</v>
      </c>
    </row>
    <row r="160" spans="1:29">
      <c r="A160" s="65"/>
      <c r="B160" s="65" t="s">
        <v>226</v>
      </c>
      <c r="C160" s="68">
        <v>7.6968954610109105E-3</v>
      </c>
      <c r="D160" s="68">
        <v>0</v>
      </c>
      <c r="E160" s="68">
        <v>2.9377083408890298E-2</v>
      </c>
      <c r="F160" s="68">
        <v>0</v>
      </c>
      <c r="G160" s="68">
        <v>0</v>
      </c>
      <c r="H160" s="68">
        <v>0</v>
      </c>
      <c r="I160" s="68">
        <v>0</v>
      </c>
      <c r="J160" s="68">
        <v>0</v>
      </c>
      <c r="K160" s="68">
        <v>0</v>
      </c>
      <c r="L160" s="68">
        <v>0</v>
      </c>
      <c r="M160" s="68">
        <v>0</v>
      </c>
      <c r="N160" s="68">
        <v>0</v>
      </c>
      <c r="O160" s="68">
        <v>0</v>
      </c>
      <c r="P160" s="68">
        <v>0</v>
      </c>
      <c r="Q160" s="68">
        <v>0</v>
      </c>
      <c r="R160" s="68">
        <v>0</v>
      </c>
      <c r="S160" s="68">
        <v>0</v>
      </c>
      <c r="T160" s="68">
        <v>0</v>
      </c>
      <c r="U160" s="68">
        <v>0</v>
      </c>
      <c r="V160" s="68">
        <v>0</v>
      </c>
      <c r="W160" s="68">
        <v>0</v>
      </c>
      <c r="X160" s="68">
        <v>0</v>
      </c>
      <c r="Y160" s="68">
        <v>0</v>
      </c>
      <c r="Z160" s="68">
        <v>0</v>
      </c>
      <c r="AA160" s="68">
        <v>0</v>
      </c>
      <c r="AB160" s="68">
        <v>0</v>
      </c>
      <c r="AC160" s="68">
        <v>0</v>
      </c>
    </row>
    <row r="161" spans="1:29">
      <c r="A161" s="65"/>
      <c r="B161" s="65" t="s">
        <v>227</v>
      </c>
      <c r="C161" s="68">
        <v>0</v>
      </c>
      <c r="D161" s="68">
        <v>0</v>
      </c>
      <c r="E161" s="68">
        <v>0</v>
      </c>
      <c r="F161" s="68">
        <v>0</v>
      </c>
      <c r="G161" s="68">
        <v>0</v>
      </c>
      <c r="H161" s="68">
        <v>0</v>
      </c>
      <c r="I161" s="68">
        <v>0</v>
      </c>
      <c r="J161" s="68">
        <v>0</v>
      </c>
      <c r="K161" s="68">
        <v>0</v>
      </c>
      <c r="L161" s="68">
        <v>0</v>
      </c>
      <c r="M161" s="68">
        <v>0</v>
      </c>
      <c r="N161" s="68">
        <v>0</v>
      </c>
      <c r="O161" s="68">
        <v>0</v>
      </c>
      <c r="P161" s="68">
        <v>0</v>
      </c>
      <c r="Q161" s="68">
        <v>0</v>
      </c>
      <c r="R161" s="68">
        <v>0</v>
      </c>
      <c r="S161" s="68">
        <v>0</v>
      </c>
      <c r="T161" s="68">
        <v>0</v>
      </c>
      <c r="U161" s="68">
        <v>0</v>
      </c>
      <c r="V161" s="68">
        <v>0</v>
      </c>
      <c r="W161" s="68">
        <v>0</v>
      </c>
      <c r="X161" s="68">
        <v>0</v>
      </c>
      <c r="Y161" s="68">
        <v>0</v>
      </c>
      <c r="Z161" s="68">
        <v>0</v>
      </c>
      <c r="AA161" s="68">
        <v>0</v>
      </c>
      <c r="AB161" s="68">
        <v>0</v>
      </c>
      <c r="AC161" s="68">
        <v>0</v>
      </c>
    </row>
    <row r="162" spans="1:29">
      <c r="A162" s="70"/>
      <c r="B162" s="71" t="s">
        <v>228</v>
      </c>
      <c r="C162" s="72">
        <v>1.0000000000000002</v>
      </c>
      <c r="D162" s="72">
        <v>0.99999999999999978</v>
      </c>
      <c r="E162" s="72">
        <v>0.99999999999999989</v>
      </c>
      <c r="F162" s="72">
        <v>0.99999999999999989</v>
      </c>
      <c r="G162" s="72">
        <v>1</v>
      </c>
      <c r="H162" s="72">
        <v>1</v>
      </c>
      <c r="I162" s="72">
        <v>0.99999999999999989</v>
      </c>
      <c r="J162" s="72">
        <v>1</v>
      </c>
      <c r="K162" s="72">
        <v>1</v>
      </c>
      <c r="L162" s="72">
        <v>0.99999999999999989</v>
      </c>
      <c r="M162" s="72">
        <v>1.0000000000000002</v>
      </c>
      <c r="N162" s="72">
        <v>0.99999999999999989</v>
      </c>
      <c r="O162" s="72">
        <v>1</v>
      </c>
      <c r="P162" s="72">
        <v>1.0000000000000002</v>
      </c>
      <c r="Q162" s="72">
        <v>0.99999999999999989</v>
      </c>
      <c r="R162" s="72">
        <v>1</v>
      </c>
      <c r="S162" s="72">
        <v>1</v>
      </c>
      <c r="T162" s="72">
        <v>1</v>
      </c>
      <c r="U162" s="72">
        <v>1</v>
      </c>
      <c r="V162" s="72">
        <v>1.0000000000000002</v>
      </c>
      <c r="W162" s="72">
        <v>1</v>
      </c>
      <c r="X162" s="72">
        <v>1</v>
      </c>
      <c r="Y162" s="72">
        <v>0.99999999999999989</v>
      </c>
      <c r="Z162" s="72">
        <v>1</v>
      </c>
      <c r="AA162" s="72">
        <v>1</v>
      </c>
      <c r="AB162" s="72">
        <v>1.0000000000000002</v>
      </c>
      <c r="AC162" s="72">
        <v>0.99999999999999989</v>
      </c>
    </row>
    <row r="163" spans="1:29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</row>
    <row r="164" spans="1:29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</row>
    <row r="165" spans="1:29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</row>
    <row r="166" spans="1:29" ht="15.6">
      <c r="A166" s="64" t="s">
        <v>229</v>
      </c>
      <c r="B166" s="64"/>
      <c r="C166" s="64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</row>
    <row r="167" spans="1:29">
      <c r="A167" s="66" t="s">
        <v>215</v>
      </c>
      <c r="B167" s="66" t="s">
        <v>216</v>
      </c>
      <c r="C167" s="67" t="s">
        <v>94</v>
      </c>
      <c r="D167" s="67" t="s">
        <v>100</v>
      </c>
      <c r="E167" s="67" t="s">
        <v>105</v>
      </c>
      <c r="F167" s="67" t="s">
        <v>108</v>
      </c>
      <c r="G167" s="67" t="s">
        <v>109</v>
      </c>
      <c r="H167" s="67" t="s">
        <v>110</v>
      </c>
      <c r="I167" s="67" t="s">
        <v>113</v>
      </c>
      <c r="J167" s="67" t="s">
        <v>114</v>
      </c>
      <c r="K167" s="67" t="s">
        <v>116</v>
      </c>
      <c r="L167" s="67" t="s">
        <v>118</v>
      </c>
      <c r="M167" s="67" t="s">
        <v>123</v>
      </c>
      <c r="N167" s="67" t="s">
        <v>124</v>
      </c>
      <c r="O167" s="67" t="s">
        <v>125</v>
      </c>
      <c r="P167" s="67" t="s">
        <v>102</v>
      </c>
      <c r="Q167" s="67" t="s">
        <v>103</v>
      </c>
      <c r="R167" s="67" t="s">
        <v>107</v>
      </c>
      <c r="S167" s="67" t="s">
        <v>112</v>
      </c>
      <c r="T167" s="67" t="s">
        <v>121</v>
      </c>
      <c r="U167" s="67" t="s">
        <v>122</v>
      </c>
      <c r="V167" s="67" t="s">
        <v>106</v>
      </c>
      <c r="W167" s="67" t="s">
        <v>111</v>
      </c>
      <c r="X167" s="67" t="s">
        <v>115</v>
      </c>
      <c r="Y167" s="67" t="s">
        <v>119</v>
      </c>
      <c r="Z167" s="67" t="s">
        <v>120</v>
      </c>
      <c r="AA167" s="67" t="s">
        <v>101</v>
      </c>
      <c r="AB167" s="67" t="s">
        <v>104</v>
      </c>
      <c r="AC167" s="67" t="s">
        <v>117</v>
      </c>
    </row>
    <row r="168" spans="1:29">
      <c r="A168" s="65" t="s">
        <v>217</v>
      </c>
      <c r="B168" s="65" t="s">
        <v>218</v>
      </c>
      <c r="C168" s="68">
        <v>0</v>
      </c>
      <c r="D168" s="68">
        <v>0</v>
      </c>
      <c r="E168" s="68">
        <v>0</v>
      </c>
      <c r="F168" s="68">
        <v>0</v>
      </c>
      <c r="G168" s="68">
        <v>0</v>
      </c>
      <c r="H168" s="68">
        <v>0</v>
      </c>
      <c r="I168" s="68">
        <v>0</v>
      </c>
      <c r="J168" s="68">
        <v>0</v>
      </c>
      <c r="K168" s="68">
        <v>0</v>
      </c>
      <c r="L168" s="68">
        <v>0</v>
      </c>
      <c r="M168" s="68">
        <v>0</v>
      </c>
      <c r="N168" s="68">
        <v>0</v>
      </c>
      <c r="O168" s="68">
        <v>0</v>
      </c>
      <c r="P168" s="68">
        <v>0</v>
      </c>
      <c r="Q168" s="68">
        <v>0</v>
      </c>
      <c r="R168" s="68">
        <v>0</v>
      </c>
      <c r="S168" s="68">
        <v>0</v>
      </c>
      <c r="T168" s="68">
        <v>0</v>
      </c>
      <c r="U168" s="68">
        <v>0</v>
      </c>
      <c r="V168" s="68">
        <v>0</v>
      </c>
      <c r="W168" s="68">
        <v>0</v>
      </c>
      <c r="X168" s="68">
        <v>0</v>
      </c>
      <c r="Y168" s="68">
        <v>0</v>
      </c>
      <c r="Z168" s="68">
        <v>0</v>
      </c>
      <c r="AA168" s="68">
        <v>0</v>
      </c>
      <c r="AB168" s="68">
        <v>0</v>
      </c>
      <c r="AC168" s="68">
        <v>0</v>
      </c>
    </row>
    <row r="169" spans="1:29">
      <c r="A169" s="65"/>
      <c r="B169" s="65" t="s">
        <v>219</v>
      </c>
      <c r="C169" s="68">
        <v>0</v>
      </c>
      <c r="D169" s="68">
        <v>0</v>
      </c>
      <c r="E169" s="68">
        <v>0</v>
      </c>
      <c r="F169" s="68">
        <v>0</v>
      </c>
      <c r="G169" s="68">
        <v>0</v>
      </c>
      <c r="H169" s="68">
        <v>0</v>
      </c>
      <c r="I169" s="68">
        <v>0</v>
      </c>
      <c r="J169" s="68">
        <v>0</v>
      </c>
      <c r="K169" s="68">
        <v>0</v>
      </c>
      <c r="L169" s="68">
        <v>0</v>
      </c>
      <c r="M169" s="68">
        <v>0</v>
      </c>
      <c r="N169" s="68">
        <v>0</v>
      </c>
      <c r="O169" s="68">
        <v>0</v>
      </c>
      <c r="P169" s="68">
        <v>0</v>
      </c>
      <c r="Q169" s="68">
        <v>0</v>
      </c>
      <c r="R169" s="68">
        <v>0</v>
      </c>
      <c r="S169" s="68">
        <v>0</v>
      </c>
      <c r="T169" s="68">
        <v>0</v>
      </c>
      <c r="U169" s="68">
        <v>0</v>
      </c>
      <c r="V169" s="68">
        <v>0</v>
      </c>
      <c r="W169" s="68">
        <v>0</v>
      </c>
      <c r="X169" s="68">
        <v>0</v>
      </c>
      <c r="Y169" s="68">
        <v>0</v>
      </c>
      <c r="Z169" s="68">
        <v>0</v>
      </c>
      <c r="AA169" s="68">
        <v>0</v>
      </c>
      <c r="AB169" s="68">
        <v>0</v>
      </c>
      <c r="AC169" s="68">
        <v>0</v>
      </c>
    </row>
    <row r="170" spans="1:29">
      <c r="A170" s="65" t="s">
        <v>220</v>
      </c>
      <c r="B170" s="65" t="s">
        <v>221</v>
      </c>
      <c r="C170" s="69">
        <v>3.2739468688573266E-3</v>
      </c>
      <c r="D170" s="68">
        <v>2.1586268841599747E-3</v>
      </c>
      <c r="E170" s="68">
        <v>4.3137182635283444E-3</v>
      </c>
      <c r="F170" s="68">
        <v>3.6319751739066989E-3</v>
      </c>
      <c r="G170" s="68">
        <v>2.5491869155235955E-3</v>
      </c>
      <c r="H170" s="68">
        <v>1.6941154698507114E-3</v>
      </c>
      <c r="I170" s="68">
        <v>3.2883004760979389E-3</v>
      </c>
      <c r="J170" s="68">
        <v>2.4416088687366478E-3</v>
      </c>
      <c r="K170" s="68">
        <v>3.5159102982178412E-3</v>
      </c>
      <c r="L170" s="68">
        <v>3.3185344885490013E-3</v>
      </c>
      <c r="M170" s="68">
        <v>2.939754742265497E-3</v>
      </c>
      <c r="N170" s="68">
        <v>3.3151523856669103E-3</v>
      </c>
      <c r="O170" s="68">
        <v>3.906666915379246E-3</v>
      </c>
      <c r="P170" s="68">
        <v>3.2306073901205486E-3</v>
      </c>
      <c r="Q170" s="68">
        <v>3.9969766503394092E-3</v>
      </c>
      <c r="R170" s="68">
        <v>2.4423953155841079E-3</v>
      </c>
      <c r="S170" s="68">
        <v>2.8914591982090753E-3</v>
      </c>
      <c r="T170" s="68">
        <v>2.9812499263931389E-3</v>
      </c>
      <c r="U170" s="68">
        <v>3.5441732524901714E-3</v>
      </c>
      <c r="V170" s="68">
        <v>2.1106258862285242E-3</v>
      </c>
      <c r="W170" s="68">
        <v>0</v>
      </c>
      <c r="X170" s="68">
        <v>1.9054783663146626E-3</v>
      </c>
      <c r="Y170" s="68">
        <v>1.7694736792673005E-3</v>
      </c>
      <c r="Z170" s="68">
        <v>2.1690169741061518E-3</v>
      </c>
      <c r="AA170" s="68">
        <v>1.996201699404686E-3</v>
      </c>
      <c r="AB170" s="68">
        <v>2.1678265957034699E-3</v>
      </c>
      <c r="AC170" s="68">
        <v>1.9708873200458749E-3</v>
      </c>
    </row>
    <row r="171" spans="1:29">
      <c r="A171" s="65"/>
      <c r="B171" s="65" t="s">
        <v>222</v>
      </c>
      <c r="C171" s="68">
        <v>0.83405572391255312</v>
      </c>
      <c r="D171" s="68">
        <v>0.88136996225712338</v>
      </c>
      <c r="E171" s="68">
        <v>0.7240198055510555</v>
      </c>
      <c r="F171" s="68">
        <v>0.85033097733510543</v>
      </c>
      <c r="G171" s="68">
        <v>0.81358360125192186</v>
      </c>
      <c r="H171" s="68">
        <v>0.88000079438796519</v>
      </c>
      <c r="I171" s="68">
        <v>0.86292967512561713</v>
      </c>
      <c r="J171" s="68">
        <v>0.84991917486050839</v>
      </c>
      <c r="K171" s="68">
        <v>0.87489878054676506</v>
      </c>
      <c r="L171" s="68">
        <v>0.84396948853578213</v>
      </c>
      <c r="M171" s="68">
        <v>0.89058577172865516</v>
      </c>
      <c r="N171" s="68">
        <v>0.88596847722847849</v>
      </c>
      <c r="O171" s="68">
        <v>0.87519253516054751</v>
      </c>
      <c r="P171" s="68">
        <v>0.89017909286971042</v>
      </c>
      <c r="Q171" s="68">
        <v>0.88395825319439558</v>
      </c>
      <c r="R171" s="68">
        <v>0.80306472393989703</v>
      </c>
      <c r="S171" s="68">
        <v>0.88153417928289457</v>
      </c>
      <c r="T171" s="68">
        <v>0.87036679499941227</v>
      </c>
      <c r="U171" s="68">
        <v>0.89725064481847272</v>
      </c>
      <c r="V171" s="68">
        <v>0.84303694258501916</v>
      </c>
      <c r="W171" s="68">
        <v>0.88919219682824724</v>
      </c>
      <c r="X171" s="68">
        <v>0.83536706688667051</v>
      </c>
      <c r="Y171" s="68">
        <v>0.90275636290048633</v>
      </c>
      <c r="Z171" s="68">
        <v>0.87891574758893642</v>
      </c>
      <c r="AA171" s="68">
        <v>0.9444737396739924</v>
      </c>
      <c r="AB171" s="68">
        <v>0.97631596747347482</v>
      </c>
      <c r="AC171" s="68">
        <v>0.7484312106638259</v>
      </c>
    </row>
    <row r="172" spans="1:29">
      <c r="A172" s="65" t="s">
        <v>223</v>
      </c>
      <c r="B172" s="65" t="s">
        <v>224</v>
      </c>
      <c r="C172" s="68">
        <v>2.1905905312439161E-2</v>
      </c>
      <c r="D172" s="68">
        <v>9.3709663140288998E-3</v>
      </c>
      <c r="E172" s="68">
        <v>4.6013893098741668E-2</v>
      </c>
      <c r="F172" s="68">
        <v>1.8394858695029128E-2</v>
      </c>
      <c r="G172" s="68">
        <v>9.9598084318994508E-3</v>
      </c>
      <c r="H172" s="68">
        <v>1.3237997918849932E-2</v>
      </c>
      <c r="I172" s="68">
        <v>1.1420057155050359E-2</v>
      </c>
      <c r="J172" s="68">
        <v>2.6498598054231513E-2</v>
      </c>
      <c r="K172" s="68">
        <v>2.5642116158186581E-2</v>
      </c>
      <c r="L172" s="68">
        <v>8.6437934593511252E-3</v>
      </c>
      <c r="M172" s="68">
        <v>1.5314370184172183E-2</v>
      </c>
      <c r="N172" s="68">
        <v>7.9154020817384443E-3</v>
      </c>
      <c r="O172" s="68">
        <v>1.1871653704006174E-2</v>
      </c>
      <c r="P172" s="68">
        <v>1.3089641552029165E-2</v>
      </c>
      <c r="Q172" s="68">
        <v>1.6194784858342321E-2</v>
      </c>
      <c r="R172" s="68">
        <v>1.272342398540301E-2</v>
      </c>
      <c r="S172" s="68">
        <v>1.6945626580446856E-2</v>
      </c>
      <c r="T172" s="68">
        <v>6.4710564013944778E-3</v>
      </c>
      <c r="U172" s="68">
        <v>1.1282963024401618E-2</v>
      </c>
      <c r="V172" s="68">
        <v>1.7408913059663488E-2</v>
      </c>
      <c r="W172" s="68">
        <v>1.0528920260910977E-2</v>
      </c>
      <c r="X172" s="68">
        <v>9.0992061135074936E-3</v>
      </c>
      <c r="Y172" s="68">
        <v>7.6815860877352945E-3</v>
      </c>
      <c r="Z172" s="68">
        <v>1.129928575321087E-2</v>
      </c>
      <c r="AA172" s="68">
        <v>1.2132191360051241E-2</v>
      </c>
      <c r="AB172" s="68">
        <v>1.4116355738962196E-2</v>
      </c>
      <c r="AC172" s="68">
        <v>5.1335741680296381E-3</v>
      </c>
    </row>
    <row r="173" spans="1:29">
      <c r="A173" s="65"/>
      <c r="B173" s="65" t="s">
        <v>225</v>
      </c>
      <c r="C173" s="68">
        <v>0.13420523697456904</v>
      </c>
      <c r="D173" s="68">
        <v>0.10710044454468777</v>
      </c>
      <c r="E173" s="68">
        <v>0.19873794082808949</v>
      </c>
      <c r="F173" s="68">
        <v>0.12764218879595873</v>
      </c>
      <c r="G173" s="68">
        <v>0.17390740340065505</v>
      </c>
      <c r="H173" s="68">
        <v>0.10506709222333424</v>
      </c>
      <c r="I173" s="68">
        <v>0.12236196724323453</v>
      </c>
      <c r="J173" s="68">
        <v>0.12114061821652349</v>
      </c>
      <c r="K173" s="68">
        <v>9.5943192996830379E-2</v>
      </c>
      <c r="L173" s="68">
        <v>0.14406818351631784</v>
      </c>
      <c r="M173" s="68">
        <v>9.1160103344907026E-2</v>
      </c>
      <c r="N173" s="68">
        <v>0.10280096830411618</v>
      </c>
      <c r="O173" s="68">
        <v>0.1090291442200671</v>
      </c>
      <c r="P173" s="68">
        <v>9.3500658188139713E-2</v>
      </c>
      <c r="Q173" s="68">
        <v>9.5849985296922749E-2</v>
      </c>
      <c r="R173" s="68">
        <v>0.18176945675911579</v>
      </c>
      <c r="S173" s="68">
        <v>9.8628734938449439E-2</v>
      </c>
      <c r="T173" s="68">
        <v>0.1201808986728002</v>
      </c>
      <c r="U173" s="68">
        <v>8.7922218904635543E-2</v>
      </c>
      <c r="V173" s="68">
        <v>0.13744351846908884</v>
      </c>
      <c r="W173" s="68">
        <v>0.10027888291084175</v>
      </c>
      <c r="X173" s="68">
        <v>0.15362824863350735</v>
      </c>
      <c r="Y173" s="68">
        <v>8.779257733251114E-2</v>
      </c>
      <c r="Z173" s="68">
        <v>0.10761594968374652</v>
      </c>
      <c r="AA173" s="68">
        <v>4.1397867266551647E-2</v>
      </c>
      <c r="AB173" s="68">
        <v>7.3998501918595234E-3</v>
      </c>
      <c r="AC173" s="68">
        <v>0.24446432784809863</v>
      </c>
    </row>
    <row r="174" spans="1:29">
      <c r="A174" s="65"/>
      <c r="B174" s="65" t="s">
        <v>226</v>
      </c>
      <c r="C174" s="68">
        <v>6.559186931581344E-3</v>
      </c>
      <c r="D174" s="68">
        <v>0</v>
      </c>
      <c r="E174" s="68">
        <v>2.6914642258584892E-2</v>
      </c>
      <c r="F174" s="68">
        <v>0</v>
      </c>
      <c r="G174" s="68">
        <v>0</v>
      </c>
      <c r="H174" s="68">
        <v>0</v>
      </c>
      <c r="I174" s="68">
        <v>0</v>
      </c>
      <c r="J174" s="68">
        <v>0</v>
      </c>
      <c r="K174" s="68">
        <v>0</v>
      </c>
      <c r="L174" s="68">
        <v>0</v>
      </c>
      <c r="M174" s="68">
        <v>0</v>
      </c>
      <c r="N174" s="68">
        <v>0</v>
      </c>
      <c r="O174" s="68">
        <v>0</v>
      </c>
      <c r="P174" s="68">
        <v>0</v>
      </c>
      <c r="Q174" s="68">
        <v>0</v>
      </c>
      <c r="R174" s="68">
        <v>0</v>
      </c>
      <c r="S174" s="68">
        <v>0</v>
      </c>
      <c r="T174" s="68">
        <v>0</v>
      </c>
      <c r="U174" s="68">
        <v>0</v>
      </c>
      <c r="V174" s="68">
        <v>0</v>
      </c>
      <c r="W174" s="68">
        <v>0</v>
      </c>
      <c r="X174" s="68">
        <v>0</v>
      </c>
      <c r="Y174" s="68">
        <v>0</v>
      </c>
      <c r="Z174" s="68">
        <v>0</v>
      </c>
      <c r="AA174" s="68">
        <v>0</v>
      </c>
      <c r="AB174" s="68">
        <v>0</v>
      </c>
      <c r="AC174" s="68">
        <v>0</v>
      </c>
    </row>
    <row r="175" spans="1:29">
      <c r="A175" s="65"/>
      <c r="B175" s="65" t="s">
        <v>227</v>
      </c>
      <c r="C175" s="68">
        <v>0</v>
      </c>
      <c r="D175" s="68">
        <v>0</v>
      </c>
      <c r="E175" s="68">
        <v>0</v>
      </c>
      <c r="F175" s="68">
        <v>0</v>
      </c>
      <c r="G175" s="68">
        <v>0</v>
      </c>
      <c r="H175" s="68">
        <v>0</v>
      </c>
      <c r="I175" s="68">
        <v>0</v>
      </c>
      <c r="J175" s="68">
        <v>0</v>
      </c>
      <c r="K175" s="68">
        <v>0</v>
      </c>
      <c r="L175" s="68">
        <v>0</v>
      </c>
      <c r="M175" s="68">
        <v>0</v>
      </c>
      <c r="N175" s="68">
        <v>0</v>
      </c>
      <c r="O175" s="68">
        <v>0</v>
      </c>
      <c r="P175" s="68">
        <v>0</v>
      </c>
      <c r="Q175" s="68">
        <v>0</v>
      </c>
      <c r="R175" s="68">
        <v>0</v>
      </c>
      <c r="S175" s="68">
        <v>0</v>
      </c>
      <c r="T175" s="68">
        <v>0</v>
      </c>
      <c r="U175" s="68">
        <v>0</v>
      </c>
      <c r="V175" s="68">
        <v>0</v>
      </c>
      <c r="W175" s="68">
        <v>0</v>
      </c>
      <c r="X175" s="68">
        <v>0</v>
      </c>
      <c r="Y175" s="68">
        <v>0</v>
      </c>
      <c r="Z175" s="68">
        <v>0</v>
      </c>
      <c r="AA175" s="68">
        <v>0</v>
      </c>
      <c r="AB175" s="68">
        <v>0</v>
      </c>
      <c r="AC175" s="68">
        <v>0</v>
      </c>
    </row>
    <row r="176" spans="1:29">
      <c r="A176" s="70"/>
      <c r="B176" s="71" t="s">
        <v>228</v>
      </c>
      <c r="C176" s="72">
        <v>1</v>
      </c>
      <c r="D176" s="72">
        <v>1</v>
      </c>
      <c r="E176" s="72">
        <v>0.99999999999999989</v>
      </c>
      <c r="F176" s="72">
        <v>1</v>
      </c>
      <c r="G176" s="72">
        <v>1</v>
      </c>
      <c r="H176" s="72">
        <v>1.0000000000000002</v>
      </c>
      <c r="I176" s="72">
        <v>1</v>
      </c>
      <c r="J176" s="72">
        <v>1</v>
      </c>
      <c r="K176" s="72">
        <v>0.99999999999999989</v>
      </c>
      <c r="L176" s="72">
        <v>1.0000000000000002</v>
      </c>
      <c r="M176" s="72">
        <v>0.99999999999999978</v>
      </c>
      <c r="N176" s="72">
        <v>1</v>
      </c>
      <c r="O176" s="72">
        <v>1</v>
      </c>
      <c r="P176" s="72">
        <v>0.99999999999999989</v>
      </c>
      <c r="Q176" s="72">
        <v>1</v>
      </c>
      <c r="R176" s="72">
        <v>1</v>
      </c>
      <c r="S176" s="72">
        <v>1</v>
      </c>
      <c r="T176" s="72">
        <v>1</v>
      </c>
      <c r="U176" s="72">
        <v>1</v>
      </c>
      <c r="V176" s="72">
        <v>1</v>
      </c>
      <c r="W176" s="72">
        <v>1</v>
      </c>
      <c r="X176" s="72">
        <v>1</v>
      </c>
      <c r="Y176" s="72">
        <v>1</v>
      </c>
      <c r="Z176" s="72">
        <v>0.99999999999999989</v>
      </c>
      <c r="AA176" s="72">
        <v>1</v>
      </c>
      <c r="AB176" s="72">
        <v>1</v>
      </c>
      <c r="AC176" s="72">
        <v>1</v>
      </c>
    </row>
    <row r="177" spans="1:29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</row>
    <row r="178" spans="1:29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</row>
    <row r="179" spans="1:29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</row>
    <row r="180" spans="1:29" ht="15.6">
      <c r="A180" s="64" t="s">
        <v>230</v>
      </c>
      <c r="B180" s="64"/>
      <c r="C180" s="64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</row>
    <row r="181" spans="1:29">
      <c r="A181" s="66" t="s">
        <v>215</v>
      </c>
      <c r="B181" s="66" t="s">
        <v>216</v>
      </c>
      <c r="C181" s="67" t="s">
        <v>94</v>
      </c>
      <c r="D181" s="67" t="s">
        <v>100</v>
      </c>
      <c r="E181" s="67" t="s">
        <v>105</v>
      </c>
      <c r="F181" s="67" t="s">
        <v>108</v>
      </c>
      <c r="G181" s="67" t="s">
        <v>109</v>
      </c>
      <c r="H181" s="67" t="s">
        <v>110</v>
      </c>
      <c r="I181" s="67" t="s">
        <v>113</v>
      </c>
      <c r="J181" s="67" t="s">
        <v>114</v>
      </c>
      <c r="K181" s="67" t="s">
        <v>116</v>
      </c>
      <c r="L181" s="67" t="s">
        <v>118</v>
      </c>
      <c r="M181" s="67" t="s">
        <v>123</v>
      </c>
      <c r="N181" s="67" t="s">
        <v>124</v>
      </c>
      <c r="O181" s="67" t="s">
        <v>125</v>
      </c>
      <c r="P181" s="67" t="s">
        <v>102</v>
      </c>
      <c r="Q181" s="67" t="s">
        <v>103</v>
      </c>
      <c r="R181" s="67" t="s">
        <v>107</v>
      </c>
      <c r="S181" s="67" t="s">
        <v>112</v>
      </c>
      <c r="T181" s="67" t="s">
        <v>121</v>
      </c>
      <c r="U181" s="67" t="s">
        <v>122</v>
      </c>
      <c r="V181" s="67" t="s">
        <v>106</v>
      </c>
      <c r="W181" s="67" t="s">
        <v>111</v>
      </c>
      <c r="X181" s="67" t="s">
        <v>115</v>
      </c>
      <c r="Y181" s="67" t="s">
        <v>119</v>
      </c>
      <c r="Z181" s="67" t="s">
        <v>120</v>
      </c>
      <c r="AA181" s="67" t="s">
        <v>101</v>
      </c>
      <c r="AB181" s="67" t="s">
        <v>104</v>
      </c>
      <c r="AC181" s="67" t="s">
        <v>117</v>
      </c>
    </row>
    <row r="182" spans="1:29">
      <c r="A182" s="65" t="s">
        <v>217</v>
      </c>
      <c r="B182" s="65" t="s">
        <v>218</v>
      </c>
      <c r="C182" s="68">
        <v>0</v>
      </c>
      <c r="D182" s="68">
        <v>0</v>
      </c>
      <c r="E182" s="68">
        <v>0</v>
      </c>
      <c r="F182" s="68">
        <v>0</v>
      </c>
      <c r="G182" s="68">
        <v>0</v>
      </c>
      <c r="H182" s="68">
        <v>0</v>
      </c>
      <c r="I182" s="68">
        <v>0</v>
      </c>
      <c r="J182" s="68">
        <v>0</v>
      </c>
      <c r="K182" s="68">
        <v>0</v>
      </c>
      <c r="L182" s="68">
        <v>0</v>
      </c>
      <c r="M182" s="68">
        <v>0</v>
      </c>
      <c r="N182" s="68">
        <v>0</v>
      </c>
      <c r="O182" s="68">
        <v>0</v>
      </c>
      <c r="P182" s="68">
        <v>0</v>
      </c>
      <c r="Q182" s="68">
        <v>0</v>
      </c>
      <c r="R182" s="68">
        <v>0</v>
      </c>
      <c r="S182" s="68">
        <v>0</v>
      </c>
      <c r="T182" s="68">
        <v>0</v>
      </c>
      <c r="U182" s="68">
        <v>0</v>
      </c>
      <c r="V182" s="68">
        <v>0</v>
      </c>
      <c r="W182" s="68">
        <v>0</v>
      </c>
      <c r="X182" s="68">
        <v>0</v>
      </c>
      <c r="Y182" s="68">
        <v>0</v>
      </c>
      <c r="Z182" s="68">
        <v>0</v>
      </c>
      <c r="AA182" s="68">
        <v>0</v>
      </c>
      <c r="AB182" s="68">
        <v>0</v>
      </c>
      <c r="AC182" s="68">
        <v>0</v>
      </c>
    </row>
    <row r="183" spans="1:29">
      <c r="A183" s="65"/>
      <c r="B183" s="65" t="s">
        <v>219</v>
      </c>
      <c r="C183" s="68">
        <v>0</v>
      </c>
      <c r="D183" s="68">
        <v>0</v>
      </c>
      <c r="E183" s="68">
        <v>0</v>
      </c>
      <c r="F183" s="68">
        <v>0</v>
      </c>
      <c r="G183" s="68">
        <v>0</v>
      </c>
      <c r="H183" s="68">
        <v>0</v>
      </c>
      <c r="I183" s="68">
        <v>0</v>
      </c>
      <c r="J183" s="68">
        <v>0</v>
      </c>
      <c r="K183" s="68">
        <v>0</v>
      </c>
      <c r="L183" s="68">
        <v>0</v>
      </c>
      <c r="M183" s="68">
        <v>0</v>
      </c>
      <c r="N183" s="68">
        <v>0</v>
      </c>
      <c r="O183" s="68">
        <v>0</v>
      </c>
      <c r="P183" s="68">
        <v>0</v>
      </c>
      <c r="Q183" s="68">
        <v>0</v>
      </c>
      <c r="R183" s="68">
        <v>0</v>
      </c>
      <c r="S183" s="68">
        <v>0</v>
      </c>
      <c r="T183" s="68">
        <v>0</v>
      </c>
      <c r="U183" s="68">
        <v>0</v>
      </c>
      <c r="V183" s="68">
        <v>0</v>
      </c>
      <c r="W183" s="68">
        <v>0</v>
      </c>
      <c r="X183" s="68">
        <v>0</v>
      </c>
      <c r="Y183" s="68">
        <v>0</v>
      </c>
      <c r="Z183" s="68">
        <v>0</v>
      </c>
      <c r="AA183" s="68">
        <v>0</v>
      </c>
      <c r="AB183" s="68">
        <v>0</v>
      </c>
      <c r="AC183" s="68">
        <v>0</v>
      </c>
    </row>
    <row r="184" spans="1:29">
      <c r="A184" s="65" t="s">
        <v>220</v>
      </c>
      <c r="B184" s="65" t="s">
        <v>221</v>
      </c>
      <c r="C184" s="68">
        <v>0</v>
      </c>
      <c r="D184" s="68">
        <v>0</v>
      </c>
      <c r="E184" s="68">
        <v>0</v>
      </c>
      <c r="F184" s="68">
        <v>0</v>
      </c>
      <c r="G184" s="68">
        <v>0</v>
      </c>
      <c r="H184" s="68">
        <v>0</v>
      </c>
      <c r="I184" s="68">
        <v>0</v>
      </c>
      <c r="J184" s="68">
        <v>0</v>
      </c>
      <c r="K184" s="68">
        <v>0</v>
      </c>
      <c r="L184" s="68">
        <v>0</v>
      </c>
      <c r="M184" s="68">
        <v>0</v>
      </c>
      <c r="N184" s="68">
        <v>0</v>
      </c>
      <c r="O184" s="68">
        <v>0</v>
      </c>
      <c r="P184" s="68">
        <v>0</v>
      </c>
      <c r="Q184" s="68">
        <v>0</v>
      </c>
      <c r="R184" s="68">
        <v>0</v>
      </c>
      <c r="S184" s="68">
        <v>0</v>
      </c>
      <c r="T184" s="68">
        <v>0</v>
      </c>
      <c r="U184" s="68">
        <v>0</v>
      </c>
      <c r="V184" s="68">
        <v>0</v>
      </c>
      <c r="W184" s="68">
        <v>0</v>
      </c>
      <c r="X184" s="68">
        <v>0</v>
      </c>
      <c r="Y184" s="68">
        <v>0</v>
      </c>
      <c r="Z184" s="68">
        <v>0</v>
      </c>
      <c r="AA184" s="68">
        <v>0</v>
      </c>
      <c r="AB184" s="68">
        <v>0</v>
      </c>
      <c r="AC184" s="68">
        <v>0</v>
      </c>
    </row>
    <row r="185" spans="1:29">
      <c r="A185" s="65"/>
      <c r="B185" s="65" t="s">
        <v>222</v>
      </c>
      <c r="C185" s="68">
        <v>0.74108639947108168</v>
      </c>
      <c r="D185" s="68">
        <v>0.79071880912169545</v>
      </c>
      <c r="E185" s="68">
        <v>0.6386131571238467</v>
      </c>
      <c r="F185" s="68">
        <v>0.75580744416441215</v>
      </c>
      <c r="G185" s="68">
        <v>0.71320246300225565</v>
      </c>
      <c r="H185" s="68">
        <v>0.78115676031065473</v>
      </c>
      <c r="I185" s="68">
        <v>0.76642349622098382</v>
      </c>
      <c r="J185" s="68">
        <v>0.74828496387185417</v>
      </c>
      <c r="K185" s="68">
        <v>0.78640329755658556</v>
      </c>
      <c r="L185" s="68">
        <v>0.74588309703681677</v>
      </c>
      <c r="M185" s="68">
        <v>0.80172469534468704</v>
      </c>
      <c r="N185" s="68">
        <v>0.79583426304303684</v>
      </c>
      <c r="O185" s="68">
        <v>0.77907090765006382</v>
      </c>
      <c r="P185" s="68">
        <v>0.80155723993574601</v>
      </c>
      <c r="Q185" s="68">
        <v>0.78887154985237196</v>
      </c>
      <c r="R185" s="68">
        <v>0.70533422841274862</v>
      </c>
      <c r="S185" s="68">
        <v>0.78717070970762593</v>
      </c>
      <c r="T185" s="68">
        <v>0.77916775606401434</v>
      </c>
      <c r="U185" s="68">
        <v>0.80467495581567261</v>
      </c>
      <c r="V185" s="68">
        <v>0.74505854970828844</v>
      </c>
      <c r="W185" s="68">
        <v>0.79514890678426453</v>
      </c>
      <c r="X185" s="68">
        <v>0.73736495113760858</v>
      </c>
      <c r="Y185" s="68">
        <v>0.81853938082108479</v>
      </c>
      <c r="Z185" s="68">
        <v>0.77998817627338324</v>
      </c>
      <c r="AA185" s="68">
        <v>0.85154985463859412</v>
      </c>
      <c r="AB185" s="68">
        <v>0.88006272796227247</v>
      </c>
      <c r="AC185" s="68">
        <v>0.64231184378282558</v>
      </c>
    </row>
    <row r="186" spans="1:29">
      <c r="A186" s="65" t="s">
        <v>223</v>
      </c>
      <c r="B186" s="65" t="s">
        <v>224</v>
      </c>
      <c r="C186" s="68">
        <v>1.214216695359136E-2</v>
      </c>
      <c r="D186" s="68">
        <v>5.244564356444866E-3</v>
      </c>
      <c r="E186" s="68">
        <v>2.5318479036608464E-2</v>
      </c>
      <c r="F186" s="68">
        <v>1.0199545943263343E-2</v>
      </c>
      <c r="G186" s="68">
        <v>5.4465670112681473E-3</v>
      </c>
      <c r="H186" s="68">
        <v>7.3305854058422536E-3</v>
      </c>
      <c r="I186" s="68">
        <v>6.327365203104513E-3</v>
      </c>
      <c r="J186" s="68">
        <v>1.4553702960433654E-2</v>
      </c>
      <c r="K186" s="68">
        <v>1.4378136289327563E-2</v>
      </c>
      <c r="L186" s="68">
        <v>4.7655125577413509E-3</v>
      </c>
      <c r="M186" s="68">
        <v>8.6002260738130814E-3</v>
      </c>
      <c r="N186" s="68">
        <v>4.4354589246647135E-3</v>
      </c>
      <c r="O186" s="68">
        <v>6.592434448494537E-3</v>
      </c>
      <c r="P186" s="68">
        <v>7.3526877521562662E-3</v>
      </c>
      <c r="Q186" s="68">
        <v>9.0159384819168999E-3</v>
      </c>
      <c r="R186" s="68">
        <v>6.9712334769449829E-3</v>
      </c>
      <c r="S186" s="68">
        <v>9.4394919428535985E-3</v>
      </c>
      <c r="T186" s="68">
        <v>3.6138078846859318E-3</v>
      </c>
      <c r="U186" s="68">
        <v>6.3123502546919919E-3</v>
      </c>
      <c r="V186" s="68">
        <v>9.5979099500525071E-3</v>
      </c>
      <c r="W186" s="68">
        <v>5.8735122381989901E-3</v>
      </c>
      <c r="X186" s="68">
        <v>5.0103707288089395E-3</v>
      </c>
      <c r="Y186" s="68">
        <v>4.3449135578945168E-3</v>
      </c>
      <c r="Z186" s="68">
        <v>6.2553697184935773E-3</v>
      </c>
      <c r="AA186" s="68">
        <v>6.8237115745591239E-3</v>
      </c>
      <c r="AB186" s="68">
        <v>7.9379260453763534E-3</v>
      </c>
      <c r="AC186" s="68">
        <v>2.7483693665086213E-3</v>
      </c>
    </row>
    <row r="187" spans="1:29">
      <c r="A187" s="65"/>
      <c r="B187" s="65" t="s">
        <v>225</v>
      </c>
      <c r="C187" s="68">
        <v>0.1626965950818042</v>
      </c>
      <c r="D187" s="68">
        <v>0.13109626623170204</v>
      </c>
      <c r="E187" s="68">
        <v>0.23916819504950479</v>
      </c>
      <c r="F187" s="68">
        <v>0.15479346868381608</v>
      </c>
      <c r="G187" s="68">
        <v>0.20800029152740038</v>
      </c>
      <c r="H187" s="68">
        <v>0.12724978858051844</v>
      </c>
      <c r="I187" s="68">
        <v>0.14827744084788594</v>
      </c>
      <c r="J187" s="68">
        <v>0.14551722418000443</v>
      </c>
      <c r="K187" s="68">
        <v>0.11766218454461841</v>
      </c>
      <c r="L187" s="68">
        <v>0.17371900154534914</v>
      </c>
      <c r="M187" s="68">
        <v>0.11196687123703571</v>
      </c>
      <c r="N187" s="68">
        <v>0.12599020808803368</v>
      </c>
      <c r="O187" s="68">
        <v>0.13241927644257739</v>
      </c>
      <c r="P187" s="68">
        <v>0.11487011188674058</v>
      </c>
      <c r="Q187" s="68">
        <v>0.11670831913312733</v>
      </c>
      <c r="R187" s="68">
        <v>0.2178213998684824</v>
      </c>
      <c r="S187" s="68">
        <v>0.12016236232976817</v>
      </c>
      <c r="T187" s="68">
        <v>0.14679096653005977</v>
      </c>
      <c r="U187" s="68">
        <v>0.10758223700696061</v>
      </c>
      <c r="V187" s="68">
        <v>0.1657308225029282</v>
      </c>
      <c r="W187" s="68">
        <v>0.12234818626194599</v>
      </c>
      <c r="X187" s="68">
        <v>0.18501691930313938</v>
      </c>
      <c r="Y187" s="68">
        <v>0.10860805699514527</v>
      </c>
      <c r="Z187" s="68">
        <v>0.13030246782805119</v>
      </c>
      <c r="AA187" s="68">
        <v>5.0925275195199252E-2</v>
      </c>
      <c r="AB187" s="68">
        <v>9.1008381034736394E-3</v>
      </c>
      <c r="AC187" s="68">
        <v>0.28624951607603277</v>
      </c>
    </row>
    <row r="188" spans="1:29">
      <c r="A188" s="65"/>
      <c r="B188" s="65" t="s">
        <v>226</v>
      </c>
      <c r="C188" s="68">
        <v>0</v>
      </c>
      <c r="D188" s="68">
        <v>0</v>
      </c>
      <c r="E188" s="68">
        <v>0</v>
      </c>
      <c r="F188" s="68">
        <v>0</v>
      </c>
      <c r="G188" s="68">
        <v>0</v>
      </c>
      <c r="H188" s="68">
        <v>0</v>
      </c>
      <c r="I188" s="68">
        <v>0</v>
      </c>
      <c r="J188" s="68">
        <v>0</v>
      </c>
      <c r="K188" s="68">
        <v>0</v>
      </c>
      <c r="L188" s="68">
        <v>0</v>
      </c>
      <c r="M188" s="68">
        <v>0</v>
      </c>
      <c r="N188" s="68">
        <v>0</v>
      </c>
      <c r="O188" s="68">
        <v>0</v>
      </c>
      <c r="P188" s="68">
        <v>0</v>
      </c>
      <c r="Q188" s="68">
        <v>0</v>
      </c>
      <c r="R188" s="68">
        <v>0</v>
      </c>
      <c r="S188" s="68">
        <v>0</v>
      </c>
      <c r="T188" s="68">
        <v>0</v>
      </c>
      <c r="U188" s="68">
        <v>0</v>
      </c>
      <c r="V188" s="68">
        <v>0</v>
      </c>
      <c r="W188" s="68">
        <v>0</v>
      </c>
      <c r="X188" s="68">
        <v>0</v>
      </c>
      <c r="Y188" s="68">
        <v>0</v>
      </c>
      <c r="Z188" s="68">
        <v>0</v>
      </c>
      <c r="AA188" s="68">
        <v>0</v>
      </c>
      <c r="AB188" s="68">
        <v>0</v>
      </c>
      <c r="AC188" s="68">
        <v>0</v>
      </c>
    </row>
    <row r="189" spans="1:29">
      <c r="A189" s="65"/>
      <c r="B189" s="65" t="s">
        <v>227</v>
      </c>
      <c r="C189" s="68">
        <v>8.4074838493522847E-2</v>
      </c>
      <c r="D189" s="68">
        <v>7.2940360290157685E-2</v>
      </c>
      <c r="E189" s="68">
        <v>9.6900168790040125E-2</v>
      </c>
      <c r="F189" s="68">
        <v>7.91995412085085E-2</v>
      </c>
      <c r="G189" s="68">
        <v>7.3350678459075919E-2</v>
      </c>
      <c r="H189" s="68">
        <v>8.426286570298451E-2</v>
      </c>
      <c r="I189" s="68">
        <v>7.8971697728025606E-2</v>
      </c>
      <c r="J189" s="68">
        <v>9.1644108987707917E-2</v>
      </c>
      <c r="K189" s="68">
        <v>8.1556381609468237E-2</v>
      </c>
      <c r="L189" s="68">
        <v>7.5632388860092645E-2</v>
      </c>
      <c r="M189" s="68">
        <v>7.7708207344464181E-2</v>
      </c>
      <c r="N189" s="68">
        <v>7.3740069944264783E-2</v>
      </c>
      <c r="O189" s="68">
        <v>8.1917381458864319E-2</v>
      </c>
      <c r="P189" s="68">
        <v>7.6219960425357156E-2</v>
      </c>
      <c r="Q189" s="68">
        <v>8.5404192532583911E-2</v>
      </c>
      <c r="R189" s="68">
        <v>6.987313824182402E-2</v>
      </c>
      <c r="S189" s="68">
        <v>8.3227436019752521E-2</v>
      </c>
      <c r="T189" s="68">
        <v>7.0427469521239974E-2</v>
      </c>
      <c r="U189" s="68">
        <v>8.1430456922674907E-2</v>
      </c>
      <c r="V189" s="68">
        <v>7.9612717838730945E-2</v>
      </c>
      <c r="W189" s="68">
        <v>7.6629394715590618E-2</v>
      </c>
      <c r="X189" s="68">
        <v>7.2607758830443E-2</v>
      </c>
      <c r="Y189" s="68">
        <v>6.8507648625875522E-2</v>
      </c>
      <c r="Z189" s="68">
        <v>8.3453986180072076E-2</v>
      </c>
      <c r="AA189" s="68">
        <v>9.070115859164736E-2</v>
      </c>
      <c r="AB189" s="68">
        <v>0.10289850788887757</v>
      </c>
      <c r="AC189" s="68">
        <v>6.8690270774633036E-2</v>
      </c>
    </row>
    <row r="190" spans="1:29">
      <c r="A190" s="70"/>
      <c r="B190" s="71" t="s">
        <v>228</v>
      </c>
      <c r="C190" s="72">
        <v>1.0000000000000002</v>
      </c>
      <c r="D190" s="72">
        <v>1</v>
      </c>
      <c r="E190" s="72">
        <v>1</v>
      </c>
      <c r="F190" s="72">
        <v>1</v>
      </c>
      <c r="G190" s="72">
        <v>1</v>
      </c>
      <c r="H190" s="72">
        <v>1</v>
      </c>
      <c r="I190" s="72">
        <v>0.99999999999999989</v>
      </c>
      <c r="J190" s="72">
        <v>1.0000000000000002</v>
      </c>
      <c r="K190" s="72">
        <v>0.99999999999999978</v>
      </c>
      <c r="L190" s="72">
        <v>0.99999999999999989</v>
      </c>
      <c r="M190" s="72">
        <v>1</v>
      </c>
      <c r="N190" s="72">
        <v>1</v>
      </c>
      <c r="O190" s="72">
        <v>1</v>
      </c>
      <c r="P190" s="72">
        <v>1</v>
      </c>
      <c r="Q190" s="72">
        <v>1</v>
      </c>
      <c r="R190" s="72">
        <v>1</v>
      </c>
      <c r="S190" s="72">
        <v>1.0000000000000002</v>
      </c>
      <c r="T190" s="72">
        <v>1</v>
      </c>
      <c r="U190" s="72">
        <v>1</v>
      </c>
      <c r="V190" s="72">
        <v>1</v>
      </c>
      <c r="W190" s="72">
        <v>1.0000000000000002</v>
      </c>
      <c r="X190" s="72">
        <v>0.99999999999999989</v>
      </c>
      <c r="Y190" s="72">
        <v>1.0000000000000002</v>
      </c>
      <c r="Z190" s="72">
        <v>1.0000000000000002</v>
      </c>
      <c r="AA190" s="72">
        <v>0.99999999999999989</v>
      </c>
      <c r="AB190" s="72">
        <v>1</v>
      </c>
      <c r="AC190" s="72">
        <v>1</v>
      </c>
    </row>
  </sheetData>
  <mergeCells count="5">
    <mergeCell ref="K10:M10"/>
    <mergeCell ref="C4:G4"/>
    <mergeCell ref="C3:G3"/>
    <mergeCell ref="H4:Q4"/>
    <mergeCell ref="H3:Q3"/>
  </mergeCells>
  <phoneticPr fontId="2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/>
  <cols>
    <col min="13" max="13" width="10.5546875" bestFit="1" customWidth="1"/>
    <col min="14" max="14" width="12" bestFit="1" customWidth="1"/>
  </cols>
  <sheetData>
    <row r="1" spans="1:15">
      <c r="A1" t="s">
        <v>27</v>
      </c>
    </row>
    <row r="2" spans="1:15">
      <c r="B2" s="1" t="s">
        <v>0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/>
  <cols>
    <col min="13" max="13" width="10.5546875" bestFit="1" customWidth="1"/>
    <col min="14" max="14" width="10.664062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/>
  <cols>
    <col min="13" max="13" width="10.5546875" bestFit="1" customWidth="1"/>
  </cols>
  <sheetData>
    <row r="1" spans="1:15">
      <c r="A1" t="s">
        <v>29</v>
      </c>
    </row>
    <row r="2" spans="1:15">
      <c r="B2" s="7" t="s">
        <v>15</v>
      </c>
    </row>
    <row r="3" spans="1:15">
      <c r="B3" s="7" t="s">
        <v>26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2:AG65"/>
  <sheetViews>
    <sheetView zoomScaleNormal="100" workbookViewId="0">
      <selection sqref="A1:XFD1048576"/>
    </sheetView>
  </sheetViews>
  <sheetFormatPr defaultRowHeight="14.4"/>
  <cols>
    <col min="2" max="2" width="14.109375" bestFit="1" customWidth="1"/>
    <col min="4" max="4" width="13" customWidth="1"/>
  </cols>
  <sheetData>
    <row r="2" spans="2:33">
      <c r="B2" s="16" t="s">
        <v>16</v>
      </c>
      <c r="C2" s="16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2:33" ht="15" thickBot="1">
      <c r="B3" s="17" t="s">
        <v>17</v>
      </c>
      <c r="C3" s="17" t="s">
        <v>12</v>
      </c>
      <c r="D3" s="17" t="s">
        <v>11</v>
      </c>
      <c r="E3" s="17" t="s">
        <v>6</v>
      </c>
      <c r="F3" s="17" t="s">
        <v>3</v>
      </c>
      <c r="G3" s="13" t="str">
        <f>Regions!C$3</f>
        <v>IE</v>
      </c>
      <c r="H3" s="13" t="str">
        <f>Regions!E$3</f>
        <v>IE-CW</v>
      </c>
      <c r="I3" s="13" t="str">
        <f>Regions!F$3</f>
        <v>IE-D</v>
      </c>
      <c r="J3" s="13" t="str">
        <f>Regions!G$3</f>
        <v>IE-KE</v>
      </c>
      <c r="K3" s="13" t="str">
        <f>Regions!H$3</f>
        <v>IE-KK</v>
      </c>
      <c r="L3" s="13" t="str">
        <f>Regions!I$3</f>
        <v>IE-LS</v>
      </c>
      <c r="M3" s="13" t="str">
        <f>Regions!J$3</f>
        <v>IE-LD</v>
      </c>
      <c r="N3" s="13" t="str">
        <f>Regions!K$3</f>
        <v>IE-LH</v>
      </c>
      <c r="O3" s="13" t="str">
        <f>Regions!L$3</f>
        <v>IE-MH</v>
      </c>
      <c r="P3" s="13" t="str">
        <f>Regions!M$3</f>
        <v>IE-OY</v>
      </c>
      <c r="Q3" s="13" t="str">
        <f>Regions!N$3</f>
        <v>IE-WH</v>
      </c>
      <c r="R3" s="13" t="str">
        <f>Regions!O$3</f>
        <v>IE-WX</v>
      </c>
      <c r="S3" s="13" t="str">
        <f>Regions!P$3</f>
        <v>IE-WW</v>
      </c>
      <c r="T3" s="13" t="str">
        <f>Regions!Q$3</f>
        <v>IE-CE</v>
      </c>
      <c r="U3" s="13" t="str">
        <f>Regions!R$3</f>
        <v>IE-CO</v>
      </c>
      <c r="V3" s="13" t="str">
        <f>Regions!S$3</f>
        <v>IE-KY</v>
      </c>
      <c r="W3" s="13" t="str">
        <f>Regions!T$3</f>
        <v>IE-LK</v>
      </c>
      <c r="X3" s="13" t="str">
        <f>Regions!U$3</f>
        <v>IE-TA</v>
      </c>
      <c r="Y3" s="13" t="str">
        <f>Regions!V$3</f>
        <v>IE-WD</v>
      </c>
      <c r="Z3" s="13" t="str">
        <f>Regions!W$3</f>
        <v>IE-G</v>
      </c>
      <c r="AA3" s="13" t="str">
        <f>Regions!X$3</f>
        <v>IE-LM</v>
      </c>
      <c r="AB3" s="13" t="str">
        <f>Regions!Y$3</f>
        <v>IE-MO</v>
      </c>
      <c r="AC3" s="13" t="str">
        <f>Regions!Z$3</f>
        <v>IE-RN</v>
      </c>
      <c r="AD3" s="13" t="str">
        <f>Regions!AA$3</f>
        <v>IE-SO</v>
      </c>
      <c r="AE3" s="13" t="str">
        <f>Regions!AB$3</f>
        <v>IE-CN</v>
      </c>
      <c r="AF3" s="13" t="str">
        <f>Regions!AC$3</f>
        <v>IE-DL</v>
      </c>
      <c r="AG3" s="13" t="str">
        <f>Regions!AD$3</f>
        <v>IE-MN</v>
      </c>
    </row>
    <row r="4" spans="2:33">
      <c r="B4" s="15"/>
      <c r="C4" s="15"/>
      <c r="D4" s="15" t="s">
        <v>62</v>
      </c>
      <c r="E4" s="15" t="str">
        <f>A28</f>
        <v>TRAPS</v>
      </c>
      <c r="F4" s="15">
        <v>2018</v>
      </c>
      <c r="G4" s="28">
        <f>C28</f>
        <v>14.556561092397196</v>
      </c>
      <c r="H4" s="28">
        <f>D28</f>
        <v>0.19075815329593268</v>
      </c>
      <c r="I4" s="28">
        <f t="shared" ref="I4:AG4" si="0">E28</f>
        <v>3.8138683626467009</v>
      </c>
      <c r="J4" s="28">
        <f t="shared" si="0"/>
        <v>0.70334338163959453</v>
      </c>
      <c r="K4" s="28">
        <f t="shared" si="0"/>
        <v>0.3263059331917631</v>
      </c>
      <c r="L4" s="28">
        <f t="shared" si="0"/>
        <v>0.25725946218495216</v>
      </c>
      <c r="M4" s="28">
        <f t="shared" si="0"/>
        <v>0.12926410609378711</v>
      </c>
      <c r="N4" s="28">
        <f t="shared" si="0"/>
        <v>0.37066642356770213</v>
      </c>
      <c r="O4" s="28">
        <f t="shared" si="0"/>
        <v>0.61012642539130313</v>
      </c>
      <c r="P4" s="28">
        <f t="shared" si="0"/>
        <v>0.25256357827040127</v>
      </c>
      <c r="Q4" s="28">
        <f t="shared" si="0"/>
        <v>0.28627808516599751</v>
      </c>
      <c r="R4" s="28">
        <f t="shared" si="0"/>
        <v>0.49824919039150339</v>
      </c>
      <c r="S4" s="28">
        <f t="shared" si="0"/>
        <v>0.44072764898712008</v>
      </c>
      <c r="T4" s="28">
        <f t="shared" si="0"/>
        <v>0.38789417997018355</v>
      </c>
      <c r="U4" s="28">
        <f t="shared" si="0"/>
        <v>1.6403528726430969</v>
      </c>
      <c r="V4" s="28">
        <f t="shared" si="0"/>
        <v>0.50223766282260618</v>
      </c>
      <c r="W4" s="28">
        <f t="shared" si="0"/>
        <v>0.59887772521592175</v>
      </c>
      <c r="X4" s="28">
        <f t="shared" si="0"/>
        <v>0.54597893159747035</v>
      </c>
      <c r="Y4" s="28">
        <f t="shared" si="0"/>
        <v>0.36254754715779958</v>
      </c>
      <c r="Z4" s="28">
        <f t="shared" si="0"/>
        <v>0.8103180854486004</v>
      </c>
      <c r="AA4" s="28">
        <f t="shared" si="0"/>
        <v>0.10383763195644793</v>
      </c>
      <c r="AB4" s="28">
        <f t="shared" si="0"/>
        <v>0.43396473286285792</v>
      </c>
      <c r="AC4" s="28">
        <f t="shared" si="0"/>
        <v>0.22701130303232972</v>
      </c>
      <c r="AD4" s="28">
        <f t="shared" si="0"/>
        <v>0.20014421509334299</v>
      </c>
      <c r="AE4" s="28">
        <f t="shared" si="0"/>
        <v>0.22324073939976716</v>
      </c>
      <c r="AF4" s="28">
        <f t="shared" si="0"/>
        <v>0.43304852577361913</v>
      </c>
      <c r="AG4" s="28">
        <f t="shared" si="0"/>
        <v>0.20769618859639608</v>
      </c>
    </row>
    <row r="5" spans="2:33" ht="15.6">
      <c r="B5" s="15"/>
      <c r="C5" s="15"/>
      <c r="D5" s="15" t="s">
        <v>62</v>
      </c>
      <c r="E5" s="23" t="str">
        <f>E4</f>
        <v>TRAPS</v>
      </c>
      <c r="F5" s="18">
        <v>2050</v>
      </c>
      <c r="G5" s="21">
        <f>G4*$D17</f>
        <v>21.834841638595794</v>
      </c>
      <c r="H5" s="42">
        <f t="shared" ref="H5:AG5" si="1">H4*$D$17</f>
        <v>0.28613722994389901</v>
      </c>
      <c r="I5" s="42">
        <f t="shared" si="1"/>
        <v>5.7208025439700512</v>
      </c>
      <c r="J5" s="42">
        <f t="shared" si="1"/>
        <v>1.0550150724593919</v>
      </c>
      <c r="K5" s="42">
        <f t="shared" si="1"/>
        <v>0.48945889978764467</v>
      </c>
      <c r="L5" s="42">
        <f t="shared" si="1"/>
        <v>0.38588919327742821</v>
      </c>
      <c r="M5" s="42">
        <f t="shared" si="1"/>
        <v>0.19389615914068065</v>
      </c>
      <c r="N5" s="42">
        <f t="shared" si="1"/>
        <v>0.55599963535155317</v>
      </c>
      <c r="O5" s="42">
        <f t="shared" si="1"/>
        <v>0.91518963808695464</v>
      </c>
      <c r="P5" s="42">
        <f t="shared" si="1"/>
        <v>0.37884536740560193</v>
      </c>
      <c r="Q5" s="42">
        <f t="shared" si="1"/>
        <v>0.42941712774899626</v>
      </c>
      <c r="R5" s="42">
        <f t="shared" si="1"/>
        <v>0.74737378558725509</v>
      </c>
      <c r="S5" s="42">
        <f t="shared" si="1"/>
        <v>0.66109147348068009</v>
      </c>
      <c r="T5" s="42">
        <f t="shared" si="1"/>
        <v>0.5818412699552753</v>
      </c>
      <c r="U5" s="42">
        <f t="shared" si="1"/>
        <v>2.4605293089646452</v>
      </c>
      <c r="V5" s="42">
        <f t="shared" si="1"/>
        <v>0.75335649423390927</v>
      </c>
      <c r="W5" s="42">
        <f t="shared" si="1"/>
        <v>0.89831658782388257</v>
      </c>
      <c r="X5" s="42">
        <f t="shared" si="1"/>
        <v>0.81896839739620553</v>
      </c>
      <c r="Y5" s="42">
        <f t="shared" si="1"/>
        <v>0.54382132073669931</v>
      </c>
      <c r="Z5" s="42">
        <f t="shared" si="1"/>
        <v>1.2154771281729007</v>
      </c>
      <c r="AA5" s="42">
        <f t="shared" si="1"/>
        <v>0.15575644793467192</v>
      </c>
      <c r="AB5" s="42">
        <f t="shared" si="1"/>
        <v>0.65094709929428685</v>
      </c>
      <c r="AC5" s="42">
        <f t="shared" si="1"/>
        <v>0.34051695454849457</v>
      </c>
      <c r="AD5" s="42">
        <f t="shared" si="1"/>
        <v>0.30021632264001447</v>
      </c>
      <c r="AE5" s="42">
        <f t="shared" si="1"/>
        <v>0.33486110909965072</v>
      </c>
      <c r="AF5" s="42">
        <f t="shared" si="1"/>
        <v>0.64957278866042867</v>
      </c>
      <c r="AG5" s="42">
        <f t="shared" si="1"/>
        <v>0.31154428289459413</v>
      </c>
    </row>
    <row r="6" spans="2:33">
      <c r="B6" s="15"/>
      <c r="C6" s="15"/>
      <c r="D6" s="15" t="s">
        <v>62</v>
      </c>
      <c r="E6" s="15" t="str">
        <f>A29</f>
        <v>TRAPM</v>
      </c>
      <c r="F6" s="15">
        <v>2018</v>
      </c>
      <c r="G6" s="28">
        <f>C29</f>
        <v>31.276118540280986</v>
      </c>
      <c r="H6" s="28">
        <f t="shared" ref="H6:AG6" si="2">D29</f>
        <v>0.43519149385547129</v>
      </c>
      <c r="I6" s="28">
        <f t="shared" si="2"/>
        <v>7.6220930610573197</v>
      </c>
      <c r="J6" s="28">
        <f t="shared" si="2"/>
        <v>1.5519093827676476</v>
      </c>
      <c r="K6" s="28">
        <f t="shared" si="2"/>
        <v>0.73703191607760743</v>
      </c>
      <c r="L6" s="28">
        <f t="shared" si="2"/>
        <v>0.55451713599955721</v>
      </c>
      <c r="M6" s="28">
        <f t="shared" si="2"/>
        <v>0.28568437258778695</v>
      </c>
      <c r="N6" s="28">
        <f t="shared" si="2"/>
        <v>0.76950577172521428</v>
      </c>
      <c r="O6" s="28">
        <f t="shared" si="2"/>
        <v>1.3359499798250478</v>
      </c>
      <c r="P6" s="28">
        <f t="shared" si="2"/>
        <v>0.56616320344762294</v>
      </c>
      <c r="Q6" s="28">
        <f t="shared" si="2"/>
        <v>0.63911185847443031</v>
      </c>
      <c r="R6" s="28">
        <f t="shared" si="2"/>
        <v>1.1334816009734383</v>
      </c>
      <c r="S6" s="28">
        <f t="shared" si="2"/>
        <v>0.96185938421931272</v>
      </c>
      <c r="T6" s="28">
        <f t="shared" si="2"/>
        <v>0.8723586108918423</v>
      </c>
      <c r="U6" s="28">
        <f t="shared" si="2"/>
        <v>3.5254749048173277</v>
      </c>
      <c r="V6" s="28">
        <f t="shared" si="2"/>
        <v>1.1538869884003555</v>
      </c>
      <c r="W6" s="28">
        <f t="shared" si="2"/>
        <v>1.2995736671311431</v>
      </c>
      <c r="X6" s="28">
        <f t="shared" si="2"/>
        <v>1.2604324784412986</v>
      </c>
      <c r="Y6" s="28">
        <f t="shared" si="2"/>
        <v>0.79517788054022265</v>
      </c>
      <c r="Z6" s="28">
        <f t="shared" si="2"/>
        <v>1.7803554187858515</v>
      </c>
      <c r="AA6" s="28">
        <f t="shared" si="2"/>
        <v>0.23239789425769783</v>
      </c>
      <c r="AB6" s="28">
        <f t="shared" si="2"/>
        <v>0.98601597898071291</v>
      </c>
      <c r="AC6" s="28">
        <f t="shared" si="2"/>
        <v>0.53090140271719211</v>
      </c>
      <c r="AD6" s="28">
        <f t="shared" si="2"/>
        <v>0.43310682655274862</v>
      </c>
      <c r="AE6" s="28">
        <f t="shared" si="2"/>
        <v>0.47060177269376968</v>
      </c>
      <c r="AF6" s="28">
        <f t="shared" si="2"/>
        <v>0.86668930093951158</v>
      </c>
      <c r="AG6" s="28">
        <f t="shared" si="2"/>
        <v>0.47664625412085693</v>
      </c>
    </row>
    <row r="7" spans="2:33" ht="15.6">
      <c r="B7" s="15"/>
      <c r="C7" s="15"/>
      <c r="D7" s="15" t="s">
        <v>62</v>
      </c>
      <c r="E7" s="23" t="str">
        <f>E6</f>
        <v>TRAPM</v>
      </c>
      <c r="F7" s="19">
        <v>2050</v>
      </c>
      <c r="G7" s="21">
        <f t="shared" ref="G7:AG7" si="3">G6*$D$18</f>
        <v>46.914177810421478</v>
      </c>
      <c r="H7" s="42">
        <f t="shared" si="3"/>
        <v>0.65278724078320693</v>
      </c>
      <c r="I7" s="42">
        <f t="shared" si="3"/>
        <v>11.433139591585979</v>
      </c>
      <c r="J7" s="42">
        <f t="shared" si="3"/>
        <v>2.3278640741514716</v>
      </c>
      <c r="K7" s="42">
        <f t="shared" si="3"/>
        <v>1.1055478741164111</v>
      </c>
      <c r="L7" s="42">
        <f t="shared" si="3"/>
        <v>0.83177570399933587</v>
      </c>
      <c r="M7" s="42">
        <f t="shared" si="3"/>
        <v>0.42852655888168045</v>
      </c>
      <c r="N7" s="42">
        <f t="shared" si="3"/>
        <v>1.1542586575878215</v>
      </c>
      <c r="O7" s="42">
        <f t="shared" si="3"/>
        <v>2.0039249697375716</v>
      </c>
      <c r="P7" s="42">
        <f t="shared" si="3"/>
        <v>0.84924480517143441</v>
      </c>
      <c r="Q7" s="42">
        <f t="shared" si="3"/>
        <v>0.9586677877116454</v>
      </c>
      <c r="R7" s="42">
        <f t="shared" si="3"/>
        <v>1.7002224014601575</v>
      </c>
      <c r="S7" s="42">
        <f t="shared" si="3"/>
        <v>1.442789076328969</v>
      </c>
      <c r="T7" s="42">
        <f t="shared" si="3"/>
        <v>1.3085379163377635</v>
      </c>
      <c r="U7" s="42">
        <f t="shared" si="3"/>
        <v>5.2882123572259916</v>
      </c>
      <c r="V7" s="42">
        <f t="shared" si="3"/>
        <v>1.7308304826005334</v>
      </c>
      <c r="W7" s="42">
        <f t="shared" si="3"/>
        <v>1.9493605006967147</v>
      </c>
      <c r="X7" s="42">
        <f t="shared" si="3"/>
        <v>1.8906487176619478</v>
      </c>
      <c r="Y7" s="42">
        <f t="shared" si="3"/>
        <v>1.1927668208103339</v>
      </c>
      <c r="Z7" s="42">
        <f t="shared" si="3"/>
        <v>2.6705331281787772</v>
      </c>
      <c r="AA7" s="42">
        <f t="shared" si="3"/>
        <v>0.34859684138654673</v>
      </c>
      <c r="AB7" s="42">
        <f t="shared" si="3"/>
        <v>1.4790239684710693</v>
      </c>
      <c r="AC7" s="42">
        <f t="shared" si="3"/>
        <v>0.79635210407578816</v>
      </c>
      <c r="AD7" s="42">
        <f t="shared" si="3"/>
        <v>0.64966023982912291</v>
      </c>
      <c r="AE7" s="42">
        <f t="shared" si="3"/>
        <v>0.70590265904065452</v>
      </c>
      <c r="AF7" s="42">
        <f t="shared" si="3"/>
        <v>1.3000339514092674</v>
      </c>
      <c r="AG7" s="42">
        <f t="shared" si="3"/>
        <v>0.71496938118128539</v>
      </c>
    </row>
    <row r="8" spans="2:33">
      <c r="B8" s="15"/>
      <c r="C8" s="15"/>
      <c r="D8" s="15" t="s">
        <v>62</v>
      </c>
      <c r="E8" s="15" t="str">
        <f>A30</f>
        <v>TRAPL</v>
      </c>
      <c r="F8" s="15">
        <v>2018</v>
      </c>
      <c r="G8" s="28">
        <f>C30</f>
        <v>27.131577542973638</v>
      </c>
      <c r="H8" s="28">
        <f t="shared" ref="H8:AG8" si="4">D30</f>
        <v>0.373897486374975</v>
      </c>
      <c r="I8" s="28">
        <f t="shared" si="4"/>
        <v>6.6607449340349936</v>
      </c>
      <c r="J8" s="28">
        <f t="shared" si="4"/>
        <v>1.3457957919305057</v>
      </c>
      <c r="K8" s="28">
        <f t="shared" si="4"/>
        <v>0.64805463087287241</v>
      </c>
      <c r="L8" s="28">
        <f t="shared" si="4"/>
        <v>0.48149946813234057</v>
      </c>
      <c r="M8" s="28">
        <f t="shared" si="4"/>
        <v>0.24792998248868531</v>
      </c>
      <c r="N8" s="28">
        <f t="shared" si="4"/>
        <v>0.6736874578715788</v>
      </c>
      <c r="O8" s="28">
        <f t="shared" si="4"/>
        <v>1.145614903113785</v>
      </c>
      <c r="P8" s="28">
        <f t="shared" si="4"/>
        <v>0.49378011021821833</v>
      </c>
      <c r="Q8" s="28">
        <f t="shared" si="4"/>
        <v>0.54722173482691427</v>
      </c>
      <c r="R8" s="28">
        <f t="shared" si="4"/>
        <v>0.97262646758485327</v>
      </c>
      <c r="S8" s="28">
        <f t="shared" si="4"/>
        <v>0.83286416374941885</v>
      </c>
      <c r="T8" s="28">
        <f t="shared" si="4"/>
        <v>0.74674766413249039</v>
      </c>
      <c r="U8" s="28">
        <f t="shared" si="4"/>
        <v>3.0449422514531714</v>
      </c>
      <c r="V8" s="28">
        <f t="shared" si="4"/>
        <v>1.0126394376791288</v>
      </c>
      <c r="W8" s="28">
        <f t="shared" si="4"/>
        <v>1.1217784798314174</v>
      </c>
      <c r="X8" s="28">
        <f t="shared" si="4"/>
        <v>1.0852427647392462</v>
      </c>
      <c r="Y8" s="28">
        <f t="shared" si="4"/>
        <v>0.6834292413998585</v>
      </c>
      <c r="Z8" s="28">
        <f t="shared" si="4"/>
        <v>1.5527405180508131</v>
      </c>
      <c r="AA8" s="28">
        <f t="shared" si="4"/>
        <v>0.20031586047476843</v>
      </c>
      <c r="AB8" s="28">
        <f t="shared" si="4"/>
        <v>0.86102306186829458</v>
      </c>
      <c r="AC8" s="28">
        <f t="shared" si="4"/>
        <v>0.4513160972888865</v>
      </c>
      <c r="AD8" s="28">
        <f t="shared" si="4"/>
        <v>0.37617525772313687</v>
      </c>
      <c r="AE8" s="28">
        <f t="shared" si="4"/>
        <v>0.40231788404487256</v>
      </c>
      <c r="AF8" s="28">
        <f t="shared" si="4"/>
        <v>0.74109890371757148</v>
      </c>
      <c r="AG8" s="28">
        <f t="shared" si="4"/>
        <v>0.42809298937083867</v>
      </c>
    </row>
    <row r="9" spans="2:33" ht="15.6">
      <c r="B9" s="31"/>
      <c r="C9" s="31"/>
      <c r="D9" s="31" t="s">
        <v>62</v>
      </c>
      <c r="E9" s="39" t="s">
        <v>67</v>
      </c>
      <c r="F9" s="40">
        <v>2050</v>
      </c>
      <c r="G9" s="41">
        <f>G8*$D$19</f>
        <v>40.697366314460453</v>
      </c>
      <c r="H9" s="43">
        <f t="shared" ref="H9:AG9" si="5">H8*$D$19</f>
        <v>0.56084622956246255</v>
      </c>
      <c r="I9" s="43">
        <f t="shared" si="5"/>
        <v>9.9911174010524899</v>
      </c>
      <c r="J9" s="43">
        <f t="shared" si="5"/>
        <v>2.0186936878957584</v>
      </c>
      <c r="K9" s="43">
        <f t="shared" si="5"/>
        <v>0.97208194630930866</v>
      </c>
      <c r="L9" s="43">
        <f t="shared" si="5"/>
        <v>0.72224920219851085</v>
      </c>
      <c r="M9" s="43">
        <f t="shared" si="5"/>
        <v>0.37189497373302793</v>
      </c>
      <c r="N9" s="43">
        <f t="shared" si="5"/>
        <v>1.0105311868073681</v>
      </c>
      <c r="O9" s="43">
        <f t="shared" si="5"/>
        <v>1.7184223546706776</v>
      </c>
      <c r="P9" s="43">
        <f t="shared" si="5"/>
        <v>0.74067016532732755</v>
      </c>
      <c r="Q9" s="43">
        <f t="shared" si="5"/>
        <v>0.82083260224037136</v>
      </c>
      <c r="R9" s="43">
        <f t="shared" si="5"/>
        <v>1.4589397013772798</v>
      </c>
      <c r="S9" s="43">
        <f t="shared" si="5"/>
        <v>1.2492962456241283</v>
      </c>
      <c r="T9" s="43">
        <f t="shared" si="5"/>
        <v>1.1201214961987356</v>
      </c>
      <c r="U9" s="43">
        <f t="shared" si="5"/>
        <v>4.5674133771797569</v>
      </c>
      <c r="V9" s="43">
        <f t="shared" si="5"/>
        <v>1.5189591565186933</v>
      </c>
      <c r="W9" s="43">
        <f t="shared" si="5"/>
        <v>1.6826677197471263</v>
      </c>
      <c r="X9" s="43">
        <f t="shared" si="5"/>
        <v>1.6278641471088693</v>
      </c>
      <c r="Y9" s="43">
        <f t="shared" si="5"/>
        <v>1.0251438620997877</v>
      </c>
      <c r="Z9" s="43">
        <f t="shared" si="5"/>
        <v>2.3291107770762198</v>
      </c>
      <c r="AA9" s="43">
        <f t="shared" si="5"/>
        <v>0.30047379071215263</v>
      </c>
      <c r="AB9" s="43">
        <f t="shared" si="5"/>
        <v>1.2915345928024418</v>
      </c>
      <c r="AC9" s="43">
        <f t="shared" si="5"/>
        <v>0.67697414593332972</v>
      </c>
      <c r="AD9" s="43">
        <f t="shared" si="5"/>
        <v>0.56426288658470525</v>
      </c>
      <c r="AE9" s="43">
        <f t="shared" si="5"/>
        <v>0.6034768260673089</v>
      </c>
      <c r="AF9" s="43">
        <f t="shared" si="5"/>
        <v>1.1116483555763572</v>
      </c>
      <c r="AG9" s="43">
        <f t="shared" si="5"/>
        <v>0.64213948405625798</v>
      </c>
    </row>
    <row r="10" spans="2:33">
      <c r="B10" s="31"/>
      <c r="C10" s="31"/>
      <c r="D10" s="31" t="s">
        <v>62</v>
      </c>
      <c r="E10" s="31" t="str">
        <f>A31</f>
        <v>TFGV</v>
      </c>
      <c r="F10" s="31">
        <v>2018</v>
      </c>
      <c r="G10" s="32">
        <f>C31</f>
        <v>11.536999999999999</v>
      </c>
      <c r="H10" s="32">
        <f t="shared" ref="H10:AG10" si="6">D31</f>
        <v>0.17794099599204954</v>
      </c>
      <c r="I10" s="32">
        <f t="shared" si="6"/>
        <v>2.6292279716035631</v>
      </c>
      <c r="J10" s="32">
        <f t="shared" si="6"/>
        <v>0.48228404218784626</v>
      </c>
      <c r="K10" s="32">
        <f t="shared" si="6"/>
        <v>0.31014966827589163</v>
      </c>
      <c r="L10" s="32">
        <f t="shared" si="6"/>
        <v>0.22090468018989404</v>
      </c>
      <c r="M10" s="32">
        <f t="shared" si="6"/>
        <v>0.10660397645018758</v>
      </c>
      <c r="N10" s="32">
        <f t="shared" si="6"/>
        <v>0.27935990585939297</v>
      </c>
      <c r="O10" s="32">
        <f t="shared" si="6"/>
        <v>0.42276367492038924</v>
      </c>
      <c r="P10" s="32">
        <f t="shared" si="6"/>
        <v>0.20333600685129727</v>
      </c>
      <c r="Q10" s="32">
        <f t="shared" si="6"/>
        <v>0.23152778091853185</v>
      </c>
      <c r="R10" s="32">
        <f t="shared" si="6"/>
        <v>0.46795618987426485</v>
      </c>
      <c r="S10" s="32">
        <f t="shared" si="6"/>
        <v>0.30871042636808321</v>
      </c>
      <c r="T10" s="32">
        <f t="shared" si="6"/>
        <v>0.30378726686741447</v>
      </c>
      <c r="U10" s="32">
        <f t="shared" si="6"/>
        <v>1.625427705266085</v>
      </c>
      <c r="V10" s="32">
        <f t="shared" si="6"/>
        <v>0.44225677339931185</v>
      </c>
      <c r="W10" s="32">
        <f t="shared" si="6"/>
        <v>0.49831113834882401</v>
      </c>
      <c r="X10" s="32">
        <f t="shared" si="6"/>
        <v>0.40793968700183131</v>
      </c>
      <c r="Y10" s="32">
        <f t="shared" si="6"/>
        <v>0.36310814920207179</v>
      </c>
      <c r="Z10" s="32">
        <f t="shared" si="6"/>
        <v>0.60506096800451603</v>
      </c>
      <c r="AA10" s="32">
        <f t="shared" si="6"/>
        <v>8.0693470189707711E-2</v>
      </c>
      <c r="AB10" s="32">
        <f t="shared" si="6"/>
        <v>0.30599590693319084</v>
      </c>
      <c r="AC10" s="32">
        <f t="shared" si="6"/>
        <v>0.1513344097795204</v>
      </c>
      <c r="AD10" s="32">
        <f t="shared" si="6"/>
        <v>0.16503078794415471</v>
      </c>
      <c r="AE10" s="32">
        <f t="shared" si="6"/>
        <v>0.19182704360164693</v>
      </c>
      <c r="AF10" s="32">
        <f t="shared" si="6"/>
        <v>0.40087863270627727</v>
      </c>
      <c r="AG10" s="32">
        <f t="shared" si="6"/>
        <v>0.15458274126405555</v>
      </c>
    </row>
    <row r="11" spans="2:33" ht="15.6">
      <c r="B11" s="31"/>
      <c r="C11" s="31"/>
      <c r="D11" s="31" t="s">
        <v>62</v>
      </c>
      <c r="E11" s="39" t="s">
        <v>127</v>
      </c>
      <c r="F11" s="40">
        <v>2050</v>
      </c>
      <c r="G11" s="41">
        <f>G10*$D$20</f>
        <v>17.305499999999999</v>
      </c>
      <c r="H11" s="43">
        <f t="shared" ref="H11:AG11" si="7">H10*$D$20</f>
        <v>0.26691149398807434</v>
      </c>
      <c r="I11" s="43">
        <f t="shared" si="7"/>
        <v>3.9438419574053447</v>
      </c>
      <c r="J11" s="43">
        <f t="shared" si="7"/>
        <v>0.72342606328176939</v>
      </c>
      <c r="K11" s="43">
        <f t="shared" si="7"/>
        <v>0.46522450241383745</v>
      </c>
      <c r="L11" s="43">
        <f t="shared" si="7"/>
        <v>0.33135702028484104</v>
      </c>
      <c r="M11" s="43">
        <f t="shared" si="7"/>
        <v>0.15990596467528137</v>
      </c>
      <c r="N11" s="43">
        <f t="shared" si="7"/>
        <v>0.41903985878908945</v>
      </c>
      <c r="O11" s="43">
        <f t="shared" si="7"/>
        <v>0.63414551238058392</v>
      </c>
      <c r="P11" s="43">
        <f t="shared" si="7"/>
        <v>0.3050040102769459</v>
      </c>
      <c r="Q11" s="43">
        <f t="shared" si="7"/>
        <v>0.34729167137779776</v>
      </c>
      <c r="R11" s="43">
        <f t="shared" si="7"/>
        <v>0.7019342848113973</v>
      </c>
      <c r="S11" s="43">
        <f t="shared" si="7"/>
        <v>0.46306563955212482</v>
      </c>
      <c r="T11" s="43">
        <f t="shared" si="7"/>
        <v>0.45568090030112174</v>
      </c>
      <c r="U11" s="43">
        <f t="shared" si="7"/>
        <v>2.4381415578991277</v>
      </c>
      <c r="V11" s="43">
        <f t="shared" si="7"/>
        <v>0.66338516009896775</v>
      </c>
      <c r="W11" s="43">
        <f t="shared" si="7"/>
        <v>0.74746670752323596</v>
      </c>
      <c r="X11" s="43">
        <f t="shared" si="7"/>
        <v>0.61190953050274699</v>
      </c>
      <c r="Y11" s="43">
        <f t="shared" si="7"/>
        <v>0.54466222380310769</v>
      </c>
      <c r="Z11" s="43">
        <f t="shared" si="7"/>
        <v>0.90759145200677405</v>
      </c>
      <c r="AA11" s="43">
        <f t="shared" si="7"/>
        <v>0.12104020528456157</v>
      </c>
      <c r="AB11" s="43">
        <f t="shared" si="7"/>
        <v>0.45899386039978629</v>
      </c>
      <c r="AC11" s="43">
        <f t="shared" si="7"/>
        <v>0.22700161466928059</v>
      </c>
      <c r="AD11" s="43">
        <f t="shared" si="7"/>
        <v>0.24754618191623207</v>
      </c>
      <c r="AE11" s="43">
        <f t="shared" si="7"/>
        <v>0.28774056540247039</v>
      </c>
      <c r="AF11" s="43">
        <f t="shared" si="7"/>
        <v>0.60131794905941593</v>
      </c>
      <c r="AG11" s="43">
        <f t="shared" si="7"/>
        <v>0.23187411189608331</v>
      </c>
    </row>
    <row r="12" spans="2:33" s="15" customFormat="1">
      <c r="B12" s="31"/>
      <c r="C12" s="31"/>
      <c r="D12" s="31" t="s">
        <v>62</v>
      </c>
      <c r="E12" s="31" t="str">
        <f>A32</f>
        <v>TFRAIL</v>
      </c>
      <c r="F12" s="31">
        <v>2018</v>
      </c>
      <c r="G12" s="45">
        <f>C32</f>
        <v>8.8551000000000005E-2</v>
      </c>
      <c r="H12" s="45">
        <f t="shared" ref="H12:AG12" si="8">D32</f>
        <v>0</v>
      </c>
      <c r="I12" s="45">
        <f t="shared" si="8"/>
        <v>2.8462821428571431E-2</v>
      </c>
      <c r="J12" s="45">
        <f t="shared" si="8"/>
        <v>0</v>
      </c>
      <c r="K12" s="45">
        <f t="shared" si="8"/>
        <v>0</v>
      </c>
      <c r="L12" s="45">
        <f t="shared" si="8"/>
        <v>0</v>
      </c>
      <c r="M12" s="45">
        <f t="shared" si="8"/>
        <v>0</v>
      </c>
      <c r="N12" s="45">
        <f t="shared" si="8"/>
        <v>0</v>
      </c>
      <c r="O12" s="45">
        <f t="shared" si="8"/>
        <v>9.4876071428571431E-3</v>
      </c>
      <c r="P12" s="45">
        <f t="shared" si="8"/>
        <v>0</v>
      </c>
      <c r="Q12" s="45">
        <f t="shared" si="8"/>
        <v>0</v>
      </c>
      <c r="R12" s="45">
        <f t="shared" si="8"/>
        <v>0</v>
      </c>
      <c r="S12" s="45">
        <f t="shared" si="8"/>
        <v>0</v>
      </c>
      <c r="T12" s="45">
        <f t="shared" si="8"/>
        <v>0</v>
      </c>
      <c r="U12" s="45">
        <f t="shared" si="8"/>
        <v>0</v>
      </c>
      <c r="V12" s="45">
        <f t="shared" si="8"/>
        <v>0</v>
      </c>
      <c r="W12" s="45">
        <f t="shared" si="8"/>
        <v>0</v>
      </c>
      <c r="X12" s="45">
        <f t="shared" si="8"/>
        <v>0</v>
      </c>
      <c r="Y12" s="45">
        <f t="shared" si="8"/>
        <v>1.5812678571428571E-2</v>
      </c>
      <c r="Z12" s="45">
        <f t="shared" si="8"/>
        <v>0</v>
      </c>
      <c r="AA12" s="45">
        <f t="shared" si="8"/>
        <v>0</v>
      </c>
      <c r="AB12" s="45">
        <f t="shared" si="8"/>
        <v>3.4787892857142858E-2</v>
      </c>
      <c r="AC12" s="45">
        <f t="shared" si="8"/>
        <v>0</v>
      </c>
      <c r="AD12" s="45">
        <f t="shared" si="8"/>
        <v>0</v>
      </c>
      <c r="AE12" s="45">
        <f t="shared" si="8"/>
        <v>0</v>
      </c>
      <c r="AF12" s="45">
        <f t="shared" si="8"/>
        <v>0</v>
      </c>
      <c r="AG12" s="45">
        <f t="shared" si="8"/>
        <v>0</v>
      </c>
    </row>
    <row r="13" spans="2:33" s="15" customFormat="1" ht="15.6">
      <c r="B13" s="29"/>
      <c r="C13" s="29"/>
      <c r="D13" s="29" t="s">
        <v>62</v>
      </c>
      <c r="E13" s="24" t="s">
        <v>128</v>
      </c>
      <c r="F13" s="22">
        <v>2050</v>
      </c>
      <c r="G13" s="46">
        <f>G12*$D$21</f>
        <v>0.13282650000000001</v>
      </c>
      <c r="H13" s="46">
        <f t="shared" ref="H13:AG13" si="9">H12*$D$21</f>
        <v>0</v>
      </c>
      <c r="I13" s="46">
        <f t="shared" si="9"/>
        <v>4.2694232142857148E-2</v>
      </c>
      <c r="J13" s="46">
        <f t="shared" si="9"/>
        <v>0</v>
      </c>
      <c r="K13" s="46">
        <f t="shared" si="9"/>
        <v>0</v>
      </c>
      <c r="L13" s="46">
        <f t="shared" si="9"/>
        <v>0</v>
      </c>
      <c r="M13" s="46">
        <f t="shared" si="9"/>
        <v>0</v>
      </c>
      <c r="N13" s="46">
        <f t="shared" si="9"/>
        <v>0</v>
      </c>
      <c r="O13" s="46">
        <f t="shared" si="9"/>
        <v>1.4231410714285714E-2</v>
      </c>
      <c r="P13" s="46">
        <f t="shared" si="9"/>
        <v>0</v>
      </c>
      <c r="Q13" s="46">
        <f t="shared" si="9"/>
        <v>0</v>
      </c>
      <c r="R13" s="46">
        <f t="shared" si="9"/>
        <v>0</v>
      </c>
      <c r="S13" s="46">
        <f t="shared" si="9"/>
        <v>0</v>
      </c>
      <c r="T13" s="46">
        <f t="shared" si="9"/>
        <v>0</v>
      </c>
      <c r="U13" s="46">
        <f t="shared" si="9"/>
        <v>0</v>
      </c>
      <c r="V13" s="46">
        <f t="shared" si="9"/>
        <v>0</v>
      </c>
      <c r="W13" s="46">
        <f t="shared" si="9"/>
        <v>0</v>
      </c>
      <c r="X13" s="46">
        <f t="shared" si="9"/>
        <v>0</v>
      </c>
      <c r="Y13" s="46">
        <f t="shared" si="9"/>
        <v>2.3719017857142859E-2</v>
      </c>
      <c r="Z13" s="46">
        <f t="shared" si="9"/>
        <v>0</v>
      </c>
      <c r="AA13" s="46">
        <f t="shared" si="9"/>
        <v>0</v>
      </c>
      <c r="AB13" s="46">
        <f t="shared" si="9"/>
        <v>5.2181839285714286E-2</v>
      </c>
      <c r="AC13" s="46">
        <f t="shared" si="9"/>
        <v>0</v>
      </c>
      <c r="AD13" s="46">
        <f t="shared" si="9"/>
        <v>0</v>
      </c>
      <c r="AE13" s="46">
        <f t="shared" si="9"/>
        <v>0</v>
      </c>
      <c r="AF13" s="46">
        <f t="shared" si="9"/>
        <v>0</v>
      </c>
      <c r="AG13" s="46">
        <f t="shared" si="9"/>
        <v>0</v>
      </c>
    </row>
    <row r="14" spans="2:33">
      <c r="B14" s="15"/>
      <c r="C14" s="15"/>
      <c r="D14" s="15"/>
    </row>
    <row r="15" spans="2:33">
      <c r="B15" s="15" t="s">
        <v>63</v>
      </c>
      <c r="C15" s="15"/>
      <c r="D15" s="15"/>
    </row>
    <row r="16" spans="2:33" ht="15" thickBot="1">
      <c r="B16" s="17" t="s">
        <v>64</v>
      </c>
      <c r="C16" s="17">
        <v>2018</v>
      </c>
      <c r="D16" s="17">
        <v>2050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29">
      <c r="B17" s="15" t="s">
        <v>65</v>
      </c>
      <c r="C17" s="15">
        <v>1</v>
      </c>
      <c r="D17" s="15">
        <v>1.5</v>
      </c>
    </row>
    <row r="18" spans="1:29">
      <c r="B18" s="15" t="s">
        <v>66</v>
      </c>
      <c r="C18" s="15">
        <v>1</v>
      </c>
      <c r="D18" s="15">
        <v>1.5</v>
      </c>
    </row>
    <row r="19" spans="1:29">
      <c r="B19" s="15" t="s">
        <v>67</v>
      </c>
      <c r="C19" s="15">
        <v>1</v>
      </c>
      <c r="D19" s="15">
        <v>1.5</v>
      </c>
    </row>
    <row r="20" spans="1:29">
      <c r="B20" s="15" t="s">
        <v>127</v>
      </c>
      <c r="C20" s="15">
        <v>1</v>
      </c>
      <c r="D20" s="15">
        <v>1.5</v>
      </c>
    </row>
    <row r="21" spans="1:29">
      <c r="B21" s="29" t="s">
        <v>128</v>
      </c>
      <c r="C21" s="29">
        <v>1</v>
      </c>
      <c r="D21" s="29">
        <v>1.5</v>
      </c>
    </row>
    <row r="22" spans="1:29">
      <c r="B22" s="15"/>
      <c r="C22" s="15"/>
      <c r="D22" s="15"/>
    </row>
    <row r="23" spans="1:29">
      <c r="B23" s="15"/>
      <c r="C23" s="15"/>
      <c r="D23" s="15"/>
    </row>
    <row r="24" spans="1:29">
      <c r="B24" s="15"/>
      <c r="C24" s="15"/>
      <c r="D24" s="15"/>
    </row>
    <row r="25" spans="1:29">
      <c r="B25" s="15"/>
      <c r="C25" s="15"/>
      <c r="D25" s="15"/>
    </row>
    <row r="26" spans="1:29">
      <c r="A26" s="74" t="s">
        <v>212</v>
      </c>
      <c r="B26" s="75"/>
      <c r="C26" s="75"/>
      <c r="D26" s="75"/>
      <c r="E26" s="75"/>
      <c r="F26" s="75"/>
      <c r="G26" s="7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</row>
    <row r="27" spans="1:29" ht="15" thickBot="1">
      <c r="A27" s="76" t="s">
        <v>232</v>
      </c>
      <c r="B27" s="77" t="s">
        <v>233</v>
      </c>
      <c r="C27" s="78" t="s">
        <v>94</v>
      </c>
      <c r="D27" s="78" t="s">
        <v>100</v>
      </c>
      <c r="E27" s="78" t="s">
        <v>105</v>
      </c>
      <c r="F27" s="78" t="s">
        <v>108</v>
      </c>
      <c r="G27" s="78" t="s">
        <v>109</v>
      </c>
      <c r="H27" s="78" t="s">
        <v>110</v>
      </c>
      <c r="I27" s="78" t="s">
        <v>113</v>
      </c>
      <c r="J27" s="78" t="s">
        <v>114</v>
      </c>
      <c r="K27" s="78" t="s">
        <v>116</v>
      </c>
      <c r="L27" s="78" t="s">
        <v>118</v>
      </c>
      <c r="M27" s="78" t="s">
        <v>123</v>
      </c>
      <c r="N27" s="78" t="s">
        <v>124</v>
      </c>
      <c r="O27" s="78" t="s">
        <v>125</v>
      </c>
      <c r="P27" s="78" t="s">
        <v>102</v>
      </c>
      <c r="Q27" s="78" t="s">
        <v>103</v>
      </c>
      <c r="R27" s="78" t="s">
        <v>107</v>
      </c>
      <c r="S27" s="78" t="s">
        <v>112</v>
      </c>
      <c r="T27" s="78" t="s">
        <v>121</v>
      </c>
      <c r="U27" s="78" t="s">
        <v>122</v>
      </c>
      <c r="V27" s="78" t="s">
        <v>106</v>
      </c>
      <c r="W27" s="78" t="s">
        <v>111</v>
      </c>
      <c r="X27" s="78" t="s">
        <v>115</v>
      </c>
      <c r="Y27" s="78" t="s">
        <v>119</v>
      </c>
      <c r="Z27" s="78" t="s">
        <v>120</v>
      </c>
      <c r="AA27" s="78" t="s">
        <v>101</v>
      </c>
      <c r="AB27" s="78" t="s">
        <v>104</v>
      </c>
      <c r="AC27" s="78" t="s">
        <v>117</v>
      </c>
    </row>
    <row r="28" spans="1:29">
      <c r="A28" s="65" t="s">
        <v>65</v>
      </c>
      <c r="B28" s="65" t="s">
        <v>203</v>
      </c>
      <c r="C28" s="79">
        <v>14.556561092397196</v>
      </c>
      <c r="D28" s="79">
        <v>0.19075815329593268</v>
      </c>
      <c r="E28" s="79">
        <v>3.8138683626467009</v>
      </c>
      <c r="F28" s="79">
        <v>0.70334338163959453</v>
      </c>
      <c r="G28" s="79">
        <v>0.3263059331917631</v>
      </c>
      <c r="H28" s="79">
        <v>0.25725946218495216</v>
      </c>
      <c r="I28" s="79">
        <v>0.12926410609378711</v>
      </c>
      <c r="J28" s="79">
        <v>0.37066642356770213</v>
      </c>
      <c r="K28" s="79">
        <v>0.61012642539130313</v>
      </c>
      <c r="L28" s="79">
        <v>0.25256357827040127</v>
      </c>
      <c r="M28" s="79">
        <v>0.28627808516599751</v>
      </c>
      <c r="N28" s="79">
        <v>0.49824919039150339</v>
      </c>
      <c r="O28" s="79">
        <v>0.44072764898712008</v>
      </c>
      <c r="P28" s="79">
        <v>0.38789417997018355</v>
      </c>
      <c r="Q28" s="79">
        <v>1.6403528726430969</v>
      </c>
      <c r="R28" s="79">
        <v>0.50223766282260618</v>
      </c>
      <c r="S28" s="79">
        <v>0.59887772521592175</v>
      </c>
      <c r="T28" s="79">
        <v>0.54597893159747035</v>
      </c>
      <c r="U28" s="79">
        <v>0.36254754715779958</v>
      </c>
      <c r="V28" s="79">
        <v>0.8103180854486004</v>
      </c>
      <c r="W28" s="79">
        <v>0.10383763195644793</v>
      </c>
      <c r="X28" s="79">
        <v>0.43396473286285792</v>
      </c>
      <c r="Y28" s="79">
        <v>0.22701130303232972</v>
      </c>
      <c r="Z28" s="79">
        <v>0.20014421509334299</v>
      </c>
      <c r="AA28" s="79">
        <v>0.22324073939976716</v>
      </c>
      <c r="AB28" s="79">
        <v>0.43304852577361913</v>
      </c>
      <c r="AC28" s="79">
        <v>0.20769618859639608</v>
      </c>
    </row>
    <row r="29" spans="1:29">
      <c r="A29" s="65" t="s">
        <v>66</v>
      </c>
      <c r="B29" s="65" t="s">
        <v>203</v>
      </c>
      <c r="C29" s="79">
        <v>31.276118540280986</v>
      </c>
      <c r="D29" s="79">
        <v>0.43519149385547129</v>
      </c>
      <c r="E29" s="79">
        <v>7.6220930610573197</v>
      </c>
      <c r="F29" s="79">
        <v>1.5519093827676476</v>
      </c>
      <c r="G29" s="79">
        <v>0.73703191607760743</v>
      </c>
      <c r="H29" s="79">
        <v>0.55451713599955721</v>
      </c>
      <c r="I29" s="79">
        <v>0.28568437258778695</v>
      </c>
      <c r="J29" s="79">
        <v>0.76950577172521428</v>
      </c>
      <c r="K29" s="79">
        <v>1.3359499798250478</v>
      </c>
      <c r="L29" s="79">
        <v>0.56616320344762294</v>
      </c>
      <c r="M29" s="79">
        <v>0.63911185847443031</v>
      </c>
      <c r="N29" s="79">
        <v>1.1334816009734383</v>
      </c>
      <c r="O29" s="79">
        <v>0.96185938421931272</v>
      </c>
      <c r="P29" s="79">
        <v>0.8723586108918423</v>
      </c>
      <c r="Q29" s="79">
        <v>3.5254749048173277</v>
      </c>
      <c r="R29" s="79">
        <v>1.1538869884003555</v>
      </c>
      <c r="S29" s="79">
        <v>1.2995736671311431</v>
      </c>
      <c r="T29" s="79">
        <v>1.2604324784412986</v>
      </c>
      <c r="U29" s="79">
        <v>0.79517788054022265</v>
      </c>
      <c r="V29" s="79">
        <v>1.7803554187858515</v>
      </c>
      <c r="W29" s="79">
        <v>0.23239789425769783</v>
      </c>
      <c r="X29" s="79">
        <v>0.98601597898071291</v>
      </c>
      <c r="Y29" s="79">
        <v>0.53090140271719211</v>
      </c>
      <c r="Z29" s="79">
        <v>0.43310682655274862</v>
      </c>
      <c r="AA29" s="79">
        <v>0.47060177269376968</v>
      </c>
      <c r="AB29" s="79">
        <v>0.86668930093951158</v>
      </c>
      <c r="AC29" s="79">
        <v>0.47664625412085693</v>
      </c>
    </row>
    <row r="30" spans="1:29">
      <c r="A30" s="65" t="s">
        <v>67</v>
      </c>
      <c r="B30" s="65" t="s">
        <v>203</v>
      </c>
      <c r="C30" s="79">
        <v>27.131577542973638</v>
      </c>
      <c r="D30" s="79">
        <v>0.373897486374975</v>
      </c>
      <c r="E30" s="79">
        <v>6.6607449340349936</v>
      </c>
      <c r="F30" s="79">
        <v>1.3457957919305057</v>
      </c>
      <c r="G30" s="79">
        <v>0.64805463087287241</v>
      </c>
      <c r="H30" s="79">
        <v>0.48149946813234057</v>
      </c>
      <c r="I30" s="79">
        <v>0.24792998248868531</v>
      </c>
      <c r="J30" s="79">
        <v>0.6736874578715788</v>
      </c>
      <c r="K30" s="79">
        <v>1.145614903113785</v>
      </c>
      <c r="L30" s="79">
        <v>0.49378011021821833</v>
      </c>
      <c r="M30" s="79">
        <v>0.54722173482691427</v>
      </c>
      <c r="N30" s="79">
        <v>0.97262646758485327</v>
      </c>
      <c r="O30" s="79">
        <v>0.83286416374941885</v>
      </c>
      <c r="P30" s="79">
        <v>0.74674766413249039</v>
      </c>
      <c r="Q30" s="79">
        <v>3.0449422514531714</v>
      </c>
      <c r="R30" s="79">
        <v>1.0126394376791288</v>
      </c>
      <c r="S30" s="79">
        <v>1.1217784798314174</v>
      </c>
      <c r="T30" s="79">
        <v>1.0852427647392462</v>
      </c>
      <c r="U30" s="79">
        <v>0.6834292413998585</v>
      </c>
      <c r="V30" s="79">
        <v>1.5527405180508131</v>
      </c>
      <c r="W30" s="79">
        <v>0.20031586047476843</v>
      </c>
      <c r="X30" s="79">
        <v>0.86102306186829458</v>
      </c>
      <c r="Y30" s="79">
        <v>0.4513160972888865</v>
      </c>
      <c r="Z30" s="79">
        <v>0.37617525772313687</v>
      </c>
      <c r="AA30" s="79">
        <v>0.40231788404487256</v>
      </c>
      <c r="AB30" s="79">
        <v>0.74109890371757148</v>
      </c>
      <c r="AC30" s="79">
        <v>0.42809298937083867</v>
      </c>
    </row>
    <row r="31" spans="1:29">
      <c r="A31" s="65" t="s">
        <v>127</v>
      </c>
      <c r="B31" s="65" t="s">
        <v>234</v>
      </c>
      <c r="C31" s="79">
        <v>11.536999999999999</v>
      </c>
      <c r="D31" s="79">
        <v>0.17794099599204954</v>
      </c>
      <c r="E31" s="79">
        <v>2.6292279716035631</v>
      </c>
      <c r="F31" s="79">
        <v>0.48228404218784626</v>
      </c>
      <c r="G31" s="79">
        <v>0.31014966827589163</v>
      </c>
      <c r="H31" s="79">
        <v>0.22090468018989404</v>
      </c>
      <c r="I31" s="79">
        <v>0.10660397645018758</v>
      </c>
      <c r="J31" s="79">
        <v>0.27935990585939297</v>
      </c>
      <c r="K31" s="79">
        <v>0.42276367492038924</v>
      </c>
      <c r="L31" s="79">
        <v>0.20333600685129727</v>
      </c>
      <c r="M31" s="79">
        <v>0.23152778091853185</v>
      </c>
      <c r="N31" s="79">
        <v>0.46795618987426485</v>
      </c>
      <c r="O31" s="79">
        <v>0.30871042636808321</v>
      </c>
      <c r="P31" s="79">
        <v>0.30378726686741447</v>
      </c>
      <c r="Q31" s="79">
        <v>1.625427705266085</v>
      </c>
      <c r="R31" s="79">
        <v>0.44225677339931185</v>
      </c>
      <c r="S31" s="79">
        <v>0.49831113834882401</v>
      </c>
      <c r="T31" s="79">
        <v>0.40793968700183131</v>
      </c>
      <c r="U31" s="79">
        <v>0.36310814920207179</v>
      </c>
      <c r="V31" s="79">
        <v>0.60506096800451603</v>
      </c>
      <c r="W31" s="79">
        <v>8.0693470189707711E-2</v>
      </c>
      <c r="X31" s="79">
        <v>0.30599590693319084</v>
      </c>
      <c r="Y31" s="79">
        <v>0.1513344097795204</v>
      </c>
      <c r="Z31" s="79">
        <v>0.16503078794415471</v>
      </c>
      <c r="AA31" s="79">
        <v>0.19182704360164693</v>
      </c>
      <c r="AB31" s="79">
        <v>0.40087863270627727</v>
      </c>
      <c r="AC31" s="79">
        <v>0.15458274126405555</v>
      </c>
    </row>
    <row r="32" spans="1:29">
      <c r="A32" s="80" t="s">
        <v>128</v>
      </c>
      <c r="B32" s="65" t="s">
        <v>234</v>
      </c>
      <c r="C32" s="79">
        <v>8.8551000000000005E-2</v>
      </c>
      <c r="D32" s="81">
        <v>0</v>
      </c>
      <c r="E32" s="79">
        <v>2.8462821428571431E-2</v>
      </c>
      <c r="F32" s="81">
        <v>0</v>
      </c>
      <c r="G32" s="81">
        <v>0</v>
      </c>
      <c r="H32" s="81">
        <v>0</v>
      </c>
      <c r="I32" s="81">
        <v>0</v>
      </c>
      <c r="J32" s="81">
        <v>0</v>
      </c>
      <c r="K32" s="79">
        <v>9.4876071428571431E-3</v>
      </c>
      <c r="L32" s="81">
        <v>0</v>
      </c>
      <c r="M32" s="81">
        <v>0</v>
      </c>
      <c r="N32" s="81">
        <v>0</v>
      </c>
      <c r="O32" s="81">
        <v>0</v>
      </c>
      <c r="P32" s="81">
        <v>0</v>
      </c>
      <c r="Q32" s="81">
        <v>0</v>
      </c>
      <c r="R32" s="81">
        <v>0</v>
      </c>
      <c r="S32" s="81">
        <v>0</v>
      </c>
      <c r="T32" s="81">
        <v>0</v>
      </c>
      <c r="U32" s="79">
        <v>1.5812678571428571E-2</v>
      </c>
      <c r="V32" s="81">
        <v>0</v>
      </c>
      <c r="W32" s="81">
        <v>0</v>
      </c>
      <c r="X32" s="79">
        <v>3.4787892857142858E-2</v>
      </c>
      <c r="Y32" s="81">
        <v>0</v>
      </c>
      <c r="Z32" s="81">
        <v>0</v>
      </c>
      <c r="AA32" s="81">
        <v>0</v>
      </c>
      <c r="AB32" s="81">
        <v>0</v>
      </c>
      <c r="AC32" s="81">
        <v>0</v>
      </c>
    </row>
    <row r="33" spans="1:29">
      <c r="A33" s="80" t="s">
        <v>235</v>
      </c>
      <c r="B33" s="65" t="s">
        <v>236</v>
      </c>
      <c r="C33" s="82">
        <v>7.7245727925227738</v>
      </c>
      <c r="D33" s="82">
        <v>9.2353600579585152E-2</v>
      </c>
      <c r="E33" s="82">
        <v>2.1856505115455191</v>
      </c>
      <c r="F33" s="82">
        <v>0.36094016622215996</v>
      </c>
      <c r="G33" s="82">
        <v>0.16097155365547308</v>
      </c>
      <c r="H33" s="82">
        <v>0.13739325701343924</v>
      </c>
      <c r="I33" s="82">
        <v>6.6303111018221464E-2</v>
      </c>
      <c r="J33" s="82">
        <v>0.20907225210952107</v>
      </c>
      <c r="K33" s="82">
        <v>0.31639527280693819</v>
      </c>
      <c r="L33" s="82">
        <v>0.12646629408390778</v>
      </c>
      <c r="M33" s="82">
        <v>0.14400037102946978</v>
      </c>
      <c r="N33" s="82">
        <v>0.24287511041201165</v>
      </c>
      <c r="O33" s="82">
        <v>0.23103810796296309</v>
      </c>
      <c r="P33" s="82">
        <v>0.19274182814699234</v>
      </c>
      <c r="Q33" s="82">
        <v>0.88062626360286367</v>
      </c>
      <c r="R33" s="82">
        <v>0.23960643014137542</v>
      </c>
      <c r="S33" s="82">
        <v>0.3161600576013589</v>
      </c>
      <c r="T33" s="82">
        <v>0.25882270135028718</v>
      </c>
      <c r="U33" s="82">
        <v>0.18845766705778619</v>
      </c>
      <c r="V33" s="82">
        <v>0.41861493463020066</v>
      </c>
      <c r="W33" s="82">
        <v>5.1980938259190375E-2</v>
      </c>
      <c r="X33" s="82">
        <v>0.21170504023817749</v>
      </c>
      <c r="Y33" s="82">
        <v>0.10470158778558181</v>
      </c>
      <c r="Z33" s="82">
        <v>0.10630916205267886</v>
      </c>
      <c r="AA33" s="82">
        <v>0.1235707137945352</v>
      </c>
      <c r="AB33" s="82">
        <v>0.25823709659708632</v>
      </c>
      <c r="AC33" s="82">
        <v>9.9578762825448142E-2</v>
      </c>
    </row>
    <row r="34" spans="1:29">
      <c r="A34" s="80" t="s">
        <v>237</v>
      </c>
      <c r="B34" s="65" t="s">
        <v>236</v>
      </c>
      <c r="C34" s="82">
        <v>3.513299808727715</v>
      </c>
      <c r="D34" s="82">
        <v>4.2004379525771122E-2</v>
      </c>
      <c r="E34" s="82">
        <v>0.99408028513777069</v>
      </c>
      <c r="F34" s="82">
        <v>0.16416325549782509</v>
      </c>
      <c r="G34" s="82">
        <v>7.3213282321037743E-2</v>
      </c>
      <c r="H34" s="82">
        <v>6.2489372105217399E-2</v>
      </c>
      <c r="I34" s="82">
        <v>3.0156063450376649E-2</v>
      </c>
      <c r="J34" s="82">
        <v>9.5090501840783506E-2</v>
      </c>
      <c r="K34" s="82">
        <v>0.14390329165011773</v>
      </c>
      <c r="L34" s="82">
        <v>5.7519557229829314E-2</v>
      </c>
      <c r="M34" s="82">
        <v>6.5494427922832554E-2</v>
      </c>
      <c r="N34" s="82">
        <v>0.11046475991283469</v>
      </c>
      <c r="O34" s="82">
        <v>0.10508103973087109</v>
      </c>
      <c r="P34" s="82">
        <v>8.766307809515822E-2</v>
      </c>
      <c r="Q34" s="82">
        <v>0.40052753292342302</v>
      </c>
      <c r="R34" s="82">
        <v>0.10897809468511692</v>
      </c>
      <c r="S34" s="82">
        <v>0.1437963107776517</v>
      </c>
      <c r="T34" s="82">
        <v>0.11771806306603248</v>
      </c>
      <c r="U34" s="82">
        <v>8.5714550618035304E-2</v>
      </c>
      <c r="V34" s="82">
        <v>0.19039496542649909</v>
      </c>
      <c r="W34" s="82">
        <v>2.3642035015875255E-2</v>
      </c>
      <c r="X34" s="82">
        <v>9.6287949813282744E-2</v>
      </c>
      <c r="Y34" s="82">
        <v>4.7620506430678201E-2</v>
      </c>
      <c r="Z34" s="82">
        <v>4.8351665359049577E-2</v>
      </c>
      <c r="AA34" s="82">
        <v>5.6202585799816289E-2</v>
      </c>
      <c r="AB34" s="82">
        <v>0.11745171758354803</v>
      </c>
      <c r="AC34" s="82">
        <v>4.529053680827981E-2</v>
      </c>
    </row>
    <row r="35" spans="1:29">
      <c r="A35" s="65" t="s">
        <v>238</v>
      </c>
      <c r="B35" s="65" t="s">
        <v>236</v>
      </c>
      <c r="C35" s="82">
        <v>22.296388375177408</v>
      </c>
      <c r="D35" s="82">
        <v>0.26657160229775501</v>
      </c>
      <c r="E35" s="82">
        <v>6.3087129821594452</v>
      </c>
      <c r="F35" s="82">
        <v>1.0418261750449602</v>
      </c>
      <c r="G35" s="82">
        <v>0.46463207403939483</v>
      </c>
      <c r="H35" s="82">
        <v>0.39657512470689521</v>
      </c>
      <c r="I35" s="82">
        <v>0.19137885724576939</v>
      </c>
      <c r="J35" s="82">
        <v>0.60347106004608764</v>
      </c>
      <c r="K35" s="82">
        <v>0.91325074823584851</v>
      </c>
      <c r="L35" s="82">
        <v>0.36503528220921938</v>
      </c>
      <c r="M35" s="82">
        <v>0.41564605381809372</v>
      </c>
      <c r="N35" s="82">
        <v>0.7010404243522883</v>
      </c>
      <c r="O35" s="82">
        <v>0.66687382240669146</v>
      </c>
      <c r="P35" s="82">
        <v>0.55633454068383958</v>
      </c>
      <c r="Q35" s="82">
        <v>2.5418603350695159</v>
      </c>
      <c r="R35" s="82">
        <v>0.69160562883078947</v>
      </c>
      <c r="S35" s="82">
        <v>0.91257181754075312</v>
      </c>
      <c r="T35" s="82">
        <v>0.74707192547976031</v>
      </c>
      <c r="U35" s="82">
        <v>0.54396863747179069</v>
      </c>
      <c r="V35" s="82">
        <v>1.2082999814823661</v>
      </c>
      <c r="W35" s="82">
        <v>0.15003900133543985</v>
      </c>
      <c r="X35" s="82">
        <v>0.61107040155050096</v>
      </c>
      <c r="Y35" s="82">
        <v>0.30221312264993849</v>
      </c>
      <c r="Z35" s="82">
        <v>0.3068532627798668</v>
      </c>
      <c r="AA35" s="82">
        <v>0.35667741123856156</v>
      </c>
      <c r="AB35" s="82">
        <v>0.74538162216300519</v>
      </c>
      <c r="AC35" s="82">
        <v>0.28742648033882506</v>
      </c>
    </row>
    <row r="36" spans="1:29">
      <c r="A36" s="65" t="s">
        <v>239</v>
      </c>
      <c r="B36" s="65" t="s">
        <v>236</v>
      </c>
      <c r="C36" s="83">
        <v>0.2334932002865788</v>
      </c>
      <c r="D36" s="82">
        <v>0</v>
      </c>
      <c r="E36" s="82">
        <v>0.13599128494106466</v>
      </c>
      <c r="F36" s="82">
        <v>0</v>
      </c>
      <c r="G36" s="82">
        <v>0</v>
      </c>
      <c r="H36" s="82">
        <v>0</v>
      </c>
      <c r="I36" s="82">
        <v>0</v>
      </c>
      <c r="J36" s="82">
        <v>0</v>
      </c>
      <c r="K36" s="82">
        <v>0</v>
      </c>
      <c r="L36" s="82">
        <v>0</v>
      </c>
      <c r="M36" s="82">
        <v>0</v>
      </c>
      <c r="N36" s="82">
        <v>0</v>
      </c>
      <c r="O36" s="82">
        <v>0</v>
      </c>
      <c r="P36" s="82">
        <v>4.7489540821759567E-2</v>
      </c>
      <c r="Q36" s="82">
        <v>4.7056267691773237E-4</v>
      </c>
      <c r="R36" s="82">
        <v>4.7235778638893708E-2</v>
      </c>
      <c r="S36" s="82">
        <v>0</v>
      </c>
      <c r="T36" s="82">
        <v>0</v>
      </c>
      <c r="U36" s="82">
        <v>0</v>
      </c>
      <c r="V36" s="82">
        <v>0</v>
      </c>
      <c r="W36" s="82">
        <v>0</v>
      </c>
      <c r="X36" s="82">
        <v>9.4112535383546466E-5</v>
      </c>
      <c r="Y36" s="82">
        <v>0</v>
      </c>
      <c r="Z36" s="82">
        <v>0</v>
      </c>
      <c r="AA36" s="82">
        <v>0</v>
      </c>
      <c r="AB36" s="82">
        <v>0</v>
      </c>
      <c r="AC36" s="82">
        <v>0</v>
      </c>
    </row>
    <row r="37" spans="1:29">
      <c r="A37" s="70" t="s">
        <v>240</v>
      </c>
      <c r="B37" s="70" t="s">
        <v>236</v>
      </c>
      <c r="C37" s="84">
        <v>45.935836654432045</v>
      </c>
      <c r="D37" s="85">
        <v>0</v>
      </c>
      <c r="E37" s="84">
        <v>40.411547456014475</v>
      </c>
      <c r="F37" s="84">
        <v>0</v>
      </c>
      <c r="G37" s="84">
        <v>0</v>
      </c>
      <c r="H37" s="84">
        <v>0</v>
      </c>
      <c r="I37" s="84">
        <v>0</v>
      </c>
      <c r="J37" s="84">
        <v>0</v>
      </c>
      <c r="K37" s="84">
        <v>0</v>
      </c>
      <c r="L37" s="84">
        <v>0</v>
      </c>
      <c r="M37" s="84">
        <v>0</v>
      </c>
      <c r="N37" s="84">
        <v>0</v>
      </c>
      <c r="O37" s="84">
        <v>0</v>
      </c>
      <c r="P37" s="84">
        <v>2.3928132767411885</v>
      </c>
      <c r="Q37" s="84">
        <v>2.2124403851853933</v>
      </c>
      <c r="R37" s="84">
        <v>0.2411025265315139</v>
      </c>
      <c r="S37" s="84">
        <v>0</v>
      </c>
      <c r="T37" s="84">
        <v>0</v>
      </c>
      <c r="U37" s="84">
        <v>0</v>
      </c>
      <c r="V37" s="84">
        <v>0</v>
      </c>
      <c r="W37" s="84">
        <v>0</v>
      </c>
      <c r="X37" s="84">
        <v>0.68832808501139164</v>
      </c>
      <c r="Y37" s="84">
        <v>0</v>
      </c>
      <c r="Z37" s="84">
        <v>0</v>
      </c>
      <c r="AA37" s="84">
        <v>0</v>
      </c>
      <c r="AB37" s="84">
        <v>0</v>
      </c>
      <c r="AC37" s="84">
        <v>0</v>
      </c>
    </row>
    <row r="38" spans="1:29">
      <c r="B38" s="15"/>
      <c r="C38" s="15"/>
      <c r="D38" s="15"/>
    </row>
    <row r="39" spans="1:29">
      <c r="B39" s="15"/>
      <c r="C39" s="15"/>
      <c r="D39" s="15"/>
    </row>
    <row r="40" spans="1:29">
      <c r="D40" s="15"/>
    </row>
    <row r="41" spans="1:29">
      <c r="D41" s="15"/>
    </row>
    <row r="42" spans="1:29">
      <c r="D42" s="15"/>
    </row>
    <row r="43" spans="1:29">
      <c r="D43" s="15"/>
    </row>
    <row r="44" spans="1:29">
      <c r="D44" s="15"/>
    </row>
    <row r="45" spans="1:29">
      <c r="D45" s="15"/>
    </row>
    <row r="46" spans="1:29">
      <c r="D46" s="15"/>
    </row>
    <row r="47" spans="1:29">
      <c r="D47" s="15"/>
    </row>
    <row r="48" spans="1:29">
      <c r="D48" s="15"/>
    </row>
    <row r="49" spans="4:33">
      <c r="D49" s="15"/>
    </row>
    <row r="54" spans="4:33"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</row>
    <row r="55" spans="4:33"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</row>
    <row r="56" spans="4:33"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</row>
    <row r="57" spans="4:33"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</row>
    <row r="58" spans="4:33"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</row>
    <row r="59" spans="4:33"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</row>
    <row r="60" spans="4:33"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</row>
    <row r="61" spans="4:33"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</row>
    <row r="62" spans="4:33"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</row>
    <row r="63" spans="4:33"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</row>
    <row r="64" spans="4:33"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5:33"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INS</vt:lpstr>
      <vt:lpstr>UPD</vt:lpstr>
      <vt:lpstr>UCT1</vt:lpstr>
      <vt:lpstr>UCT2</vt:lpstr>
      <vt:lpstr>UCT3</vt:lpstr>
      <vt:lpstr>UCT4</vt:lpstr>
      <vt:lpstr>COM_PROJ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2020-11-19T12:14:11Z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147808253765106</vt:r8>
  </property>
</Properties>
</file>