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77AD136C-73CB-44B5-B909-85B3F25ECA98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Regions" sheetId="15" r:id="rId1"/>
    <sheet name="UC_ModalShares" sheetId="1" r:id="rId2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47" i="1" l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AK47" i="1"/>
  <c r="AL47" i="1"/>
  <c r="AM47" i="1"/>
  <c r="AN47" i="1"/>
  <c r="O49" i="1"/>
  <c r="P49" i="1"/>
  <c r="Q49" i="1"/>
  <c r="R49" i="1"/>
  <c r="S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AJ49" i="1"/>
  <c r="AK49" i="1"/>
  <c r="AL49" i="1"/>
  <c r="AM49" i="1"/>
  <c r="AN49" i="1"/>
  <c r="N49" i="1"/>
  <c r="N47" i="1"/>
  <c r="O64" i="1"/>
  <c r="P64" i="1"/>
  <c r="Q64" i="1"/>
  <c r="R64" i="1"/>
  <c r="S64" i="1"/>
  <c r="T64" i="1"/>
  <c r="U64" i="1"/>
  <c r="V64" i="1"/>
  <c r="W64" i="1"/>
  <c r="X64" i="1"/>
  <c r="Y64" i="1"/>
  <c r="Z64" i="1"/>
  <c r="AA64" i="1"/>
  <c r="AB64" i="1"/>
  <c r="AC64" i="1"/>
  <c r="AD64" i="1"/>
  <c r="AE64" i="1"/>
  <c r="AF64" i="1"/>
  <c r="AG64" i="1"/>
  <c r="AH64" i="1"/>
  <c r="AI64" i="1"/>
  <c r="AJ64" i="1"/>
  <c r="AK64" i="1"/>
  <c r="AL64" i="1"/>
  <c r="AM64" i="1"/>
  <c r="AN64" i="1"/>
  <c r="O66" i="1"/>
  <c r="P66" i="1"/>
  <c r="Q66" i="1"/>
  <c r="R66" i="1"/>
  <c r="S66" i="1"/>
  <c r="T66" i="1"/>
  <c r="U66" i="1"/>
  <c r="V66" i="1"/>
  <c r="W66" i="1"/>
  <c r="X66" i="1"/>
  <c r="Y66" i="1"/>
  <c r="Z66" i="1"/>
  <c r="AA66" i="1"/>
  <c r="AB66" i="1"/>
  <c r="AC66" i="1"/>
  <c r="AD66" i="1"/>
  <c r="AE66" i="1"/>
  <c r="AF66" i="1"/>
  <c r="AG66" i="1"/>
  <c r="AH66" i="1"/>
  <c r="AI66" i="1"/>
  <c r="AJ66" i="1"/>
  <c r="AK66" i="1"/>
  <c r="AL66" i="1"/>
  <c r="AM66" i="1"/>
  <c r="AN66" i="1"/>
  <c r="N66" i="1"/>
  <c r="N64" i="1"/>
  <c r="N60" i="1"/>
  <c r="O62" i="1" l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AJ62" i="1"/>
  <c r="AK62" i="1"/>
  <c r="AL62" i="1"/>
  <c r="AM62" i="1"/>
  <c r="AN62" i="1"/>
  <c r="N62" i="1"/>
  <c r="O60" i="1"/>
  <c r="P60" i="1"/>
  <c r="Q60" i="1"/>
  <c r="R60" i="1"/>
  <c r="S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AJ60" i="1"/>
  <c r="AK60" i="1"/>
  <c r="AL60" i="1"/>
  <c r="AM60" i="1"/>
  <c r="AN60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AJ45" i="1"/>
  <c r="AK45" i="1"/>
  <c r="AL45" i="1"/>
  <c r="AM45" i="1"/>
  <c r="AN45" i="1"/>
  <c r="N45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N43" i="1"/>
  <c r="N41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N18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N21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N24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AJ30" i="1"/>
  <c r="AK30" i="1"/>
  <c r="AL30" i="1"/>
  <c r="AM30" i="1"/>
  <c r="AN30" i="1"/>
  <c r="N30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N27" i="1"/>
  <c r="N12" i="1"/>
  <c r="O15" i="1" l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N15" i="1"/>
  <c r="N13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AM13" i="1" l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AM34" i="1"/>
  <c r="AN34" i="1"/>
  <c r="N34" i="1"/>
  <c r="H41" i="1"/>
  <c r="H60" i="1"/>
  <c r="E66" i="1"/>
  <c r="R25" i="1" l="1"/>
  <c r="AN28" i="1"/>
  <c r="P31" i="1"/>
  <c r="M49" i="1"/>
  <c r="M47" i="1"/>
  <c r="M45" i="1"/>
  <c r="M43" i="1"/>
  <c r="M41" i="1"/>
  <c r="M30" i="1"/>
  <c r="M27" i="1"/>
  <c r="M24" i="1"/>
  <c r="M21" i="1"/>
  <c r="M18" i="1"/>
  <c r="M15" i="1"/>
  <c r="M12" i="1"/>
  <c r="H12" i="1"/>
  <c r="H15" i="1" s="1"/>
  <c r="H18" i="1" s="1"/>
  <c r="H19" i="1" s="1"/>
  <c r="Z52" i="1" l="1"/>
  <c r="R52" i="1"/>
  <c r="AE69" i="1"/>
  <c r="W69" i="1"/>
  <c r="AG52" i="1"/>
  <c r="Y52" i="1"/>
  <c r="Q52" i="1"/>
  <c r="AL69" i="1"/>
  <c r="AD69" i="1"/>
  <c r="V69" i="1"/>
  <c r="AN52" i="1"/>
  <c r="AF52" i="1"/>
  <c r="X52" i="1"/>
  <c r="P52" i="1"/>
  <c r="AK69" i="1"/>
  <c r="AC69" i="1"/>
  <c r="U69" i="1"/>
  <c r="AM52" i="1"/>
  <c r="AE52" i="1"/>
  <c r="W52" i="1"/>
  <c r="O52" i="1"/>
  <c r="AJ69" i="1"/>
  <c r="AB69" i="1"/>
  <c r="T69" i="1"/>
  <c r="AH52" i="1"/>
  <c r="N52" i="1"/>
  <c r="AL52" i="1"/>
  <c r="AD52" i="1"/>
  <c r="V52" i="1"/>
  <c r="N69" i="1"/>
  <c r="AI69" i="1"/>
  <c r="AA69" i="1"/>
  <c r="S69" i="1"/>
  <c r="AM69" i="1"/>
  <c r="O69" i="1"/>
  <c r="AK52" i="1"/>
  <c r="AC52" i="1"/>
  <c r="U52" i="1"/>
  <c r="AH69" i="1"/>
  <c r="Z69" i="1"/>
  <c r="R69" i="1"/>
  <c r="AJ52" i="1"/>
  <c r="AB52" i="1"/>
  <c r="T52" i="1"/>
  <c r="AG69" i="1"/>
  <c r="Y69" i="1"/>
  <c r="Q69" i="1"/>
  <c r="AI52" i="1"/>
  <c r="AA52" i="1"/>
  <c r="S52" i="1"/>
  <c r="AN69" i="1"/>
  <c r="AF69" i="1"/>
  <c r="X69" i="1"/>
  <c r="P69" i="1"/>
  <c r="M19" i="1"/>
  <c r="E30" i="1" l="1"/>
  <c r="E49" i="1" s="1"/>
  <c r="E27" i="1"/>
  <c r="E47" i="1" s="1"/>
  <c r="E64" i="1" s="1"/>
  <c r="E24" i="1"/>
  <c r="E45" i="1" s="1"/>
  <c r="E62" i="1" s="1"/>
  <c r="E21" i="1"/>
  <c r="E43" i="1" s="1"/>
  <c r="E60" i="1" s="1"/>
  <c r="E18" i="1"/>
  <c r="E41" i="1" s="1"/>
  <c r="E15" i="1"/>
  <c r="E12" i="1"/>
  <c r="E13" i="1" l="1"/>
  <c r="M13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AJ40" i="1"/>
  <c r="AK40" i="1"/>
  <c r="AL40" i="1"/>
  <c r="AM40" i="1"/>
  <c r="AN40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N28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N13" i="1"/>
  <c r="O13" i="1"/>
  <c r="P13" i="1"/>
  <c r="Q13" i="1"/>
  <c r="R13" i="1"/>
  <c r="S13" i="1"/>
  <c r="T13" i="1"/>
  <c r="N22" i="1" l="1"/>
  <c r="C31" i="1"/>
  <c r="C28" i="1"/>
  <c r="E25" i="1"/>
  <c r="C25" i="1"/>
  <c r="E22" i="1"/>
  <c r="C22" i="1"/>
  <c r="C19" i="1"/>
  <c r="C16" i="1"/>
  <c r="C13" i="1"/>
  <c r="P11" i="1" l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O11" i="1"/>
  <c r="N11" i="1"/>
  <c r="E31" i="1" l="1"/>
  <c r="E28" i="1"/>
  <c r="E19" i="1"/>
  <c r="E16" i="1"/>
  <c r="H13" i="1" l="1"/>
  <c r="H16" i="1" l="1"/>
  <c r="H21" i="1" l="1"/>
  <c r="AN59" i="1"/>
  <c r="AM59" i="1"/>
  <c r="AL59" i="1"/>
  <c r="AK59" i="1"/>
  <c r="AJ59" i="1"/>
  <c r="AI59" i="1"/>
  <c r="AH59" i="1"/>
  <c r="AG59" i="1"/>
  <c r="AF59" i="1"/>
  <c r="AE59" i="1"/>
  <c r="AD59" i="1"/>
  <c r="AC59" i="1"/>
  <c r="AB59" i="1"/>
  <c r="AA59" i="1"/>
  <c r="Z59" i="1"/>
  <c r="Y59" i="1"/>
  <c r="X59" i="1"/>
  <c r="W59" i="1"/>
  <c r="V59" i="1"/>
  <c r="U59" i="1"/>
  <c r="T59" i="1"/>
  <c r="S59" i="1"/>
  <c r="R59" i="1"/>
  <c r="Q59" i="1"/>
  <c r="P59" i="1"/>
  <c r="O59" i="1"/>
  <c r="N59" i="1"/>
  <c r="AD7" i="15"/>
  <c r="AC7" i="15"/>
  <c r="AB7" i="15"/>
  <c r="Z7" i="15"/>
  <c r="Y7" i="15"/>
  <c r="W7" i="15"/>
  <c r="D7" i="15"/>
  <c r="C7" i="15"/>
  <c r="AD6" i="15"/>
  <c r="AC6" i="15"/>
  <c r="X6" i="15"/>
  <c r="W6" i="15"/>
  <c r="V6" i="15"/>
  <c r="U6" i="15"/>
  <c r="P6" i="15"/>
  <c r="O6" i="15"/>
  <c r="N6" i="15"/>
  <c r="M6" i="15"/>
  <c r="H6" i="15"/>
  <c r="G6" i="15"/>
  <c r="F6" i="15"/>
  <c r="E6" i="15"/>
  <c r="D6" i="15"/>
  <c r="C6" i="15"/>
  <c r="AD5" i="15"/>
  <c r="AD3" i="15" s="1" a="1"/>
  <c r="AD3" i="15" s="1"/>
  <c r="AC5" i="15"/>
  <c r="AB5" i="15"/>
  <c r="AB6" i="15" s="1"/>
  <c r="AA5" i="15"/>
  <c r="AA7" i="15" s="1"/>
  <c r="Z5" i="15"/>
  <c r="Z3" i="15" s="1" a="1"/>
  <c r="Z3" i="15" s="1"/>
  <c r="Y5" i="15"/>
  <c r="Y6" i="15" s="1"/>
  <c r="X5" i="15"/>
  <c r="X7" i="15" s="1"/>
  <c r="W5" i="15"/>
  <c r="V5" i="15"/>
  <c r="V3" i="15" s="1" a="1"/>
  <c r="V3" i="15" s="1"/>
  <c r="U5" i="15"/>
  <c r="U7" i="15" s="1"/>
  <c r="T5" i="15"/>
  <c r="T6" i="15" s="1"/>
  <c r="S5" i="15"/>
  <c r="S7" i="15" s="1"/>
  <c r="R5" i="15"/>
  <c r="R3" i="15" s="1" a="1"/>
  <c r="R3" i="15" s="1"/>
  <c r="Q5" i="15"/>
  <c r="Q7" i="15" s="1"/>
  <c r="P5" i="15"/>
  <c r="P7" i="15" s="1"/>
  <c r="O5" i="15"/>
  <c r="O7" i="15" s="1"/>
  <c r="N5" i="15"/>
  <c r="N3" i="15" s="1" a="1"/>
  <c r="N3" i="15" s="1"/>
  <c r="M5" i="15"/>
  <c r="M7" i="15" s="1"/>
  <c r="L5" i="15"/>
  <c r="L6" i="15" s="1"/>
  <c r="K5" i="15"/>
  <c r="K7" i="15" s="1"/>
  <c r="J5" i="15"/>
  <c r="J3" i="15" s="1" a="1"/>
  <c r="J3" i="15" s="1"/>
  <c r="I5" i="15"/>
  <c r="I7" i="15" s="1"/>
  <c r="H5" i="15"/>
  <c r="H7" i="15" s="1"/>
  <c r="G5" i="15"/>
  <c r="G7" i="15" s="1"/>
  <c r="F5" i="15"/>
  <c r="F3" i="15" s="1" a="1"/>
  <c r="F3" i="15" s="1"/>
  <c r="E5" i="15"/>
  <c r="E7" i="15" s="1"/>
  <c r="AC3" i="15" a="1"/>
  <c r="AC3" i="15" s="1"/>
  <c r="AA3" i="15" a="1"/>
  <c r="AA3" i="15" s="1"/>
  <c r="Y3" i="15" a="1"/>
  <c r="Y3" i="15" s="1"/>
  <c r="X3" i="15" a="1"/>
  <c r="X3" i="15" s="1"/>
  <c r="W3" i="15" a="1"/>
  <c r="W3" i="15" s="1"/>
  <c r="U3" i="15" a="1"/>
  <c r="U3" i="15" s="1"/>
  <c r="S3" i="15" a="1"/>
  <c r="S3" i="15" s="1"/>
  <c r="Q3" i="15" a="1"/>
  <c r="Q3" i="15" s="1"/>
  <c r="P3" i="15" a="1"/>
  <c r="P3" i="15" s="1"/>
  <c r="O3" i="15" a="1"/>
  <c r="O3" i="15" s="1"/>
  <c r="M3" i="15" a="1"/>
  <c r="M3" i="15" s="1"/>
  <c r="K3" i="15" a="1"/>
  <c r="K3" i="15" s="1"/>
  <c r="I3" i="15" a="1"/>
  <c r="I3" i="15" s="1"/>
  <c r="H3" i="15" a="1"/>
  <c r="H3" i="15" s="1"/>
  <c r="G3" i="15" a="1"/>
  <c r="G3" i="15" s="1"/>
  <c r="E3" i="15" a="1"/>
  <c r="E3" i="15" s="1"/>
  <c r="D3" i="15" a="1"/>
  <c r="D3" i="15" s="1"/>
  <c r="C3" i="15" a="1"/>
  <c r="C3" i="15" s="1"/>
  <c r="H24" i="1" l="1"/>
  <c r="H22" i="1"/>
  <c r="L7" i="15"/>
  <c r="T7" i="15"/>
  <c r="I6" i="15"/>
  <c r="Q6" i="15"/>
  <c r="J6" i="15"/>
  <c r="R6" i="15"/>
  <c r="Z6" i="15"/>
  <c r="F7" i="15"/>
  <c r="N7" i="15"/>
  <c r="V7" i="15"/>
  <c r="L3" i="15" a="1"/>
  <c r="L3" i="15" s="1"/>
  <c r="T3" i="15" a="1"/>
  <c r="T3" i="15" s="1"/>
  <c r="AB3" i="15" a="1"/>
  <c r="AB3" i="15" s="1"/>
  <c r="K6" i="15"/>
  <c r="S6" i="15"/>
  <c r="AA6" i="15"/>
  <c r="J7" i="15"/>
  <c r="R7" i="15"/>
  <c r="H27" i="1" l="1"/>
  <c r="H25" i="1"/>
  <c r="H62" i="1"/>
  <c r="H64" i="1" s="1"/>
  <c r="H66" i="1" s="1"/>
  <c r="H43" i="1"/>
  <c r="H45" i="1" s="1"/>
  <c r="H47" i="1" s="1"/>
  <c r="H49" i="1" s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AL16" i="1"/>
  <c r="AM16" i="1"/>
  <c r="AN16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O25" i="1"/>
  <c r="P25" i="1"/>
  <c r="Q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O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AJ31" i="1"/>
  <c r="AK31" i="1"/>
  <c r="AL31" i="1"/>
  <c r="AM31" i="1"/>
  <c r="AN31" i="1"/>
  <c r="N16" i="1"/>
  <c r="N19" i="1"/>
  <c r="N25" i="1"/>
  <c r="N31" i="1"/>
  <c r="R35" i="1" l="1"/>
  <c r="AH35" i="1"/>
  <c r="Z35" i="1"/>
  <c r="P35" i="1"/>
  <c r="AI35" i="1"/>
  <c r="AA35" i="1"/>
  <c r="S35" i="1"/>
  <c r="AG35" i="1"/>
  <c r="Y35" i="1"/>
  <c r="Q35" i="1"/>
  <c r="AN35" i="1"/>
  <c r="AF35" i="1"/>
  <c r="X35" i="1"/>
  <c r="AM35" i="1"/>
  <c r="AE35" i="1"/>
  <c r="W35" i="1"/>
  <c r="O35" i="1"/>
  <c r="AL35" i="1"/>
  <c r="AD35" i="1"/>
  <c r="V35" i="1"/>
  <c r="AK35" i="1"/>
  <c r="AC35" i="1"/>
  <c r="U35" i="1"/>
  <c r="AJ35" i="1"/>
  <c r="AB35" i="1"/>
  <c r="T35" i="1"/>
  <c r="N35" i="1"/>
  <c r="H30" i="1"/>
  <c r="H28" i="1"/>
  <c r="M25" i="1"/>
  <c r="M22" i="1"/>
  <c r="M16" i="1"/>
  <c r="M28" i="1"/>
  <c r="M31" i="1"/>
  <c r="H3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<sst xmlns="http://schemas.openxmlformats.org/spreadsheetml/2006/main" count="399" uniqueCount="206">
  <si>
    <t>UC_N</t>
  </si>
  <si>
    <t>Pset_CI</t>
  </si>
  <si>
    <t>Year</t>
  </si>
  <si>
    <t>Pset_PN</t>
  </si>
  <si>
    <t>Pset_Set</t>
  </si>
  <si>
    <t>Cset_CN</t>
  </si>
  <si>
    <t>Pset_CO</t>
  </si>
  <si>
    <t>UC_FLO</t>
  </si>
  <si>
    <t>Attribute</t>
  </si>
  <si>
    <t>LimType</t>
  </si>
  <si>
    <t>~UC_Sets: T_E:</t>
  </si>
  <si>
    <t>UC_Desc</t>
  </si>
  <si>
    <t>UC - Each Region/Period</t>
  </si>
  <si>
    <t>UC_RHSRTS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</si>
  <si>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</si>
  <si>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</si>
  <si>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</si>
  <si>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</si>
  <si>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</si>
  <si>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</si>
  <si>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</si>
  <si>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</si>
  <si>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</si>
  <si>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</si>
  <si>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</si>
  <si>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</si>
  <si>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</si>
  <si>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</si>
  <si>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</si>
  <si>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</si>
  <si>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</si>
  <si>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</si>
  <si>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</si>
  <si>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</si>
  <si>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</si>
  <si>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</si>
  <si>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</si>
  <si>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</si>
  <si>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</si>
  <si>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</si>
  <si>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TRAPS</t>
  </si>
  <si>
    <t>TRAPM</t>
  </si>
  <si>
    <t>TRAPL</t>
  </si>
  <si>
    <t>~UC_T:UC_COMPRD</t>
  </si>
  <si>
    <t>LO</t>
  </si>
  <si>
    <t>UC_cycling_S</t>
  </si>
  <si>
    <t>UC_motorcycle_S</t>
  </si>
  <si>
    <t>UC_LDVs_S</t>
  </si>
  <si>
    <t>UC_Taxis_S</t>
  </si>
  <si>
    <t>UC_BUS_S</t>
  </si>
  <si>
    <t>UC_motorcycle_M</t>
  </si>
  <si>
    <t>UC_LDVs_M</t>
  </si>
  <si>
    <t>UC_Taxis_M</t>
  </si>
  <si>
    <t>UC_BUS_M</t>
  </si>
  <si>
    <t>UC_LDVs_L</t>
  </si>
  <si>
    <t>UC_Taxis_L</t>
  </si>
  <si>
    <t>UC_BUS_L</t>
  </si>
  <si>
    <t>UC_Train_L</t>
  </si>
  <si>
    <t>UC_Light_rail_LUAS_S</t>
  </si>
  <si>
    <t>UC_walking_S</t>
  </si>
  <si>
    <t>~UC_Sets: R_E:AllRegions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</si>
  <si>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</si>
  <si>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</si>
  <si>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</si>
  <si>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</si>
  <si>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</si>
  <si>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</si>
  <si>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</si>
  <si>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</si>
  <si>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</si>
  <si>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</si>
  <si>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</si>
  <si>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</si>
  <si>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</si>
  <si>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</si>
  <si>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</si>
  <si>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</si>
  <si>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</si>
  <si>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</si>
  <si>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</si>
  <si>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</si>
  <si>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</si>
  <si>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</si>
  <si>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</si>
  <si>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</si>
  <si>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</si>
  <si>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</si>
  <si>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</si>
  <si>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</si>
  <si>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</si>
  <si>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</si>
  <si>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</si>
  <si>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</si>
  <si>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</si>
  <si>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</si>
  <si>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r>
      <t>The potential of behavior change measures on fuel consumption &amp; CO</t>
    </r>
    <r>
      <rPr>
        <b/>
        <vertAlign val="subscript"/>
        <sz val="16"/>
        <color rgb="FF000000"/>
        <rFont val="CenturyGothic-Bold"/>
      </rPr>
      <t>2</t>
    </r>
    <r>
      <rPr>
        <b/>
        <sz val="16"/>
        <color rgb="FF000000"/>
        <rFont val="CenturyGothic-Bold"/>
      </rPr>
      <t xml:space="preserve"> emissions in transport sector</t>
    </r>
  </si>
  <si>
    <t xml:space="preserve"> Solutions</t>
  </si>
  <si>
    <t xml:space="preserve"> Saving potential</t>
  </si>
  <si>
    <t xml:space="preserve"> Half of all car trips of less than 5 km can be replaced by bicycle/walking</t>
  </si>
  <si>
    <t xml:space="preserve"> Replacing short car journeys with active modes</t>
  </si>
  <si>
    <t>UP</t>
  </si>
  <si>
    <t>Vehicle type (Existing technologies)</t>
  </si>
  <si>
    <t>End-use technologies</t>
  </si>
  <si>
    <t>Description</t>
  </si>
  <si>
    <t>Passengers</t>
  </si>
  <si>
    <t>Active modes</t>
  </si>
  <si>
    <t>T-WLK_WLK</t>
  </si>
  <si>
    <t>TRA Walking</t>
  </si>
  <si>
    <t>T-CYC_CYC</t>
  </si>
  <si>
    <t>TRA Cycling</t>
  </si>
  <si>
    <t>Two-wheelers</t>
  </si>
  <si>
    <t>T-MOT-ICE_GSL00</t>
  </si>
  <si>
    <t>TRA Motorcycles: Gasoline ICEs - Existing</t>
  </si>
  <si>
    <t>Private cars</t>
  </si>
  <si>
    <t>T-CAR-ICE_GSL00</t>
  </si>
  <si>
    <t>TRA Cars: Gasoline ICEs - Existing</t>
  </si>
  <si>
    <t>T-CAR-ICE_DST00</t>
  </si>
  <si>
    <t>TRA Cars: Diesel ICEs - Existing</t>
  </si>
  <si>
    <t>T-CAR-ICE_DF00</t>
  </si>
  <si>
    <t>TRA Cars: Dual fuel ICEs - Existing</t>
  </si>
  <si>
    <t>T-CAR-ICE_E8500</t>
  </si>
  <si>
    <t>TRA Cars: Flex fuel ICEs - Existing</t>
  </si>
  <si>
    <t>T-CAR-HEV_GSL00</t>
  </si>
  <si>
    <t>TRA Cars: Gasoline HEV - Existing</t>
  </si>
  <si>
    <t>T-CAR-HEV_DST00</t>
  </si>
  <si>
    <t>TRA Cars: Diesel HEV - Existing</t>
  </si>
  <si>
    <t>T-CAR-PHEV_GSL00</t>
  </si>
  <si>
    <t>TRA Cars: Gasoline PHEV - Existing</t>
  </si>
  <si>
    <t>T-CAR-PHEV_DST00</t>
  </si>
  <si>
    <t>TRA Cars: Diesel PHEV - Existing</t>
  </si>
  <si>
    <t>T-CAR-BEV_ELC00</t>
  </si>
  <si>
    <t>TRA Cars: Battery Electric Vehicle - Existing</t>
  </si>
  <si>
    <t>Small public services (Taxi)</t>
  </si>
  <si>
    <t>T-TAX-ICE_GSL00</t>
  </si>
  <si>
    <t>TRA Taxis: Gasoline ICEs - Existing</t>
  </si>
  <si>
    <t>T-TAX-ICE_DST00</t>
  </si>
  <si>
    <t>TRA Taxis: Diesel ICEs - Existing</t>
  </si>
  <si>
    <t>T-TAX-HEV_GSL00</t>
  </si>
  <si>
    <t>TRA Taxis: Gasoline HEVs - Existing</t>
  </si>
  <si>
    <t>Large public services (Bus)</t>
  </si>
  <si>
    <t>T-BUS-ICE_DST00</t>
  </si>
  <si>
    <t>TRA BUS: Diesel ICEs - Existing</t>
  </si>
  <si>
    <t>Rail</t>
  </si>
  <si>
    <t>T-LPT-EV_ELC00</t>
  </si>
  <si>
    <t>TRA Light Passenger Train: Electric - Existing</t>
  </si>
  <si>
    <t>T-HPT-EV_ELC00</t>
  </si>
  <si>
    <t>TRA Heavy Passenger Train: Electric - Existing</t>
  </si>
  <si>
    <t>T-HPT-ICE_DST00</t>
  </si>
  <si>
    <t>TRA Heavy Passenger Train: Diesel - Existing</t>
  </si>
  <si>
    <t>Freights</t>
  </si>
  <si>
    <t>Goods vehicle</t>
  </si>
  <si>
    <t>T-LGT-ICE_GSL00</t>
  </si>
  <si>
    <t>TRA Light Goods Truck: Gasoline ICEs - Existing</t>
  </si>
  <si>
    <t>T-HGT-ICE_DST00</t>
  </si>
  <si>
    <t>TRA Heavy Goods Truck: Diesel ICEs - Existing</t>
  </si>
  <si>
    <t>T-GTR-ICE_DST00</t>
  </si>
  <si>
    <t>TRA Goods Train: ICE Diesel Train - Existing</t>
  </si>
  <si>
    <t>Tourism, Navigation, and others</t>
  </si>
  <si>
    <t>T-TUR_CON00</t>
  </si>
  <si>
    <t>TRA Tourism: Conventional Tourism Vehicles - Existing</t>
  </si>
  <si>
    <t>T-NAV_CON00</t>
  </si>
  <si>
    <t>TRA Navigation: Conventional Navigation Vehicles - Existing</t>
  </si>
  <si>
    <t>T-OTH_CON00</t>
  </si>
  <si>
    <t xml:space="preserve">TRA Unspecified: Conventional Unspecified Vehicles - Existing </t>
  </si>
  <si>
    <t>Aviation</t>
  </si>
  <si>
    <t>T-AVI_DOM00</t>
  </si>
  <si>
    <t>TRA Domestic Aviation: Aviation for Domestic Flights</t>
  </si>
  <si>
    <t>T-AVI_INT00</t>
  </si>
  <si>
    <t>TRA International Aviation: Aviation for International Flights</t>
  </si>
  <si>
    <t>Bpkm</t>
  </si>
  <si>
    <t>Category</t>
  </si>
  <si>
    <t>Distance</t>
  </si>
  <si>
    <t>Short-range</t>
  </si>
  <si>
    <t>&lt; 5 km</t>
  </si>
  <si>
    <t>Medium-range</t>
  </si>
  <si>
    <t>5-30 km</t>
  </si>
  <si>
    <t>Long-range</t>
  </si>
  <si>
    <t>&gt; 30 km</t>
  </si>
  <si>
    <t>Demand</t>
  </si>
  <si>
    <t>Unit</t>
  </si>
  <si>
    <t>Share of transport modes in short-range passenger demand in 2018</t>
  </si>
  <si>
    <t>Modes</t>
  </si>
  <si>
    <t>Transport type</t>
  </si>
  <si>
    <t>Non-motorized</t>
  </si>
  <si>
    <t>Walk</t>
  </si>
  <si>
    <t>Bike</t>
  </si>
  <si>
    <t>Private</t>
  </si>
  <si>
    <t>2-wheelers</t>
  </si>
  <si>
    <t>LDV</t>
  </si>
  <si>
    <t>Public</t>
  </si>
  <si>
    <t>Taxis</t>
  </si>
  <si>
    <t>BUS</t>
  </si>
  <si>
    <t>Light rail (LUAS)</t>
  </si>
  <si>
    <t>Train</t>
  </si>
  <si>
    <t>TOTAL</t>
  </si>
  <si>
    <t>Share of transport modes in medium-range passenger demand in 2018</t>
  </si>
  <si>
    <t>Share of transport modes in long-range passenger demand in 2018</t>
  </si>
  <si>
    <t>The following shares come from Demand sheet in VT file</t>
  </si>
  <si>
    <t>check</t>
  </si>
  <si>
    <t>check 2018</t>
  </si>
  <si>
    <t>check 2030</t>
  </si>
  <si>
    <t>UC_Light_rail_LUAS_M</t>
  </si>
  <si>
    <t>T-LGT-ICE_DST00</t>
  </si>
  <si>
    <t>TRA Light Goods Truck: Diesel ICEs - Existing</t>
  </si>
  <si>
    <t>T-MGT-ICE_DST00</t>
  </si>
  <si>
    <t>TRA Medium Goods Truck: Diesel ICEs - Existing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</si>
</sst>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(* #,##0.00_);_(* \(#,##0.00\);_(* &quot;-&quot;??_);_(@_)"/>
    <numFmt numFmtId="165" formatCode="0.0"/>
    <numFmt numFmtId="166" formatCode="0.000"/>
    <numFmt numFmtId="167" formatCode="0.000000"/>
    <numFmt numFmtId="168" formatCode="0.0000"/>
    <numFmt numFmtId="169" formatCode="0.0%"/>
    <numFmt numFmtId="170" formatCode="_-* #,##0_-;\-* #,##0_-;_-* &quot;-&quot;??_-;_-@_-"/>
    <numFmt numFmtId="171" formatCode="0.0000%"/>
  </numFmts>
  <fonts count="23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rgb="FF000000"/>
      <name val="CenturyGothic-Bold"/>
    </font>
    <font>
      <b/>
      <vertAlign val="subscript"/>
      <sz val="16"/>
      <color rgb="FF000000"/>
      <name val="CenturyGothic-Bold"/>
    </font>
    <font>
      <b/>
      <sz val="16"/>
      <color rgb="FF000000"/>
      <name val="Arial"/>
      <family val="2"/>
    </font>
    <font>
      <sz val="14"/>
      <color rgb="FF000000"/>
      <name val="Arial"/>
      <family val="2"/>
    </font>
    <font>
      <b/>
      <sz val="12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</font>
  </fonts>
  <fills count="1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6FB7D"/>
        <bgColor indexed="64"/>
      </patternFill>
    </fill>
    <fill>
      <patternFill patternType="solid">
        <fgColor rgb="FFE7E7E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theme="8" tint="0.79998168889431442"/>
        <bgColor indexed="65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4">
    <xf numFmtId="0" fontId="0" fillId="0" borderId="0"/>
    <xf numFmtId="9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22" fillId="0" borderId="0"/>
    <xf numFmtId="9" fontId="3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13" borderId="0" applyNumberFormat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13" borderId="0" applyNumberFormat="0" applyBorder="0" applyAlignment="0" applyProtection="0"/>
  </cellStyleXfs>
  <cellXfs count="58">
    <xf numFmtId="0" fontId="0" fillId="0" borderId="0" xfId="0"/>
    <xf numFmtId="0" fontId="2" fillId="2" borderId="0" xfId="0" applyFont="1" applyFill="1" applyBorder="1"/>
    <xf numFmtId="0" fontId="2" fillId="3" borderId="0" xfId="0" applyFont="1" applyFill="1" applyBorder="1"/>
    <xf numFmtId="0" fontId="2" fillId="4" borderId="0" xfId="0" applyFont="1" applyFill="1" applyBorder="1"/>
    <xf numFmtId="0" fontId="1" fillId="0" borderId="0" xfId="0" applyFont="1"/>
    <xf numFmtId="0" fontId="0" fillId="0" borderId="0" xfId="0"/>
    <xf numFmtId="165" fontId="0" fillId="0" borderId="0" xfId="0" applyNumberFormat="1"/>
    <xf numFmtId="0" fontId="2" fillId="4" borderId="0" xfId="0" applyFont="1" applyFill="1"/>
    <xf numFmtId="0" fontId="2" fillId="2" borderId="0" xfId="0" applyFont="1" applyFill="1"/>
    <xf numFmtId="0" fontId="2" fillId="3" borderId="0" xfId="0" applyFont="1" applyFill="1"/>
    <xf numFmtId="2" fontId="0" fillId="0" borderId="0" xfId="0" applyNumberFormat="1"/>
    <xf numFmtId="0" fontId="0" fillId="0" borderId="2" xfId="0" applyBorder="1"/>
    <xf numFmtId="2" fontId="0" fillId="0" borderId="2" xfId="0" applyNumberFormat="1" applyBorder="1"/>
    <xf numFmtId="0" fontId="0" fillId="0" borderId="0" xfId="0" applyBorder="1"/>
    <xf numFmtId="2" fontId="0" fillId="0" borderId="0" xfId="0" applyNumberFormat="1" applyBorder="1"/>
    <xf numFmtId="0" fontId="4" fillId="5" borderId="2" xfId="0" applyFont="1" applyFill="1" applyBorder="1" applyAlignment="1">
      <alignment horizontal="left" vertical="center"/>
    </xf>
    <xf numFmtId="0" fontId="4" fillId="5" borderId="2" xfId="0" applyFont="1" applyFill="1" applyBorder="1" applyAlignment="1" applyProtection="1">
      <alignment horizontal="left" vertical="center"/>
      <protection locked="0"/>
    </xf>
    <xf numFmtId="0" fontId="4" fillId="6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Fill="1" applyBorder="1"/>
    <xf numFmtId="166" fontId="0" fillId="0" borderId="0" xfId="0" applyNumberFormat="1" applyBorder="1"/>
    <xf numFmtId="0" fontId="6" fillId="0" borderId="0" xfId="0" applyFont="1" applyAlignment="1">
      <alignment horizontal="left" vertical="center" readingOrder="1"/>
    </xf>
    <xf numFmtId="167" fontId="0" fillId="0" borderId="0" xfId="0" applyNumberFormat="1"/>
    <xf numFmtId="0" fontId="0" fillId="0" borderId="0" xfId="0" applyAlignment="1">
      <alignment vertical="center"/>
    </xf>
    <xf numFmtId="10" fontId="0" fillId="0" borderId="0" xfId="1" applyNumberFormat="1" applyFont="1"/>
    <xf numFmtId="0" fontId="0" fillId="0" borderId="0" xfId="0" applyFill="1"/>
    <xf numFmtId="0" fontId="0" fillId="0" borderId="0" xfId="0" applyFill="1" applyBorder="1"/>
    <xf numFmtId="0" fontId="5" fillId="10" borderId="1" xfId="0" applyFont="1" applyFill="1" applyBorder="1" applyAlignment="1">
      <alignment vertical="center"/>
    </xf>
    <xf numFmtId="0" fontId="5" fillId="10" borderId="6" xfId="0" applyFont="1" applyFill="1" applyBorder="1" applyAlignment="1">
      <alignment vertical="center"/>
    </xf>
    <xf numFmtId="0" fontId="13" fillId="11" borderId="0" xfId="0" applyFont="1" applyFill="1" applyAlignment="1">
      <alignment vertical="center"/>
    </xf>
    <xf numFmtId="0" fontId="14" fillId="0" borderId="0" xfId="0" applyFont="1" applyAlignment="1">
      <alignment vertical="center"/>
    </xf>
    <xf numFmtId="0" fontId="13" fillId="10" borderId="7" xfId="0" applyFont="1" applyFill="1" applyBorder="1" applyAlignment="1">
      <alignment vertical="center"/>
    </xf>
    <xf numFmtId="0" fontId="14" fillId="0" borderId="8" xfId="0" applyFont="1" applyBorder="1" applyAlignment="1">
      <alignment vertical="center"/>
    </xf>
    <xf numFmtId="0" fontId="12" fillId="9" borderId="2" xfId="0" applyFont="1" applyFill="1" applyBorder="1" applyAlignment="1"/>
    <xf numFmtId="0" fontId="0" fillId="0" borderId="8" xfId="0" applyBorder="1"/>
    <xf numFmtId="0" fontId="0" fillId="0" borderId="8" xfId="0" applyBorder="1" applyAlignment="1">
      <alignment vertical="center"/>
    </xf>
    <xf numFmtId="0" fontId="4" fillId="5" borderId="8" xfId="0" applyFont="1" applyFill="1" applyBorder="1" applyAlignment="1" applyProtection="1">
      <alignment horizontal="left" vertical="center"/>
      <protection locked="0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12" borderId="2" xfId="0" applyFont="1" applyFill="1" applyBorder="1" applyAlignment="1" applyProtection="1">
      <alignment horizontal="left" vertical="center"/>
      <protection locked="0"/>
    </xf>
    <xf numFmtId="0" fontId="18" fillId="12" borderId="2" xfId="0" applyFont="1" applyFill="1" applyBorder="1" applyAlignment="1">
      <alignment horizontal="right" vertical="center"/>
    </xf>
    <xf numFmtId="9" fontId="19" fillId="0" borderId="0" xfId="1" applyFont="1" applyFill="1" applyBorder="1"/>
    <xf numFmtId="169" fontId="19" fillId="0" borderId="0" xfId="1" applyNumberFormat="1" applyFont="1" applyFill="1" applyBorder="1"/>
    <xf numFmtId="0" fontId="17" fillId="0" borderId="2" xfId="0" applyFont="1" applyBorder="1"/>
    <xf numFmtId="0" fontId="18" fillId="0" borderId="2" xfId="0" applyFont="1" applyBorder="1" applyAlignment="1">
      <alignment horizontal="center"/>
    </xf>
    <xf numFmtId="170" fontId="18" fillId="0" borderId="2" xfId="2" applyNumberFormat="1" applyFont="1" applyFill="1" applyBorder="1"/>
    <xf numFmtId="0" fontId="20" fillId="5" borderId="8" xfId="0" applyFont="1" applyFill="1" applyBorder="1" applyAlignment="1" applyProtection="1">
      <alignment horizontal="left" vertical="center"/>
      <protection locked="0"/>
    </xf>
    <xf numFmtId="168" fontId="0" fillId="0" borderId="0" xfId="0" applyNumberFormat="1"/>
    <xf numFmtId="168" fontId="0" fillId="3" borderId="0" xfId="0" applyNumberFormat="1" applyFill="1"/>
    <xf numFmtId="166" fontId="0" fillId="0" borderId="0" xfId="0" applyNumberFormat="1"/>
    <xf numFmtId="0" fontId="10" fillId="7" borderId="4" xfId="0" applyFont="1" applyFill="1" applyBorder="1" applyAlignment="1">
      <alignment horizontal="left" wrapText="1" readingOrder="1"/>
    </xf>
    <xf numFmtId="0" fontId="9" fillId="8" borderId="4" xfId="0" applyFont="1" applyFill="1" applyBorder="1" applyAlignment="1">
      <alignment horizontal="left" vertical="center" wrapText="1" readingOrder="1"/>
    </xf>
    <xf numFmtId="0" fontId="8" fillId="7" borderId="4" xfId="0" applyFont="1" applyFill="1" applyBorder="1" applyAlignment="1">
      <alignment horizontal="left" vertical="center" wrapText="1" readingOrder="1"/>
    </xf>
    <xf numFmtId="0" fontId="8" fillId="7" borderId="4" xfId="0" applyFont="1" applyFill="1" applyBorder="1" applyAlignment="1">
      <alignment horizontal="center" vertical="center" wrapText="1" readingOrder="1"/>
    </xf>
    <xf numFmtId="171" fontId="19" fillId="0" borderId="0" xfId="1" applyNumberFormat="1" applyFont="1" applyFill="1" applyBorder="1"/>
  </cellXfs>
  <cellStyles count="14">
    <cellStyle name="20% - Accent5 2" xfId="9" xr:uid="{7F8DC7F5-A9E6-4E53-9FB8-C5D57F662307}"/>
    <cellStyle name="20% - Accent5 3" xfId="13" xr:uid="{46F4640E-8EFB-4FE6-B1A2-2F7FC8E1C753}"/>
    <cellStyle name="Comma" xfId="2" builtinId="3"/>
    <cellStyle name="Comma 2" xfId="7" xr:uid="{B1A7F620-FF14-4805-BE99-2D64774095B6}"/>
    <cellStyle name="Comma 3" xfId="11" xr:uid="{9D074141-1684-4792-B086-9E09B5D316D2}"/>
    <cellStyle name="Normal" xfId="0" builtinId="0"/>
    <cellStyle name="Normal 2" xfId="5" xr:uid="{49204F31-F1EE-4765-9298-6FB0EFF2E7E9}"/>
    <cellStyle name="Normal 3" xfId="6" xr:uid="{C8F48383-0626-4874-BE7C-C97F6FF57A5C}"/>
    <cellStyle name="Normal 4" xfId="10" xr:uid="{0E134511-7F62-4B08-8BD8-017715E8B306}"/>
    <cellStyle name="Normal 5" xfId="3" xr:uid="{BC8BD16D-ADD6-4095-95CF-BF085F31A81A}"/>
    <cellStyle name="Percent" xfId="1" builtinId="5"/>
    <cellStyle name="Percent 2" xfId="8" xr:uid="{808DFB97-A7D5-4B57-9955-B62C7ADB3DFD}"/>
    <cellStyle name="Percent 3" xfId="12" xr:uid="{0016E1CC-5919-4761-8727-BBC40F3A532C}"/>
    <cellStyle name="Percent 4" xfId="4" xr:uid="{63B50ACE-25B1-429E-880D-1E80A6A82CC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D3" sqref="D3"/>
    </sheetView>
  </sheetViews>
  <sheetFormatPr defaultColWidth="9.140625" defaultRowHeight="15"/>
  <cols>
    <col min="1" max="1" width="12.140625" style="5" customWidth="1"/>
    <col min="2" max="2" width="11.7109375" style="5" customWidth="1"/>
    <col min="3" max="3" width="3.140625" style="5" bestFit="1" customWidth="1"/>
    <col min="4" max="4" width="8.5703125" style="5" bestFit="1" customWidth="1"/>
    <col min="5" max="5" width="6.42578125" style="5" bestFit="1" customWidth="1"/>
    <col min="6" max="6" width="4.85546875" style="5" bestFit="1" customWidth="1"/>
    <col min="7" max="7" width="5.7109375" style="5" bestFit="1" customWidth="1"/>
    <col min="8" max="8" width="5.85546875" style="5" bestFit="1" customWidth="1"/>
    <col min="9" max="9" width="5.42578125" style="5" bestFit="1" customWidth="1"/>
    <col min="10" max="11" width="5.7109375" style="5" bestFit="1" customWidth="1"/>
    <col min="12" max="12" width="6.5703125" style="5" bestFit="1" customWidth="1"/>
    <col min="13" max="13" width="6.140625" style="5" bestFit="1" customWidth="1"/>
    <col min="14" max="14" width="6.7109375" style="5" bestFit="1" customWidth="1"/>
    <col min="15" max="15" width="6.5703125" style="5" bestFit="1" customWidth="1"/>
    <col min="16" max="16" width="7.28515625" style="5" bestFit="1" customWidth="1"/>
    <col min="17" max="17" width="5.7109375" style="5" bestFit="1" customWidth="1"/>
    <col min="18" max="18" width="6.140625" style="5" bestFit="1" customWidth="1"/>
    <col min="19" max="19" width="5.7109375" style="5" bestFit="1" customWidth="1"/>
    <col min="20" max="20" width="5.5703125" style="5" bestFit="1" customWidth="1"/>
    <col min="21" max="21" width="5.85546875" style="5" bestFit="1" customWidth="1"/>
    <col min="22" max="22" width="6.7109375" style="5" bestFit="1" customWidth="1"/>
    <col min="23" max="23" width="4.85546875" style="5" bestFit="1" customWidth="1"/>
    <col min="24" max="24" width="7.5703125" style="5" customWidth="1"/>
    <col min="25" max="25" width="6.7109375" style="5" bestFit="1" customWidth="1"/>
    <col min="26" max="26" width="6.140625" style="5" bestFit="1" customWidth="1"/>
    <col min="27" max="28" width="6" style="5" bestFit="1" customWidth="1"/>
    <col min="29" max="29" width="5.7109375" style="5" bestFit="1" customWidth="1"/>
    <col min="30" max="30" width="6.7109375" style="5" bestFit="1" customWidth="1"/>
    <col min="31" max="16384" width="9.140625" style="5"/>
  </cols>
  <sheetData>
    <row r="3" spans="1:30">
      <c r="C3" s="15" t="str" cm="1">
        <f t="array" ref="C3">INDEX(C5:C7,$A$4)</f>
        <v>IE</v>
      </c>
      <c r="D3" s="15" t="str" cm="1">
        <f t="array" ref="D3">INDEX(D5:D7,$A$4)</f>
        <v>National</v>
      </c>
      <c r="E3" s="15" t="str" cm="1">
        <f t="array" ref="E3">INDEX(E5:E7,$A$4)</f>
        <v>IE-CW</v>
      </c>
      <c r="F3" s="15" t="str" cm="1">
        <f t="array" ref="F3">INDEX(F5:F7,$A$4)</f>
        <v>IE-D</v>
      </c>
      <c r="G3" s="15" t="str" cm="1">
        <f t="array" ref="G3">INDEX(G5:G7,$A$4)</f>
        <v>IE-KE</v>
      </c>
      <c r="H3" s="15" t="str" cm="1">
        <f t="array" ref="H3">INDEX(H5:H7,$A$4)</f>
        <v>IE-KK</v>
      </c>
      <c r="I3" s="15" t="str" cm="1">
        <f t="array" ref="I3">INDEX(I5:I7,$A$4)</f>
        <v>IE-LS</v>
      </c>
      <c r="J3" s="15" t="str" cm="1">
        <f t="array" ref="J3">INDEX(J5:J7,$A$4)</f>
        <v>IE-LD</v>
      </c>
      <c r="K3" s="15" t="str" cm="1">
        <f t="array" ref="K3">INDEX(K5:K7,$A$4)</f>
        <v>IE-LH</v>
      </c>
      <c r="L3" s="15" t="str" cm="1">
        <f t="array" ref="L3">INDEX(L5:L7,$A$4)</f>
        <v>IE-MH</v>
      </c>
      <c r="M3" s="15" t="str" cm="1">
        <f t="array" ref="M3">INDEX(M5:M7,$A$4)</f>
        <v>IE-OY</v>
      </c>
      <c r="N3" s="15" t="str" cm="1">
        <f t="array" ref="N3">INDEX(N5:N7,$A$4)</f>
        <v>IE-WH</v>
      </c>
      <c r="O3" s="15" t="str" cm="1">
        <f t="array" ref="O3">INDEX(O5:O7,$A$4)</f>
        <v>IE-WX</v>
      </c>
      <c r="P3" s="15" t="str" cm="1">
        <f t="array" ref="P3">INDEX(P5:P7,$A$4)</f>
        <v>IE-WW</v>
      </c>
      <c r="Q3" s="15" t="str" cm="1">
        <f t="array" ref="Q3">INDEX(Q5:Q7,$A$4)</f>
        <v>IE-CE</v>
      </c>
      <c r="R3" s="15" t="str" cm="1">
        <f t="array" ref="R3">INDEX(R5:R7,$A$4)</f>
        <v>IE-CO</v>
      </c>
      <c r="S3" s="15" t="str" cm="1">
        <f t="array" ref="S3">INDEX(S5:S7,$A$4)</f>
        <v>IE-KY</v>
      </c>
      <c r="T3" s="15" t="str" cm="1">
        <f t="array" ref="T3">INDEX(T5:T7,$A$4)</f>
        <v>IE-LK</v>
      </c>
      <c r="U3" s="15" t="str" cm="1">
        <f t="array" ref="U3">INDEX(U5:U7,$A$4)</f>
        <v>IE-TA</v>
      </c>
      <c r="V3" s="15" t="str" cm="1">
        <f t="array" ref="V3">INDEX(V5:V7,$A$4)</f>
        <v>IE-WD</v>
      </c>
      <c r="W3" s="15" t="str" cm="1">
        <f t="array" ref="W3">INDEX(W5:W7,$A$4)</f>
        <v>IE-G</v>
      </c>
      <c r="X3" s="15" t="str" cm="1">
        <f t="array" ref="X3">INDEX(X5:X7,$A$4)</f>
        <v>IE-LM</v>
      </c>
      <c r="Y3" s="15" t="str" cm="1">
        <f t="array" ref="Y3">INDEX(Y5:Y7,$A$4)</f>
        <v>IE-MO</v>
      </c>
      <c r="Z3" s="15" t="str" cm="1">
        <f t="array" ref="Z3">INDEX(Z5:Z7,$A$4)</f>
        <v>IE-RN</v>
      </c>
      <c r="AA3" s="15" t="str" cm="1">
        <f t="array" ref="AA3">INDEX(AA5:AA7,$A$4)</f>
        <v>IE-SO</v>
      </c>
      <c r="AB3" s="15" t="str" cm="1">
        <f t="array" ref="AB3">INDEX(AB5:AB7,$A$4)</f>
        <v>IE-CN</v>
      </c>
      <c r="AC3" s="15" t="str" cm="1">
        <f t="array" ref="AC3">INDEX(AC5:AC7,$A$4)</f>
        <v>IE-DL</v>
      </c>
      <c r="AD3" s="15" t="str" cm="1">
        <f t="array" ref="AD3">INDEX(AD5:AD7,$A$4)</f>
        <v>IE-MN</v>
      </c>
    </row>
    <row r="4" spans="1:30">
      <c r="A4" s="5">
        <v>1</v>
      </c>
    </row>
    <row r="5" spans="1:30">
      <c r="A5" s="5" t="s">
        <v>61</v>
      </c>
      <c r="C5" s="16" t="s">
        <v>62</v>
      </c>
      <c r="D5" s="16" t="s">
        <v>63</v>
      </c>
      <c r="E5" s="15" t="str">
        <f>Regions!A11</f>
        <v>IE-CW</v>
      </c>
      <c r="F5" s="15" t="str">
        <f>Regions!A16</f>
        <v>IE-D</v>
      </c>
      <c r="G5" s="15" t="str">
        <f>Regions!A19</f>
        <v>IE-KE</v>
      </c>
      <c r="H5" s="15" t="str">
        <f>Regions!A20</f>
        <v>IE-KK</v>
      </c>
      <c r="I5" s="15" t="str">
        <f>Regions!A21</f>
        <v>IE-LS</v>
      </c>
      <c r="J5" s="15" t="str">
        <f>Regions!A24</f>
        <v>IE-LD</v>
      </c>
      <c r="K5" s="15" t="str">
        <f>Regions!A25</f>
        <v>IE-LH</v>
      </c>
      <c r="L5" s="15" t="str">
        <f>Regions!A27</f>
        <v>IE-MH</v>
      </c>
      <c r="M5" s="15" t="str">
        <f>Regions!A29</f>
        <v>IE-OY</v>
      </c>
      <c r="N5" s="15" t="str">
        <f>Regions!A34</f>
        <v>IE-WH</v>
      </c>
      <c r="O5" s="15" t="str">
        <f>Regions!A35</f>
        <v>IE-WX</v>
      </c>
      <c r="P5" s="15" t="str">
        <f>Regions!A36</f>
        <v>IE-WW</v>
      </c>
      <c r="Q5" s="15" t="str">
        <f>Regions!A13</f>
        <v>IE-CE</v>
      </c>
      <c r="R5" s="15" t="str">
        <f>Regions!A14</f>
        <v>IE-CO</v>
      </c>
      <c r="S5" s="15" t="str">
        <f>Regions!A18</f>
        <v>IE-KY</v>
      </c>
      <c r="T5" s="15" t="str">
        <f>Regions!A23</f>
        <v>IE-LK</v>
      </c>
      <c r="U5" s="15" t="str">
        <f>Regions!A32</f>
        <v>IE-TA</v>
      </c>
      <c r="V5" s="15" t="str">
        <f>Regions!A33</f>
        <v>IE-WD</v>
      </c>
      <c r="W5" s="15" t="str">
        <f>Regions!A17</f>
        <v>IE-G</v>
      </c>
      <c r="X5" s="15" t="str">
        <f>Regions!A22</f>
        <v>IE-LM</v>
      </c>
      <c r="Y5" s="15" t="str">
        <f>Regions!A26</f>
        <v>IE-MO</v>
      </c>
      <c r="Z5" s="15" t="str">
        <f>Regions!A30</f>
        <v>IE-RN</v>
      </c>
      <c r="AA5" s="15" t="str">
        <f>Regions!A31</f>
        <v>IE-SO</v>
      </c>
      <c r="AB5" s="15" t="str">
        <f>Regions!A12</f>
        <v>IE-CN</v>
      </c>
      <c r="AC5" s="15" t="str">
        <f>Regions!A15</f>
        <v>IE-DL</v>
      </c>
      <c r="AD5" s="15" t="str">
        <f>Regions!A28</f>
        <v>IE-MN</v>
      </c>
    </row>
    <row r="6" spans="1:30">
      <c r="A6" s="5" t="s">
        <v>64</v>
      </c>
      <c r="C6" s="15" t="str">
        <f>C5</f>
        <v>IE</v>
      </c>
      <c r="D6" s="15" t="str">
        <f>"*"&amp;D5</f>
        <v>*National</v>
      </c>
      <c r="E6" s="15" t="str">
        <f t="shared" ref="E6:AD6" si="0">"*"&amp;E5</f>
        <v>*IE-CW</v>
      </c>
      <c r="F6" s="15" t="str">
        <f t="shared" si="0"/>
        <v>*IE-D</v>
      </c>
      <c r="G6" s="15" t="str">
        <f t="shared" si="0"/>
        <v>*IE-KE</v>
      </c>
      <c r="H6" s="15" t="str">
        <f t="shared" si="0"/>
        <v>*IE-KK</v>
      </c>
      <c r="I6" s="15" t="str">
        <f t="shared" si="0"/>
        <v>*IE-LS</v>
      </c>
      <c r="J6" s="15" t="str">
        <f t="shared" si="0"/>
        <v>*IE-LD</v>
      </c>
      <c r="K6" s="15" t="str">
        <f t="shared" si="0"/>
        <v>*IE-LH</v>
      </c>
      <c r="L6" s="15" t="str">
        <f t="shared" si="0"/>
        <v>*IE-MH</v>
      </c>
      <c r="M6" s="15" t="str">
        <f t="shared" si="0"/>
        <v>*IE-OY</v>
      </c>
      <c r="N6" s="15" t="str">
        <f t="shared" si="0"/>
        <v>*IE-WH</v>
      </c>
      <c r="O6" s="15" t="str">
        <f t="shared" si="0"/>
        <v>*IE-WX</v>
      </c>
      <c r="P6" s="15" t="str">
        <f t="shared" si="0"/>
        <v>*IE-WW</v>
      </c>
      <c r="Q6" s="15" t="str">
        <f t="shared" si="0"/>
        <v>*IE-CE</v>
      </c>
      <c r="R6" s="15" t="str">
        <f t="shared" si="0"/>
        <v>*IE-CO</v>
      </c>
      <c r="S6" s="15" t="str">
        <f t="shared" si="0"/>
        <v>*IE-KY</v>
      </c>
      <c r="T6" s="15" t="str">
        <f t="shared" si="0"/>
        <v>*IE-LK</v>
      </c>
      <c r="U6" s="15" t="str">
        <f t="shared" si="0"/>
        <v>*IE-TA</v>
      </c>
      <c r="V6" s="15" t="str">
        <f t="shared" si="0"/>
        <v>*IE-WD</v>
      </c>
      <c r="W6" s="15" t="str">
        <f t="shared" si="0"/>
        <v>*IE-G</v>
      </c>
      <c r="X6" s="15" t="str">
        <f t="shared" si="0"/>
        <v>*IE-LM</v>
      </c>
      <c r="Y6" s="15" t="str">
        <f t="shared" si="0"/>
        <v>*IE-MO</v>
      </c>
      <c r="Z6" s="15" t="str">
        <f t="shared" si="0"/>
        <v>*IE-RN</v>
      </c>
      <c r="AA6" s="15" t="str">
        <f t="shared" si="0"/>
        <v>*IE-SO</v>
      </c>
      <c r="AB6" s="15" t="str">
        <f t="shared" si="0"/>
        <v>*IE-CN</v>
      </c>
      <c r="AC6" s="15" t="str">
        <f t="shared" si="0"/>
        <v>*IE-DL</v>
      </c>
      <c r="AD6" s="15" t="str">
        <f t="shared" si="0"/>
        <v>*IE-MN</v>
      </c>
    </row>
    <row r="7" spans="1:30">
      <c r="A7" s="5" t="s">
        <v>65</v>
      </c>
      <c r="C7" s="15" t="str">
        <f>"*"&amp;C5</f>
        <v>*IE</v>
      </c>
      <c r="D7" s="15" t="str">
        <f>D5</f>
        <v>National</v>
      </c>
      <c r="E7" s="15" t="str">
        <f t="shared" ref="E7:AD7" si="1">E5</f>
        <v>IE-CW</v>
      </c>
      <c r="F7" s="15" t="str">
        <f t="shared" si="1"/>
        <v>IE-D</v>
      </c>
      <c r="G7" s="15" t="str">
        <f t="shared" si="1"/>
        <v>IE-KE</v>
      </c>
      <c r="H7" s="15" t="str">
        <f t="shared" si="1"/>
        <v>IE-KK</v>
      </c>
      <c r="I7" s="15" t="str">
        <f t="shared" si="1"/>
        <v>IE-LS</v>
      </c>
      <c r="J7" s="15" t="str">
        <f t="shared" si="1"/>
        <v>IE-LD</v>
      </c>
      <c r="K7" s="15" t="str">
        <f t="shared" si="1"/>
        <v>IE-LH</v>
      </c>
      <c r="L7" s="15" t="str">
        <f t="shared" si="1"/>
        <v>IE-MH</v>
      </c>
      <c r="M7" s="15" t="str">
        <f t="shared" si="1"/>
        <v>IE-OY</v>
      </c>
      <c r="N7" s="15" t="str">
        <f t="shared" si="1"/>
        <v>IE-WH</v>
      </c>
      <c r="O7" s="15" t="str">
        <f t="shared" si="1"/>
        <v>IE-WX</v>
      </c>
      <c r="P7" s="15" t="str">
        <f t="shared" si="1"/>
        <v>IE-WW</v>
      </c>
      <c r="Q7" s="15" t="str">
        <f t="shared" si="1"/>
        <v>IE-CE</v>
      </c>
      <c r="R7" s="15" t="str">
        <f t="shared" si="1"/>
        <v>IE-CO</v>
      </c>
      <c r="S7" s="15" t="str">
        <f t="shared" si="1"/>
        <v>IE-KY</v>
      </c>
      <c r="T7" s="15" t="str">
        <f t="shared" si="1"/>
        <v>IE-LK</v>
      </c>
      <c r="U7" s="15" t="str">
        <f t="shared" si="1"/>
        <v>IE-TA</v>
      </c>
      <c r="V7" s="15" t="str">
        <f t="shared" si="1"/>
        <v>IE-WD</v>
      </c>
      <c r="W7" s="15" t="str">
        <f t="shared" si="1"/>
        <v>IE-G</v>
      </c>
      <c r="X7" s="15" t="str">
        <f t="shared" si="1"/>
        <v>IE-LM</v>
      </c>
      <c r="Y7" s="15" t="str">
        <f t="shared" si="1"/>
        <v>IE-MO</v>
      </c>
      <c r="Z7" s="15" t="str">
        <f t="shared" si="1"/>
        <v>IE-RN</v>
      </c>
      <c r="AA7" s="15" t="str">
        <f t="shared" si="1"/>
        <v>IE-SO</v>
      </c>
      <c r="AB7" s="15" t="str">
        <f t="shared" si="1"/>
        <v>IE-CN</v>
      </c>
      <c r="AC7" s="15" t="str">
        <f t="shared" si="1"/>
        <v>IE-DL</v>
      </c>
      <c r="AD7" s="15" t="str">
        <f t="shared" si="1"/>
        <v>IE-MN</v>
      </c>
    </row>
    <row r="10" spans="1:30" ht="15.75" thickBot="1">
      <c r="A10" s="17" t="s">
        <v>66</v>
      </c>
      <c r="B10" s="17" t="s">
        <v>67</v>
      </c>
    </row>
    <row r="11" spans="1:30">
      <c r="A11" s="18" t="s">
        <v>68</v>
      </c>
      <c r="B11" s="18" t="s">
        <v>39</v>
      </c>
    </row>
    <row r="12" spans="1:30">
      <c r="A12" s="19" t="s">
        <v>69</v>
      </c>
      <c r="B12" s="19" t="s">
        <v>38</v>
      </c>
    </row>
    <row r="13" spans="1:30">
      <c r="A13" s="19" t="s">
        <v>70</v>
      </c>
      <c r="B13" s="19" t="s">
        <v>37</v>
      </c>
    </row>
    <row r="14" spans="1:30">
      <c r="A14" s="19" t="s">
        <v>71</v>
      </c>
      <c r="B14" s="19" t="s">
        <v>36</v>
      </c>
    </row>
    <row r="15" spans="1:30">
      <c r="A15" s="19" t="s">
        <v>72</v>
      </c>
      <c r="B15" s="19" t="s">
        <v>35</v>
      </c>
    </row>
    <row r="16" spans="1:30">
      <c r="A16" s="19" t="s">
        <v>73</v>
      </c>
      <c r="B16" s="19" t="s">
        <v>34</v>
      </c>
    </row>
    <row r="17" spans="1:2">
      <c r="A17" s="19" t="s">
        <v>74</v>
      </c>
      <c r="B17" s="19" t="s">
        <v>33</v>
      </c>
    </row>
    <row r="18" spans="1:2">
      <c r="A18" s="19" t="s">
        <v>75</v>
      </c>
      <c r="B18" s="19" t="s">
        <v>32</v>
      </c>
    </row>
    <row r="19" spans="1:2">
      <c r="A19" s="19" t="s">
        <v>76</v>
      </c>
      <c r="B19" s="19" t="s">
        <v>31</v>
      </c>
    </row>
    <row r="20" spans="1:2">
      <c r="A20" s="19" t="s">
        <v>77</v>
      </c>
      <c r="B20" s="19" t="s">
        <v>30</v>
      </c>
    </row>
    <row r="21" spans="1:2">
      <c r="A21" s="19" t="s">
        <v>78</v>
      </c>
      <c r="B21" s="19" t="s">
        <v>29</v>
      </c>
    </row>
    <row r="22" spans="1:2">
      <c r="A22" s="19" t="s">
        <v>79</v>
      </c>
      <c r="B22" s="19" t="s">
        <v>28</v>
      </c>
    </row>
    <row r="23" spans="1:2">
      <c r="A23" s="19" t="s">
        <v>80</v>
      </c>
      <c r="B23" s="19" t="s">
        <v>27</v>
      </c>
    </row>
    <row r="24" spans="1:2">
      <c r="A24" s="19" t="s">
        <v>81</v>
      </c>
      <c r="B24" s="19" t="s">
        <v>26</v>
      </c>
    </row>
    <row r="25" spans="1:2">
      <c r="A25" s="19" t="s">
        <v>82</v>
      </c>
      <c r="B25" s="19" t="s">
        <v>25</v>
      </c>
    </row>
    <row r="26" spans="1:2">
      <c r="A26" s="19" t="s">
        <v>83</v>
      </c>
      <c r="B26" s="19" t="s">
        <v>24</v>
      </c>
    </row>
    <row r="27" spans="1:2">
      <c r="A27" s="19" t="s">
        <v>84</v>
      </c>
      <c r="B27" s="19" t="s">
        <v>23</v>
      </c>
    </row>
    <row r="28" spans="1:2">
      <c r="A28" s="19" t="s">
        <v>85</v>
      </c>
      <c r="B28" s="19" t="s">
        <v>22</v>
      </c>
    </row>
    <row r="29" spans="1:2">
      <c r="A29" s="19" t="s">
        <v>86</v>
      </c>
      <c r="B29" s="19" t="s">
        <v>21</v>
      </c>
    </row>
    <row r="30" spans="1:2">
      <c r="A30" s="19" t="s">
        <v>87</v>
      </c>
      <c r="B30" s="19" t="s">
        <v>20</v>
      </c>
    </row>
    <row r="31" spans="1:2">
      <c r="A31" s="19" t="s">
        <v>88</v>
      </c>
      <c r="B31" s="19" t="s">
        <v>19</v>
      </c>
    </row>
    <row r="32" spans="1:2">
      <c r="A32" s="19" t="s">
        <v>89</v>
      </c>
      <c r="B32" s="19" t="s">
        <v>18</v>
      </c>
    </row>
    <row r="33" spans="1:2">
      <c r="A33" s="19" t="s">
        <v>90</v>
      </c>
      <c r="B33" s="19" t="s">
        <v>17</v>
      </c>
    </row>
    <row r="34" spans="1:2">
      <c r="A34" s="19" t="s">
        <v>91</v>
      </c>
      <c r="B34" s="19" t="s">
        <v>16</v>
      </c>
    </row>
    <row r="35" spans="1:2">
      <c r="A35" s="19" t="s">
        <v>92</v>
      </c>
      <c r="B35" s="19" t="s">
        <v>15</v>
      </c>
    </row>
    <row r="36" spans="1:2">
      <c r="A36" s="19" t="s">
        <v>93</v>
      </c>
      <c r="B36" s="19" t="s">
        <v>14</v>
      </c>
    </row>
    <row r="37" spans="1:2">
      <c r="A37" s="20" t="s">
        <v>94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2:AQ177"/>
  <sheetViews>
    <sheetView tabSelected="1" topLeftCell="A9" zoomScaleNormal="100" workbookViewId="0">
      <selection activeCell="A23" sqref="A23"/>
    </sheetView>
  </sheetViews>
  <sheetFormatPr defaultRowHeight="15"/>
  <cols>
    <col min="3" max="3" width="23.5703125" bestFit="1" customWidth="1"/>
    <col min="4" max="4" width="11.7109375" customWidth="1"/>
    <col min="13" max="13" width="16.28515625" bestFit="1" customWidth="1"/>
    <col min="14" max="14" width="10.5703125" bestFit="1" customWidth="1"/>
    <col min="15" max="15" width="12" bestFit="1" customWidth="1"/>
  </cols>
  <sheetData>
    <row r="2" spans="2:43" ht="23.25">
      <c r="C2" s="23" t="s">
        <v>95</v>
      </c>
    </row>
    <row r="3" spans="2:43" s="25" customFormat="1" ht="25.9" customHeight="1">
      <c r="C3" s="55" t="s">
        <v>96</v>
      </c>
      <c r="D3" s="55"/>
      <c r="E3" s="55"/>
      <c r="F3" s="55"/>
      <c r="G3" s="55"/>
      <c r="H3" s="56" t="s">
        <v>97</v>
      </c>
      <c r="I3" s="56"/>
      <c r="J3" s="56"/>
      <c r="K3" s="56"/>
      <c r="L3" s="56"/>
      <c r="M3" s="56"/>
      <c r="N3" s="56"/>
      <c r="O3" s="56"/>
      <c r="P3" s="56"/>
      <c r="Q3" s="56"/>
    </row>
    <row r="4" spans="2:43" s="25" customFormat="1" ht="24" customHeight="1">
      <c r="C4" s="54" t="s">
        <v>99</v>
      </c>
      <c r="D4" s="54"/>
      <c r="E4" s="54"/>
      <c r="F4" s="54"/>
      <c r="G4" s="54"/>
      <c r="H4" s="54" t="s">
        <v>98</v>
      </c>
      <c r="I4" s="54"/>
      <c r="J4" s="54"/>
      <c r="K4" s="54"/>
      <c r="L4" s="54"/>
      <c r="M4" s="54"/>
      <c r="N4" s="54"/>
      <c r="O4" s="54"/>
      <c r="P4" s="54"/>
      <c r="Q4" s="54"/>
    </row>
    <row r="5" spans="2:43"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5"/>
      <c r="AI5" s="5"/>
      <c r="AJ5" s="5"/>
      <c r="AK5" s="5"/>
      <c r="AL5" s="5"/>
      <c r="AM5" s="5"/>
      <c r="AN5" s="5"/>
      <c r="AO5" s="5"/>
      <c r="AP5" s="5"/>
      <c r="AQ5" s="5"/>
    </row>
    <row r="6" spans="2:43" s="5" customFormat="1"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</row>
    <row r="7" spans="2:43">
      <c r="B7" s="5" t="s">
        <v>12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24"/>
      <c r="O7" s="5"/>
      <c r="P7" s="5"/>
      <c r="Q7" s="5"/>
      <c r="R7" s="5"/>
      <c r="S7" s="5"/>
      <c r="T7" s="5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5"/>
      <c r="AI7" s="5"/>
      <c r="AJ7" s="5"/>
      <c r="AK7" s="5"/>
      <c r="AL7" s="5"/>
      <c r="AM7" s="5"/>
      <c r="AN7" s="5"/>
      <c r="AO7" s="5"/>
      <c r="AP7" s="5"/>
    </row>
    <row r="8" spans="2:43">
      <c r="B8" s="5"/>
      <c r="C8" s="4" t="s">
        <v>60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24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</row>
    <row r="9" spans="2:43">
      <c r="B9" s="5"/>
      <c r="C9" s="4" t="s">
        <v>10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</row>
    <row r="10" spans="2:43" ht="15.75">
      <c r="B10" s="5"/>
      <c r="C10" s="5"/>
      <c r="D10" s="5"/>
      <c r="E10" s="5"/>
      <c r="F10" s="5"/>
      <c r="G10" s="5"/>
      <c r="H10" s="5"/>
      <c r="I10" s="5"/>
      <c r="J10" s="5"/>
      <c r="K10" s="53" t="s">
        <v>43</v>
      </c>
      <c r="L10" s="53"/>
      <c r="M10" s="53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</row>
    <row r="11" spans="2:43">
      <c r="B11" s="5"/>
      <c r="C11" s="7" t="s">
        <v>0</v>
      </c>
      <c r="D11" s="8" t="s">
        <v>4</v>
      </c>
      <c r="E11" s="8" t="s">
        <v>3</v>
      </c>
      <c r="F11" s="8" t="s">
        <v>1</v>
      </c>
      <c r="G11" s="8" t="s">
        <v>6</v>
      </c>
      <c r="H11" s="9" t="s">
        <v>5</v>
      </c>
      <c r="I11" s="9" t="s">
        <v>8</v>
      </c>
      <c r="J11" s="9" t="s">
        <v>2</v>
      </c>
      <c r="K11" s="9" t="s">
        <v>9</v>
      </c>
      <c r="L11" s="9" t="s">
        <v>7</v>
      </c>
      <c r="M11" s="7" t="s">
        <v>11</v>
      </c>
      <c r="N11" s="7" t="str">
        <f>Regions!C$3</f>
        <v>IE</v>
      </c>
      <c r="O11" s="7" t="str">
        <f>Regions!E$3</f>
        <v>IE-CW</v>
      </c>
      <c r="P11" s="7" t="str">
        <f>Regions!F$3</f>
        <v>IE-D</v>
      </c>
      <c r="Q11" s="7" t="str">
        <f>Regions!G$3</f>
        <v>IE-KE</v>
      </c>
      <c r="R11" s="7" t="str">
        <f>Regions!H$3</f>
        <v>IE-KK</v>
      </c>
      <c r="S11" s="7" t="str">
        <f>Regions!I$3</f>
        <v>IE-LS</v>
      </c>
      <c r="T11" s="7" t="str">
        <f>Regions!J$3</f>
        <v>IE-LD</v>
      </c>
      <c r="U11" s="7" t="str">
        <f>Regions!K$3</f>
        <v>IE-LH</v>
      </c>
      <c r="V11" s="7" t="str">
        <f>Regions!L$3</f>
        <v>IE-MH</v>
      </c>
      <c r="W11" s="7" t="str">
        <f>Regions!M$3</f>
        <v>IE-OY</v>
      </c>
      <c r="X11" s="7" t="str">
        <f>Regions!N$3</f>
        <v>IE-WH</v>
      </c>
      <c r="Y11" s="7" t="str">
        <f>Regions!O$3</f>
        <v>IE-WX</v>
      </c>
      <c r="Z11" s="7" t="str">
        <f>Regions!P$3</f>
        <v>IE-WW</v>
      </c>
      <c r="AA11" s="7" t="str">
        <f>Regions!Q$3</f>
        <v>IE-CE</v>
      </c>
      <c r="AB11" s="7" t="str">
        <f>Regions!R$3</f>
        <v>IE-CO</v>
      </c>
      <c r="AC11" s="7" t="str">
        <f>Regions!S$3</f>
        <v>IE-KY</v>
      </c>
      <c r="AD11" s="7" t="str">
        <f>Regions!T$3</f>
        <v>IE-LK</v>
      </c>
      <c r="AE11" s="7" t="str">
        <f>Regions!U$3</f>
        <v>IE-TA</v>
      </c>
      <c r="AF11" s="7" t="str">
        <f>Regions!V$3</f>
        <v>IE-WD</v>
      </c>
      <c r="AG11" s="7" t="str">
        <f>Regions!W$3</f>
        <v>IE-G</v>
      </c>
      <c r="AH11" s="7" t="str">
        <f>Regions!X$3</f>
        <v>IE-LM</v>
      </c>
      <c r="AI11" s="7" t="str">
        <f>Regions!Y$3</f>
        <v>IE-MO</v>
      </c>
      <c r="AJ11" s="7" t="str">
        <f>Regions!Z$3</f>
        <v>IE-RN</v>
      </c>
      <c r="AK11" s="7" t="str">
        <f>Regions!AA$3</f>
        <v>IE-SO</v>
      </c>
      <c r="AL11" s="7" t="str">
        <f>Regions!AB$3</f>
        <v>IE-CN</v>
      </c>
      <c r="AM11" s="7" t="str">
        <f>Regions!AC$3</f>
        <v>IE-DL</v>
      </c>
      <c r="AN11" s="7" t="str">
        <f>Regions!AD$3</f>
        <v>IE-MN</v>
      </c>
      <c r="AO11" s="7" t="s">
        <v>13</v>
      </c>
      <c r="AP11" s="5"/>
    </row>
    <row r="12" spans="2:43">
      <c r="B12" s="5"/>
      <c r="C12" s="5" t="s">
        <v>59</v>
      </c>
      <c r="D12" s="5"/>
      <c r="E12" s="5" t="str">
        <f>C79</f>
        <v>T-WLK_WLK</v>
      </c>
      <c r="F12" s="5"/>
      <c r="G12" s="5"/>
      <c r="H12" s="5" t="str">
        <f>E120</f>
        <v>TRAPS</v>
      </c>
      <c r="I12" s="5"/>
      <c r="J12" s="5">
        <v>2018</v>
      </c>
      <c r="K12" s="5" t="s">
        <v>44</v>
      </c>
      <c r="L12" s="5">
        <v>-1</v>
      </c>
      <c r="M12" s="5" t="str">
        <f>D127</f>
        <v>Walk</v>
      </c>
      <c r="N12" s="52">
        <f>ROUNDUP(C141,3)</f>
        <v>0.32400000000000001</v>
      </c>
      <c r="O12" s="52">
        <f t="shared" ref="O12:AN12" si="0">ROUNDUP(D141,3)</f>
        <v>0.29599999999999999</v>
      </c>
      <c r="P12" s="52">
        <f t="shared" si="0"/>
        <v>0.35</v>
      </c>
      <c r="Q12" s="52">
        <f t="shared" si="0"/>
        <v>0.314</v>
      </c>
      <c r="R12" s="52">
        <f t="shared" si="0"/>
        <v>0.30099999999999999</v>
      </c>
      <c r="S12" s="52">
        <f t="shared" si="0"/>
        <v>0.32600000000000001</v>
      </c>
      <c r="T12" s="52">
        <f t="shared" si="0"/>
        <v>0.313</v>
      </c>
      <c r="U12" s="52">
        <f t="shared" si="0"/>
        <v>0.34499999999999997</v>
      </c>
      <c r="V12" s="52">
        <f t="shared" si="0"/>
        <v>0.317</v>
      </c>
      <c r="W12" s="52">
        <f t="shared" si="0"/>
        <v>0.30599999999999999</v>
      </c>
      <c r="X12" s="52">
        <f t="shared" si="0"/>
        <v>0.307</v>
      </c>
      <c r="Y12" s="52">
        <f t="shared" si="0"/>
        <v>0.29799999999999999</v>
      </c>
      <c r="Z12" s="52">
        <f t="shared" si="0"/>
        <v>0.32</v>
      </c>
      <c r="AA12" s="52">
        <f t="shared" si="0"/>
        <v>0.30399999999999999</v>
      </c>
      <c r="AB12" s="52">
        <f t="shared" si="0"/>
        <v>0.32800000000000001</v>
      </c>
      <c r="AC12" s="52">
        <f t="shared" si="0"/>
        <v>0.29199999999999998</v>
      </c>
      <c r="AD12" s="52">
        <f t="shared" si="0"/>
        <v>0.32300000000000001</v>
      </c>
      <c r="AE12" s="52">
        <f t="shared" si="0"/>
        <v>0.28999999999999998</v>
      </c>
      <c r="AF12" s="52">
        <f t="shared" si="0"/>
        <v>0.318</v>
      </c>
      <c r="AG12" s="52">
        <f t="shared" si="0"/>
        <v>0.316</v>
      </c>
      <c r="AH12" s="52">
        <f t="shared" si="0"/>
        <v>0.30499999999999999</v>
      </c>
      <c r="AI12" s="52">
        <f t="shared" si="0"/>
        <v>0.29799999999999999</v>
      </c>
      <c r="AJ12" s="52">
        <f t="shared" si="0"/>
        <v>0.28200000000000003</v>
      </c>
      <c r="AK12" s="52">
        <f t="shared" si="0"/>
        <v>0.32500000000000001</v>
      </c>
      <c r="AL12" s="52">
        <f t="shared" si="0"/>
        <v>0.33800000000000002</v>
      </c>
      <c r="AM12" s="52">
        <f t="shared" si="0"/>
        <v>0.36399999999999999</v>
      </c>
      <c r="AN12" s="52">
        <f t="shared" si="0"/>
        <v>0.29299999999999998</v>
      </c>
      <c r="AO12" s="10">
        <v>0</v>
      </c>
      <c r="AP12" s="5"/>
    </row>
    <row r="13" spans="2:43" s="5" customFormat="1">
      <c r="C13" s="5" t="str">
        <f>C12</f>
        <v>UC_walking_S</v>
      </c>
      <c r="E13" s="5" t="str">
        <f>E12</f>
        <v>T-WLK_WLK</v>
      </c>
      <c r="H13" s="5" t="str">
        <f>H12</f>
        <v>TRAPS</v>
      </c>
      <c r="J13" s="5">
        <v>2030</v>
      </c>
      <c r="K13" s="5" t="s">
        <v>44</v>
      </c>
      <c r="L13" s="5">
        <v>-1</v>
      </c>
      <c r="M13" s="5" t="str">
        <f>M12</f>
        <v>Walk</v>
      </c>
      <c r="N13" s="10">
        <f>N12*1.627417526057</f>
        <v>0.52728327844246803</v>
      </c>
      <c r="O13" s="10">
        <f t="shared" ref="O13:AN13" si="1">O12*1.627417526057</f>
        <v>0.48171558771287198</v>
      </c>
      <c r="P13" s="10">
        <f t="shared" si="1"/>
        <v>0.56959613411995003</v>
      </c>
      <c r="Q13" s="10">
        <f t="shared" si="1"/>
        <v>0.51100910318189807</v>
      </c>
      <c r="R13" s="10">
        <f t="shared" si="1"/>
        <v>0.48985267534315702</v>
      </c>
      <c r="S13" s="10">
        <f t="shared" si="1"/>
        <v>0.53053811349458202</v>
      </c>
      <c r="T13" s="10">
        <f t="shared" si="1"/>
        <v>0.50938168565584108</v>
      </c>
      <c r="U13" s="10">
        <f t="shared" si="1"/>
        <v>0.56145904648966494</v>
      </c>
      <c r="V13" s="10">
        <f t="shared" si="1"/>
        <v>0.51589135576006906</v>
      </c>
      <c r="W13" s="10">
        <f t="shared" si="1"/>
        <v>0.497989762973442</v>
      </c>
      <c r="X13" s="10">
        <f t="shared" si="1"/>
        <v>0.49961718049949899</v>
      </c>
      <c r="Y13" s="10">
        <f t="shared" si="1"/>
        <v>0.48497042276498598</v>
      </c>
      <c r="Z13" s="10">
        <f t="shared" si="1"/>
        <v>0.52077360833824005</v>
      </c>
      <c r="AA13" s="10">
        <f t="shared" si="1"/>
        <v>0.494734927921328</v>
      </c>
      <c r="AB13" s="10">
        <f t="shared" si="1"/>
        <v>0.53379294854669601</v>
      </c>
      <c r="AC13" s="10">
        <f t="shared" si="1"/>
        <v>0.475205917608644</v>
      </c>
      <c r="AD13" s="10">
        <f t="shared" si="1"/>
        <v>0.52565586091641103</v>
      </c>
      <c r="AE13" s="10">
        <f t="shared" si="1"/>
        <v>0.47195108255653001</v>
      </c>
      <c r="AF13" s="10">
        <f t="shared" si="1"/>
        <v>0.51751877328612605</v>
      </c>
      <c r="AG13" s="10">
        <f t="shared" si="1"/>
        <v>0.51426393823401206</v>
      </c>
      <c r="AH13" s="10">
        <f t="shared" si="1"/>
        <v>0.496362345447385</v>
      </c>
      <c r="AI13" s="10">
        <f t="shared" si="1"/>
        <v>0.48497042276498598</v>
      </c>
      <c r="AJ13" s="10">
        <f t="shared" si="1"/>
        <v>0.45893174234807405</v>
      </c>
      <c r="AK13" s="10">
        <f t="shared" si="1"/>
        <v>0.52891069596852502</v>
      </c>
      <c r="AL13" s="10">
        <f t="shared" si="1"/>
        <v>0.55006712380726608</v>
      </c>
      <c r="AM13" s="10">
        <f>AM12*1.627417526057</f>
        <v>0.59237997948474796</v>
      </c>
      <c r="AN13" s="10">
        <f t="shared" si="1"/>
        <v>0.476833335134701</v>
      </c>
      <c r="AO13" s="6">
        <v>0</v>
      </c>
    </row>
    <row r="14" spans="2:43">
      <c r="B14" s="5"/>
      <c r="C14" s="11"/>
      <c r="D14" s="11"/>
      <c r="E14" s="11"/>
      <c r="F14" s="11"/>
      <c r="G14" s="11"/>
      <c r="H14" s="11"/>
      <c r="I14" s="11"/>
      <c r="J14" s="11">
        <v>0</v>
      </c>
      <c r="K14" s="11" t="s">
        <v>44</v>
      </c>
      <c r="L14" s="11"/>
      <c r="M14" s="11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1">
        <v>5</v>
      </c>
      <c r="AP14" s="5"/>
    </row>
    <row r="15" spans="2:43">
      <c r="B15" s="5"/>
      <c r="C15" s="5" t="s">
        <v>45</v>
      </c>
      <c r="D15" s="5"/>
      <c r="E15" s="5" t="str">
        <f>C80</f>
        <v>T-CYC_CYC</v>
      </c>
      <c r="F15" s="5"/>
      <c r="G15" s="5"/>
      <c r="H15" s="5" t="str">
        <f>H12</f>
        <v>TRAPS</v>
      </c>
      <c r="I15" s="5"/>
      <c r="J15" s="5">
        <v>2018</v>
      </c>
      <c r="K15" s="5" t="s">
        <v>44</v>
      </c>
      <c r="L15" s="5">
        <v>-1</v>
      </c>
      <c r="M15" s="5" t="str">
        <f>D128</f>
        <v>Bike</v>
      </c>
      <c r="N15" s="52">
        <f>ROUNDUP(C142,3)</f>
        <v>5.3999999999999999E-2</v>
      </c>
      <c r="O15" s="52">
        <f t="shared" ref="O15:AN15" si="2">ROUNDUP(D142,3)</f>
        <v>0.05</v>
      </c>
      <c r="P15" s="52">
        <f t="shared" si="2"/>
        <v>5.9000000000000004E-2</v>
      </c>
      <c r="Q15" s="52">
        <f t="shared" si="2"/>
        <v>5.2999999999999999E-2</v>
      </c>
      <c r="R15" s="52">
        <f t="shared" si="2"/>
        <v>5.1000000000000004E-2</v>
      </c>
      <c r="S15" s="52">
        <f t="shared" si="2"/>
        <v>5.5E-2</v>
      </c>
      <c r="T15" s="52">
        <f t="shared" si="2"/>
        <v>5.2999999999999999E-2</v>
      </c>
      <c r="U15" s="52">
        <f t="shared" si="2"/>
        <v>5.8000000000000003E-2</v>
      </c>
      <c r="V15" s="52">
        <f t="shared" si="2"/>
        <v>5.2999999999999999E-2</v>
      </c>
      <c r="W15" s="52">
        <f t="shared" si="2"/>
        <v>5.1000000000000004E-2</v>
      </c>
      <c r="X15" s="52">
        <f t="shared" si="2"/>
        <v>5.1999999999999998E-2</v>
      </c>
      <c r="Y15" s="52">
        <f t="shared" si="2"/>
        <v>0.05</v>
      </c>
      <c r="Z15" s="52">
        <f t="shared" si="2"/>
        <v>5.3999999999999999E-2</v>
      </c>
      <c r="AA15" s="52">
        <f t="shared" si="2"/>
        <v>5.1000000000000004E-2</v>
      </c>
      <c r="AB15" s="52">
        <f t="shared" si="2"/>
        <v>5.5E-2</v>
      </c>
      <c r="AC15" s="52">
        <f t="shared" si="2"/>
        <v>4.9000000000000002E-2</v>
      </c>
      <c r="AD15" s="52">
        <f t="shared" si="2"/>
        <v>5.3999999999999999E-2</v>
      </c>
      <c r="AE15" s="52">
        <f t="shared" si="2"/>
        <v>4.9000000000000002E-2</v>
      </c>
      <c r="AF15" s="52">
        <f t="shared" si="2"/>
        <v>5.2999999999999999E-2</v>
      </c>
      <c r="AG15" s="52">
        <f t="shared" si="2"/>
        <v>5.2999999999999999E-2</v>
      </c>
      <c r="AH15" s="52">
        <f t="shared" si="2"/>
        <v>5.1000000000000004E-2</v>
      </c>
      <c r="AI15" s="52">
        <f t="shared" si="2"/>
        <v>0.05</v>
      </c>
      <c r="AJ15" s="52">
        <f t="shared" si="2"/>
        <v>4.7E-2</v>
      </c>
      <c r="AK15" s="52">
        <f t="shared" si="2"/>
        <v>5.5E-2</v>
      </c>
      <c r="AL15" s="52">
        <f t="shared" si="2"/>
        <v>5.7000000000000002E-2</v>
      </c>
      <c r="AM15" s="52">
        <f t="shared" si="2"/>
        <v>6.0999999999999999E-2</v>
      </c>
      <c r="AN15" s="52">
        <f t="shared" si="2"/>
        <v>4.9000000000000002E-2</v>
      </c>
      <c r="AO15" s="10">
        <v>0</v>
      </c>
      <c r="AP15" s="5"/>
    </row>
    <row r="16" spans="2:43" s="5" customFormat="1">
      <c r="C16" s="5" t="str">
        <f>C15</f>
        <v>UC_cycling_S</v>
      </c>
      <c r="E16" s="5" t="str">
        <f>E15</f>
        <v>T-CYC_CYC</v>
      </c>
      <c r="H16" s="5" t="str">
        <f>H15</f>
        <v>TRAPS</v>
      </c>
      <c r="J16" s="5">
        <v>2030</v>
      </c>
      <c r="K16" s="5" t="s">
        <v>44</v>
      </c>
      <c r="L16" s="5">
        <v>-1</v>
      </c>
      <c r="M16" s="5" t="str">
        <f>M15</f>
        <v>Bike</v>
      </c>
      <c r="N16" s="10">
        <f>N15*2</f>
        <v>0.108</v>
      </c>
      <c r="O16" s="10">
        <f>O15*2</f>
        <v>0.1</v>
      </c>
      <c r="P16" s="10">
        <f t="shared" ref="P16:AN16" si="3">P15*2</f>
        <v>0.11800000000000001</v>
      </c>
      <c r="Q16" s="10">
        <f t="shared" si="3"/>
        <v>0.106</v>
      </c>
      <c r="R16" s="10">
        <f t="shared" si="3"/>
        <v>0.10200000000000001</v>
      </c>
      <c r="S16" s="10">
        <f t="shared" si="3"/>
        <v>0.11</v>
      </c>
      <c r="T16" s="10">
        <f t="shared" si="3"/>
        <v>0.106</v>
      </c>
      <c r="U16" s="10">
        <f t="shared" si="3"/>
        <v>0.11600000000000001</v>
      </c>
      <c r="V16" s="10">
        <f t="shared" si="3"/>
        <v>0.106</v>
      </c>
      <c r="W16" s="10">
        <f t="shared" si="3"/>
        <v>0.10200000000000001</v>
      </c>
      <c r="X16" s="10">
        <f t="shared" si="3"/>
        <v>0.104</v>
      </c>
      <c r="Y16" s="10">
        <f t="shared" si="3"/>
        <v>0.1</v>
      </c>
      <c r="Z16" s="10">
        <f t="shared" si="3"/>
        <v>0.108</v>
      </c>
      <c r="AA16" s="10">
        <f t="shared" si="3"/>
        <v>0.10200000000000001</v>
      </c>
      <c r="AB16" s="10">
        <f t="shared" si="3"/>
        <v>0.11</v>
      </c>
      <c r="AC16" s="10">
        <f t="shared" si="3"/>
        <v>9.8000000000000004E-2</v>
      </c>
      <c r="AD16" s="10">
        <f t="shared" si="3"/>
        <v>0.108</v>
      </c>
      <c r="AE16" s="10">
        <f t="shared" si="3"/>
        <v>9.8000000000000004E-2</v>
      </c>
      <c r="AF16" s="10">
        <f t="shared" si="3"/>
        <v>0.106</v>
      </c>
      <c r="AG16" s="10">
        <f t="shared" si="3"/>
        <v>0.106</v>
      </c>
      <c r="AH16" s="10">
        <f t="shared" si="3"/>
        <v>0.10200000000000001</v>
      </c>
      <c r="AI16" s="10">
        <f t="shared" si="3"/>
        <v>0.1</v>
      </c>
      <c r="AJ16" s="10">
        <f t="shared" si="3"/>
        <v>9.4E-2</v>
      </c>
      <c r="AK16" s="10">
        <f t="shared" si="3"/>
        <v>0.11</v>
      </c>
      <c r="AL16" s="10">
        <f t="shared" si="3"/>
        <v>0.114</v>
      </c>
      <c r="AM16" s="10">
        <f t="shared" si="3"/>
        <v>0.122</v>
      </c>
      <c r="AN16" s="10">
        <f t="shared" si="3"/>
        <v>9.8000000000000004E-2</v>
      </c>
      <c r="AO16" s="10">
        <v>0</v>
      </c>
    </row>
    <row r="17" spans="2:42">
      <c r="B17" s="5"/>
      <c r="C17" s="11"/>
      <c r="D17" s="11"/>
      <c r="E17" s="11"/>
      <c r="F17" s="11"/>
      <c r="G17" s="11"/>
      <c r="H17" s="11"/>
      <c r="I17" s="11"/>
      <c r="J17" s="11">
        <v>0</v>
      </c>
      <c r="K17" s="11" t="s">
        <v>44</v>
      </c>
      <c r="L17" s="11"/>
      <c r="M17" s="11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1">
        <v>5</v>
      </c>
      <c r="AP17" s="5"/>
    </row>
    <row r="18" spans="2:42">
      <c r="B18" s="5"/>
      <c r="C18" s="5" t="s">
        <v>46</v>
      </c>
      <c r="D18" s="5"/>
      <c r="E18" s="5" t="str">
        <f>LEFT(C82,5)&amp;"*"</f>
        <v>T-MOT*</v>
      </c>
      <c r="F18" s="5"/>
      <c r="G18" s="5"/>
      <c r="H18" s="5" t="str">
        <f>H15</f>
        <v>TRAPS</v>
      </c>
      <c r="I18" s="5"/>
      <c r="J18" s="5">
        <v>2018</v>
      </c>
      <c r="K18" s="5" t="s">
        <v>44</v>
      </c>
      <c r="L18" s="5">
        <v>-1</v>
      </c>
      <c r="M18" s="5" t="str">
        <f>D129</f>
        <v>2-wheelers</v>
      </c>
      <c r="N18" s="10">
        <f>ROUNDUP(C143,4)</f>
        <v>1.2999999999999999E-3</v>
      </c>
      <c r="O18" s="10">
        <f t="shared" ref="O18:AN18" si="4">ROUNDUP(D143,4)</f>
        <v>9.0000000000000008E-4</v>
      </c>
      <c r="P18" s="10">
        <f t="shared" si="4"/>
        <v>1.5E-3</v>
      </c>
      <c r="Q18" s="10">
        <f t="shared" si="4"/>
        <v>1.4E-3</v>
      </c>
      <c r="R18" s="10">
        <f t="shared" si="4"/>
        <v>1E-3</v>
      </c>
      <c r="S18" s="10">
        <f t="shared" si="4"/>
        <v>6.9999999999999999E-4</v>
      </c>
      <c r="T18" s="10">
        <f t="shared" si="4"/>
        <v>1.2999999999999999E-3</v>
      </c>
      <c r="U18" s="10">
        <f t="shared" si="4"/>
        <v>9.0000000000000008E-4</v>
      </c>
      <c r="V18" s="10">
        <f t="shared" si="4"/>
        <v>1.4E-3</v>
      </c>
      <c r="W18" s="10">
        <f t="shared" si="4"/>
        <v>1.2999999999999999E-3</v>
      </c>
      <c r="X18" s="10">
        <f t="shared" si="4"/>
        <v>1.2000000000000001E-3</v>
      </c>
      <c r="Y18" s="10">
        <f t="shared" si="4"/>
        <v>1.2999999999999999E-3</v>
      </c>
      <c r="Z18" s="10">
        <f t="shared" si="4"/>
        <v>1.5E-3</v>
      </c>
      <c r="AA18" s="10">
        <f t="shared" si="4"/>
        <v>1.2999999999999999E-3</v>
      </c>
      <c r="AB18" s="10">
        <f t="shared" si="4"/>
        <v>1.5E-3</v>
      </c>
      <c r="AC18" s="10">
        <f t="shared" si="4"/>
        <v>1E-3</v>
      </c>
      <c r="AD18" s="10">
        <f t="shared" si="4"/>
        <v>1.1000000000000001E-3</v>
      </c>
      <c r="AE18" s="10">
        <f t="shared" si="4"/>
        <v>1.2000000000000001E-3</v>
      </c>
      <c r="AF18" s="10">
        <f t="shared" si="4"/>
        <v>1.4E-3</v>
      </c>
      <c r="AG18" s="10">
        <f t="shared" si="4"/>
        <v>8.0000000000000004E-4</v>
      </c>
      <c r="AH18" s="10">
        <f t="shared" si="4"/>
        <v>1.6000000000000001E-3</v>
      </c>
      <c r="AI18" s="10">
        <f t="shared" si="4"/>
        <v>8.0000000000000004E-4</v>
      </c>
      <c r="AJ18" s="10">
        <f t="shared" si="4"/>
        <v>8.0000000000000004E-4</v>
      </c>
      <c r="AK18" s="10">
        <f t="shared" si="4"/>
        <v>9.0000000000000008E-4</v>
      </c>
      <c r="AL18" s="10">
        <f t="shared" si="4"/>
        <v>8.0000000000000004E-4</v>
      </c>
      <c r="AM18" s="10">
        <f t="shared" si="4"/>
        <v>8.0000000000000004E-4</v>
      </c>
      <c r="AN18" s="10">
        <f t="shared" si="4"/>
        <v>8.0000000000000004E-4</v>
      </c>
      <c r="AO18" s="10">
        <v>0</v>
      </c>
      <c r="AP18" s="5"/>
    </row>
    <row r="19" spans="2:42" s="5" customFormat="1">
      <c r="C19" s="5" t="str">
        <f>C18</f>
        <v>UC_motorcycle_S</v>
      </c>
      <c r="E19" s="5" t="str">
        <f>E18</f>
        <v>T-MOT*</v>
      </c>
      <c r="H19" s="5" t="str">
        <f>H18</f>
        <v>TRAPS</v>
      </c>
      <c r="J19" s="5">
        <v>2030</v>
      </c>
      <c r="K19" s="5" t="s">
        <v>44</v>
      </c>
      <c r="L19" s="5">
        <v>-1</v>
      </c>
      <c r="M19" s="5" t="str">
        <f>M18</f>
        <v>2-wheelers</v>
      </c>
      <c r="N19" s="10">
        <f>N18</f>
        <v>1.2999999999999999E-3</v>
      </c>
      <c r="O19" s="10">
        <f t="shared" ref="O19:AN19" si="5">O18</f>
        <v>9.0000000000000008E-4</v>
      </c>
      <c r="P19" s="10">
        <f t="shared" si="5"/>
        <v>1.5E-3</v>
      </c>
      <c r="Q19" s="10">
        <f t="shared" si="5"/>
        <v>1.4E-3</v>
      </c>
      <c r="R19" s="10">
        <f t="shared" si="5"/>
        <v>1E-3</v>
      </c>
      <c r="S19" s="10">
        <f t="shared" si="5"/>
        <v>6.9999999999999999E-4</v>
      </c>
      <c r="T19" s="10">
        <f t="shared" si="5"/>
        <v>1.2999999999999999E-3</v>
      </c>
      <c r="U19" s="10">
        <f t="shared" si="5"/>
        <v>9.0000000000000008E-4</v>
      </c>
      <c r="V19" s="10">
        <f t="shared" si="5"/>
        <v>1.4E-3</v>
      </c>
      <c r="W19" s="10">
        <f t="shared" si="5"/>
        <v>1.2999999999999999E-3</v>
      </c>
      <c r="X19" s="10">
        <f t="shared" si="5"/>
        <v>1.2000000000000001E-3</v>
      </c>
      <c r="Y19" s="10">
        <f t="shared" si="5"/>
        <v>1.2999999999999999E-3</v>
      </c>
      <c r="Z19" s="10">
        <f t="shared" si="5"/>
        <v>1.5E-3</v>
      </c>
      <c r="AA19" s="10">
        <f t="shared" si="5"/>
        <v>1.2999999999999999E-3</v>
      </c>
      <c r="AB19" s="10">
        <f t="shared" si="5"/>
        <v>1.5E-3</v>
      </c>
      <c r="AC19" s="10">
        <f t="shared" si="5"/>
        <v>1E-3</v>
      </c>
      <c r="AD19" s="10">
        <f t="shared" si="5"/>
        <v>1.1000000000000001E-3</v>
      </c>
      <c r="AE19" s="10">
        <f t="shared" si="5"/>
        <v>1.2000000000000001E-3</v>
      </c>
      <c r="AF19" s="10">
        <f t="shared" si="5"/>
        <v>1.4E-3</v>
      </c>
      <c r="AG19" s="10">
        <f t="shared" si="5"/>
        <v>8.0000000000000004E-4</v>
      </c>
      <c r="AH19" s="10">
        <f t="shared" si="5"/>
        <v>1.6000000000000001E-3</v>
      </c>
      <c r="AI19" s="10">
        <f t="shared" si="5"/>
        <v>8.0000000000000004E-4</v>
      </c>
      <c r="AJ19" s="10">
        <f t="shared" si="5"/>
        <v>8.0000000000000004E-4</v>
      </c>
      <c r="AK19" s="10">
        <f t="shared" si="5"/>
        <v>9.0000000000000008E-4</v>
      </c>
      <c r="AL19" s="10">
        <f t="shared" si="5"/>
        <v>8.0000000000000004E-4</v>
      </c>
      <c r="AM19" s="10">
        <f t="shared" si="5"/>
        <v>8.0000000000000004E-4</v>
      </c>
      <c r="AN19" s="10">
        <f t="shared" si="5"/>
        <v>8.0000000000000004E-4</v>
      </c>
      <c r="AO19" s="10">
        <v>0</v>
      </c>
    </row>
    <row r="20" spans="2:42">
      <c r="B20" s="5"/>
      <c r="C20" s="11"/>
      <c r="D20" s="11"/>
      <c r="E20" s="11"/>
      <c r="F20" s="11"/>
      <c r="G20" s="11"/>
      <c r="H20" s="11"/>
      <c r="I20" s="11"/>
      <c r="J20" s="11">
        <v>0</v>
      </c>
      <c r="K20" s="11" t="s">
        <v>44</v>
      </c>
      <c r="L20" s="11"/>
      <c r="M20" s="11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1">
        <v>5</v>
      </c>
      <c r="AP20" s="5"/>
    </row>
    <row r="21" spans="2:42">
      <c r="B21" s="5"/>
      <c r="C21" s="5" t="s">
        <v>47</v>
      </c>
      <c r="D21" s="5"/>
      <c r="E21" s="5" t="str">
        <f>LEFT(C84,5)&amp;"*"</f>
        <v>T-CAR*</v>
      </c>
      <c r="F21" s="5"/>
      <c r="G21" s="5"/>
      <c r="H21" s="5" t="str">
        <f>H18</f>
        <v>TRAPS</v>
      </c>
      <c r="I21" s="5"/>
      <c r="J21" s="5">
        <v>2018</v>
      </c>
      <c r="K21" s="5" t="s">
        <v>100</v>
      </c>
      <c r="L21" s="5">
        <v>-1</v>
      </c>
      <c r="M21" s="5" t="str">
        <f>D130</f>
        <v>LDV</v>
      </c>
      <c r="N21" s="52">
        <f>ROUNDUP(C144,3)</f>
        <v>0.51500000000000001</v>
      </c>
      <c r="O21" s="52">
        <f t="shared" ref="O21:AN21" si="6">ROUNDUP(D144,3)</f>
        <v>0.57699999999999996</v>
      </c>
      <c r="P21" s="52">
        <f t="shared" si="6"/>
        <v>0.41599999999999998</v>
      </c>
      <c r="Q21" s="52">
        <f t="shared" si="6"/>
        <v>0.53900000000000003</v>
      </c>
      <c r="R21" s="52">
        <f t="shared" si="6"/>
        <v>0.52800000000000002</v>
      </c>
      <c r="S21" s="52">
        <f t="shared" si="6"/>
        <v>0.54500000000000004</v>
      </c>
      <c r="T21" s="52">
        <f t="shared" si="6"/>
        <v>0.54800000000000004</v>
      </c>
      <c r="U21" s="52">
        <f t="shared" si="6"/>
        <v>0.50700000000000001</v>
      </c>
      <c r="V21" s="52">
        <f t="shared" si="6"/>
        <v>0.55000000000000004</v>
      </c>
      <c r="W21" s="52">
        <f t="shared" si="6"/>
        <v>0.54300000000000004</v>
      </c>
      <c r="X21" s="52">
        <f t="shared" si="6"/>
        <v>0.57099999999999995</v>
      </c>
      <c r="Y21" s="52">
        <f t="shared" si="6"/>
        <v>0.57899999999999996</v>
      </c>
      <c r="Z21" s="52">
        <f t="shared" si="6"/>
        <v>0.54900000000000004</v>
      </c>
      <c r="AA21" s="52">
        <f t="shared" si="6"/>
        <v>0.57499999999999996</v>
      </c>
      <c r="AB21" s="52">
        <f t="shared" si="6"/>
        <v>0.54600000000000004</v>
      </c>
      <c r="AC21" s="52">
        <f t="shared" si="6"/>
        <v>0.53</v>
      </c>
      <c r="AD21" s="52">
        <f t="shared" si="6"/>
        <v>0.54900000000000004</v>
      </c>
      <c r="AE21" s="52">
        <f t="shared" si="6"/>
        <v>0.57699999999999996</v>
      </c>
      <c r="AF21" s="52">
        <f t="shared" si="6"/>
        <v>0.56499999999999995</v>
      </c>
      <c r="AG21" s="52">
        <f t="shared" si="6"/>
        <v>0.53200000000000003</v>
      </c>
      <c r="AH21" s="52">
        <f t="shared" si="6"/>
        <v>0.57099999999999995</v>
      </c>
      <c r="AI21" s="52">
        <f t="shared" si="6"/>
        <v>0.54500000000000004</v>
      </c>
      <c r="AJ21" s="52">
        <f t="shared" si="6"/>
        <v>0.60599999999999998</v>
      </c>
      <c r="AK21" s="52">
        <f t="shared" si="6"/>
        <v>0.54600000000000004</v>
      </c>
      <c r="AL21" s="52">
        <f t="shared" si="6"/>
        <v>0.57199999999999995</v>
      </c>
      <c r="AM21" s="52">
        <f t="shared" si="6"/>
        <v>0.56100000000000005</v>
      </c>
      <c r="AN21" s="52">
        <f t="shared" si="6"/>
        <v>0.49299999999999999</v>
      </c>
      <c r="AO21" s="10">
        <v>0</v>
      </c>
      <c r="AP21" s="5"/>
    </row>
    <row r="22" spans="2:42" s="5" customFormat="1">
      <c r="C22" s="5" t="str">
        <f>C21</f>
        <v>UC_LDVs_S</v>
      </c>
      <c r="E22" s="5" t="str">
        <f>E21</f>
        <v>T-CAR*</v>
      </c>
      <c r="H22" s="5" t="str">
        <f>H21</f>
        <v>TRAPS</v>
      </c>
      <c r="J22" s="5">
        <v>2030</v>
      </c>
      <c r="K22" s="5" t="s">
        <v>100</v>
      </c>
      <c r="L22" s="5">
        <v>-1</v>
      </c>
      <c r="M22" s="5" t="str">
        <f>M21</f>
        <v>LDV</v>
      </c>
      <c r="N22" s="10">
        <f>N21*0.5</f>
        <v>0.25750000000000001</v>
      </c>
      <c r="O22" s="10">
        <f t="shared" ref="O22:AN22" si="7">O21*0.5</f>
        <v>0.28849999999999998</v>
      </c>
      <c r="P22" s="10">
        <f t="shared" si="7"/>
        <v>0.20799999999999999</v>
      </c>
      <c r="Q22" s="10">
        <f t="shared" si="7"/>
        <v>0.26950000000000002</v>
      </c>
      <c r="R22" s="10">
        <f t="shared" si="7"/>
        <v>0.26400000000000001</v>
      </c>
      <c r="S22" s="10">
        <f t="shared" si="7"/>
        <v>0.27250000000000002</v>
      </c>
      <c r="T22" s="10">
        <f t="shared" si="7"/>
        <v>0.27400000000000002</v>
      </c>
      <c r="U22" s="10">
        <f t="shared" si="7"/>
        <v>0.2535</v>
      </c>
      <c r="V22" s="10">
        <f t="shared" si="7"/>
        <v>0.27500000000000002</v>
      </c>
      <c r="W22" s="10">
        <f t="shared" si="7"/>
        <v>0.27150000000000002</v>
      </c>
      <c r="X22" s="10">
        <f t="shared" si="7"/>
        <v>0.28549999999999998</v>
      </c>
      <c r="Y22" s="10">
        <f t="shared" si="7"/>
        <v>0.28949999999999998</v>
      </c>
      <c r="Z22" s="10">
        <f t="shared" si="7"/>
        <v>0.27450000000000002</v>
      </c>
      <c r="AA22" s="10">
        <f t="shared" si="7"/>
        <v>0.28749999999999998</v>
      </c>
      <c r="AB22" s="10">
        <f t="shared" si="7"/>
        <v>0.27300000000000002</v>
      </c>
      <c r="AC22" s="10">
        <f t="shared" si="7"/>
        <v>0.26500000000000001</v>
      </c>
      <c r="AD22" s="10">
        <f t="shared" si="7"/>
        <v>0.27450000000000002</v>
      </c>
      <c r="AE22" s="10">
        <f t="shared" si="7"/>
        <v>0.28849999999999998</v>
      </c>
      <c r="AF22" s="10">
        <f t="shared" si="7"/>
        <v>0.28249999999999997</v>
      </c>
      <c r="AG22" s="10">
        <f t="shared" si="7"/>
        <v>0.26600000000000001</v>
      </c>
      <c r="AH22" s="10">
        <f t="shared" si="7"/>
        <v>0.28549999999999998</v>
      </c>
      <c r="AI22" s="10">
        <f t="shared" si="7"/>
        <v>0.27250000000000002</v>
      </c>
      <c r="AJ22" s="10">
        <f t="shared" si="7"/>
        <v>0.30299999999999999</v>
      </c>
      <c r="AK22" s="10">
        <f t="shared" si="7"/>
        <v>0.27300000000000002</v>
      </c>
      <c r="AL22" s="10">
        <f t="shared" si="7"/>
        <v>0.28599999999999998</v>
      </c>
      <c r="AM22" s="10">
        <f t="shared" si="7"/>
        <v>0.28050000000000003</v>
      </c>
      <c r="AN22" s="10">
        <f t="shared" si="7"/>
        <v>0.2465</v>
      </c>
      <c r="AO22" s="10">
        <v>0</v>
      </c>
    </row>
    <row r="23" spans="2:42">
      <c r="B23" s="5"/>
      <c r="C23" s="11"/>
      <c r="D23" s="11"/>
      <c r="E23" s="11"/>
      <c r="F23" s="11"/>
      <c r="G23" s="11"/>
      <c r="H23" s="11"/>
      <c r="I23" s="11"/>
      <c r="J23" s="11">
        <v>0</v>
      </c>
      <c r="K23" s="11" t="s">
        <v>100</v>
      </c>
      <c r="L23" s="11"/>
      <c r="M23" s="11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1">
        <v>5</v>
      </c>
      <c r="AP23" s="5"/>
    </row>
    <row r="24" spans="2:42">
      <c r="B24" s="5"/>
      <c r="C24" s="5" t="s">
        <v>48</v>
      </c>
      <c r="D24" s="5"/>
      <c r="E24" s="5" t="str">
        <f>LEFT(C94,5)&amp;"*"</f>
        <v>T-TAX*</v>
      </c>
      <c r="F24" s="5"/>
      <c r="G24" s="5"/>
      <c r="H24" s="5" t="str">
        <f>H21</f>
        <v>TRAPS</v>
      </c>
      <c r="I24" s="5"/>
      <c r="J24" s="5">
        <v>2018</v>
      </c>
      <c r="K24" s="5" t="s">
        <v>100</v>
      </c>
      <c r="L24" s="5">
        <v>-1</v>
      </c>
      <c r="M24" s="5" t="str">
        <f>D131</f>
        <v>Taxis</v>
      </c>
      <c r="N24" s="52">
        <f>ROUNDUP(C145,3)</f>
        <v>1.7000000000000001E-2</v>
      </c>
      <c r="O24" s="52">
        <f t="shared" ref="O24:AN24" si="8">ROUNDUP(D145,3)</f>
        <v>8.0000000000000002E-3</v>
      </c>
      <c r="P24" s="52">
        <f t="shared" si="8"/>
        <v>3.3000000000000002E-2</v>
      </c>
      <c r="Q24" s="52">
        <f t="shared" si="8"/>
        <v>1.4999999999999999E-2</v>
      </c>
      <c r="R24" s="52">
        <f t="shared" si="8"/>
        <v>8.0000000000000002E-3</v>
      </c>
      <c r="S24" s="52">
        <f t="shared" si="8"/>
        <v>9.9999999999999985E-3</v>
      </c>
      <c r="T24" s="52">
        <f t="shared" si="8"/>
        <v>9.0000000000000011E-3</v>
      </c>
      <c r="U24" s="52">
        <f t="shared" si="8"/>
        <v>0.02</v>
      </c>
      <c r="V24" s="52">
        <f t="shared" si="8"/>
        <v>0.02</v>
      </c>
      <c r="W24" s="52">
        <f t="shared" si="8"/>
        <v>7.0000000000000001E-3</v>
      </c>
      <c r="X24" s="52">
        <f t="shared" si="8"/>
        <v>1.2E-2</v>
      </c>
      <c r="Y24" s="52">
        <f t="shared" si="8"/>
        <v>7.0000000000000001E-3</v>
      </c>
      <c r="Z24" s="52">
        <f t="shared" si="8"/>
        <v>9.9999999999999985E-3</v>
      </c>
      <c r="AA24" s="52">
        <f t="shared" si="8"/>
        <v>1.0999999999999999E-2</v>
      </c>
      <c r="AB24" s="52">
        <f t="shared" si="8"/>
        <v>1.3000000000000001E-2</v>
      </c>
      <c r="AC24" s="52">
        <f t="shared" si="8"/>
        <v>1.0999999999999999E-2</v>
      </c>
      <c r="AD24" s="52">
        <f t="shared" si="8"/>
        <v>1.3000000000000001E-2</v>
      </c>
      <c r="AE24" s="52">
        <f t="shared" si="8"/>
        <v>6.0000000000000001E-3</v>
      </c>
      <c r="AF24" s="52">
        <f t="shared" si="8"/>
        <v>9.0000000000000011E-3</v>
      </c>
      <c r="AG24" s="52">
        <f t="shared" si="8"/>
        <v>1.3999999999999999E-2</v>
      </c>
      <c r="AH24" s="52">
        <f t="shared" si="8"/>
        <v>9.0000000000000011E-3</v>
      </c>
      <c r="AI24" s="52">
        <f t="shared" si="8"/>
        <v>8.0000000000000002E-3</v>
      </c>
      <c r="AJ24" s="52">
        <f t="shared" si="8"/>
        <v>7.0000000000000001E-3</v>
      </c>
      <c r="AK24" s="52">
        <f t="shared" si="8"/>
        <v>9.0000000000000011E-3</v>
      </c>
      <c r="AL24" s="52">
        <f t="shared" si="8"/>
        <v>9.0000000000000011E-3</v>
      </c>
      <c r="AM24" s="52">
        <f t="shared" si="8"/>
        <v>9.9999999999999985E-3</v>
      </c>
      <c r="AN24" s="52">
        <f t="shared" si="8"/>
        <v>5.0000000000000001E-3</v>
      </c>
      <c r="AO24" s="10">
        <v>0</v>
      </c>
      <c r="AP24" s="5"/>
    </row>
    <row r="25" spans="2:42" s="5" customFormat="1">
      <c r="C25" s="5" t="str">
        <f>C24</f>
        <v>UC_Taxis_S</v>
      </c>
      <c r="E25" s="5" t="str">
        <f>E24</f>
        <v>T-TAX*</v>
      </c>
      <c r="H25" s="5" t="str">
        <f>H24</f>
        <v>TRAPS</v>
      </c>
      <c r="J25" s="5">
        <v>2030</v>
      </c>
      <c r="K25" s="5" t="s">
        <v>100</v>
      </c>
      <c r="L25" s="5">
        <v>-1</v>
      </c>
      <c r="M25" s="5" t="str">
        <f>M24</f>
        <v>Taxis</v>
      </c>
      <c r="N25" s="10">
        <f>N24</f>
        <v>1.7000000000000001E-2</v>
      </c>
      <c r="O25" s="10">
        <f t="shared" ref="O25:AN25" si="9">O24</f>
        <v>8.0000000000000002E-3</v>
      </c>
      <c r="P25" s="10">
        <f t="shared" si="9"/>
        <v>3.3000000000000002E-2</v>
      </c>
      <c r="Q25" s="10">
        <f t="shared" si="9"/>
        <v>1.4999999999999999E-2</v>
      </c>
      <c r="R25" s="10">
        <f>R24</f>
        <v>8.0000000000000002E-3</v>
      </c>
      <c r="S25" s="10">
        <f t="shared" si="9"/>
        <v>9.9999999999999985E-3</v>
      </c>
      <c r="T25" s="10">
        <f t="shared" si="9"/>
        <v>9.0000000000000011E-3</v>
      </c>
      <c r="U25" s="10">
        <f t="shared" si="9"/>
        <v>0.02</v>
      </c>
      <c r="V25" s="10">
        <f t="shared" si="9"/>
        <v>0.02</v>
      </c>
      <c r="W25" s="10">
        <f t="shared" si="9"/>
        <v>7.0000000000000001E-3</v>
      </c>
      <c r="X25" s="10">
        <f t="shared" si="9"/>
        <v>1.2E-2</v>
      </c>
      <c r="Y25" s="10">
        <f t="shared" si="9"/>
        <v>7.0000000000000001E-3</v>
      </c>
      <c r="Z25" s="10">
        <f t="shared" si="9"/>
        <v>9.9999999999999985E-3</v>
      </c>
      <c r="AA25" s="10">
        <f t="shared" si="9"/>
        <v>1.0999999999999999E-2</v>
      </c>
      <c r="AB25" s="10">
        <f t="shared" si="9"/>
        <v>1.3000000000000001E-2</v>
      </c>
      <c r="AC25" s="10">
        <f t="shared" si="9"/>
        <v>1.0999999999999999E-2</v>
      </c>
      <c r="AD25" s="10">
        <f t="shared" si="9"/>
        <v>1.3000000000000001E-2</v>
      </c>
      <c r="AE25" s="10">
        <f t="shared" si="9"/>
        <v>6.0000000000000001E-3</v>
      </c>
      <c r="AF25" s="10">
        <f t="shared" si="9"/>
        <v>9.0000000000000011E-3</v>
      </c>
      <c r="AG25" s="10">
        <f t="shared" si="9"/>
        <v>1.3999999999999999E-2</v>
      </c>
      <c r="AH25" s="10">
        <f t="shared" si="9"/>
        <v>9.0000000000000011E-3</v>
      </c>
      <c r="AI25" s="10">
        <f t="shared" si="9"/>
        <v>8.0000000000000002E-3</v>
      </c>
      <c r="AJ25" s="10">
        <f t="shared" si="9"/>
        <v>7.0000000000000001E-3</v>
      </c>
      <c r="AK25" s="10">
        <f t="shared" si="9"/>
        <v>9.0000000000000011E-3</v>
      </c>
      <c r="AL25" s="10">
        <f t="shared" si="9"/>
        <v>9.0000000000000011E-3</v>
      </c>
      <c r="AM25" s="10">
        <f t="shared" si="9"/>
        <v>9.9999999999999985E-3</v>
      </c>
      <c r="AN25" s="10">
        <f t="shared" si="9"/>
        <v>5.0000000000000001E-3</v>
      </c>
      <c r="AO25" s="10">
        <v>0</v>
      </c>
    </row>
    <row r="26" spans="2:42">
      <c r="B26" s="5"/>
      <c r="C26" s="11"/>
      <c r="D26" s="11"/>
      <c r="E26" s="11"/>
      <c r="F26" s="11"/>
      <c r="G26" s="11"/>
      <c r="H26" s="11"/>
      <c r="I26" s="11"/>
      <c r="J26" s="11">
        <v>0</v>
      </c>
      <c r="K26" s="11" t="s">
        <v>100</v>
      </c>
      <c r="L26" s="11"/>
      <c r="M26" s="11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1">
        <v>5</v>
      </c>
      <c r="AP26" s="5"/>
    </row>
    <row r="27" spans="2:42">
      <c r="B27" s="5"/>
      <c r="C27" s="5" t="s">
        <v>49</v>
      </c>
      <c r="D27" s="5"/>
      <c r="E27" s="5" t="str">
        <f>LEFT(C98,5)&amp;"*"</f>
        <v>T-BUS*</v>
      </c>
      <c r="F27" s="5"/>
      <c r="G27" s="5"/>
      <c r="H27" s="5" t="str">
        <f>H24</f>
        <v>TRAPS</v>
      </c>
      <c r="I27" s="5"/>
      <c r="J27" s="5">
        <v>2018</v>
      </c>
      <c r="K27" s="5" t="s">
        <v>44</v>
      </c>
      <c r="L27" s="5">
        <v>-1</v>
      </c>
      <c r="M27" s="5" t="str">
        <f>D132</f>
        <v>BUS</v>
      </c>
      <c r="N27" s="52">
        <f>ROUNDUP(C146,3)</f>
        <v>8.3000000000000004E-2</v>
      </c>
      <c r="O27" s="52">
        <f t="shared" ref="O27:AN27" si="10">ROUNDUP(D146,3)</f>
        <v>7.1000000000000008E-2</v>
      </c>
      <c r="P27" s="52">
        <f t="shared" si="10"/>
        <v>0.114</v>
      </c>
      <c r="Q27" s="52">
        <f t="shared" si="10"/>
        <v>8.1000000000000003E-2</v>
      </c>
      <c r="R27" s="52">
        <f t="shared" si="10"/>
        <v>0.113</v>
      </c>
      <c r="S27" s="52">
        <f t="shared" si="10"/>
        <v>6.5000000000000002E-2</v>
      </c>
      <c r="T27" s="52">
        <f t="shared" si="10"/>
        <v>7.8E-2</v>
      </c>
      <c r="U27" s="52">
        <f t="shared" si="10"/>
        <v>7.2999999999999995E-2</v>
      </c>
      <c r="V27" s="52">
        <f t="shared" si="10"/>
        <v>6.0999999999999999E-2</v>
      </c>
      <c r="W27" s="52">
        <f t="shared" si="10"/>
        <v>9.2999999999999999E-2</v>
      </c>
      <c r="X27" s="52">
        <f t="shared" si="10"/>
        <v>5.9000000000000004E-2</v>
      </c>
      <c r="Y27" s="52">
        <f t="shared" si="10"/>
        <v>6.8000000000000005E-2</v>
      </c>
      <c r="Z27" s="52">
        <f t="shared" si="10"/>
        <v>6.9000000000000006E-2</v>
      </c>
      <c r="AA27" s="52">
        <f t="shared" si="10"/>
        <v>6.0999999999999999E-2</v>
      </c>
      <c r="AB27" s="52">
        <f t="shared" si="10"/>
        <v>0.06</v>
      </c>
      <c r="AC27" s="52">
        <f t="shared" si="10"/>
        <v>0.12</v>
      </c>
      <c r="AD27" s="52">
        <f t="shared" si="10"/>
        <v>6.2E-2</v>
      </c>
      <c r="AE27" s="52">
        <f t="shared" si="10"/>
        <v>0.08</v>
      </c>
      <c r="AF27" s="52">
        <f t="shared" si="10"/>
        <v>5.6000000000000001E-2</v>
      </c>
      <c r="AG27" s="52">
        <f t="shared" si="10"/>
        <v>8.6999999999999994E-2</v>
      </c>
      <c r="AH27" s="52">
        <f t="shared" si="10"/>
        <v>6.5000000000000002E-2</v>
      </c>
      <c r="AI27" s="52">
        <f t="shared" si="10"/>
        <v>0.10100000000000001</v>
      </c>
      <c r="AJ27" s="52">
        <f t="shared" si="10"/>
        <v>5.9000000000000004E-2</v>
      </c>
      <c r="AK27" s="52">
        <f t="shared" si="10"/>
        <v>6.7000000000000004E-2</v>
      </c>
      <c r="AL27" s="52">
        <f t="shared" si="10"/>
        <v>2.6000000000000002E-2</v>
      </c>
      <c r="AM27" s="52">
        <f t="shared" si="10"/>
        <v>5.0000000000000001E-3</v>
      </c>
      <c r="AN27" s="52">
        <f t="shared" si="10"/>
        <v>0.161</v>
      </c>
      <c r="AO27" s="10">
        <v>0</v>
      </c>
      <c r="AP27" s="5"/>
    </row>
    <row r="28" spans="2:42" s="5" customFormat="1">
      <c r="C28" s="5" t="str">
        <f>C27</f>
        <v>UC_BUS_S</v>
      </c>
      <c r="E28" s="5" t="str">
        <f>E27</f>
        <v>T-BUS*</v>
      </c>
      <c r="H28" s="5" t="str">
        <f>H27</f>
        <v>TRAPS</v>
      </c>
      <c r="J28" s="5">
        <v>2030</v>
      </c>
      <c r="K28" s="13" t="s">
        <v>44</v>
      </c>
      <c r="L28" s="5">
        <v>-1</v>
      </c>
      <c r="M28" s="13" t="str">
        <f>M27</f>
        <v>BUS</v>
      </c>
      <c r="N28" s="10">
        <f>N27</f>
        <v>8.3000000000000004E-2</v>
      </c>
      <c r="O28" s="10">
        <f t="shared" ref="O28:AM28" si="11">O27</f>
        <v>7.1000000000000008E-2</v>
      </c>
      <c r="P28" s="10">
        <f t="shared" si="11"/>
        <v>0.114</v>
      </c>
      <c r="Q28" s="10">
        <f t="shared" si="11"/>
        <v>8.1000000000000003E-2</v>
      </c>
      <c r="R28" s="10">
        <f t="shared" si="11"/>
        <v>0.113</v>
      </c>
      <c r="S28" s="10">
        <f t="shared" si="11"/>
        <v>6.5000000000000002E-2</v>
      </c>
      <c r="T28" s="10">
        <f t="shared" si="11"/>
        <v>7.8E-2</v>
      </c>
      <c r="U28" s="10">
        <f t="shared" si="11"/>
        <v>7.2999999999999995E-2</v>
      </c>
      <c r="V28" s="10">
        <f t="shared" si="11"/>
        <v>6.0999999999999999E-2</v>
      </c>
      <c r="W28" s="10">
        <f t="shared" si="11"/>
        <v>9.2999999999999999E-2</v>
      </c>
      <c r="X28" s="10">
        <f t="shared" si="11"/>
        <v>5.9000000000000004E-2</v>
      </c>
      <c r="Y28" s="10">
        <f t="shared" si="11"/>
        <v>6.8000000000000005E-2</v>
      </c>
      <c r="Z28" s="10">
        <f t="shared" si="11"/>
        <v>6.9000000000000006E-2</v>
      </c>
      <c r="AA28" s="10">
        <f t="shared" si="11"/>
        <v>6.0999999999999999E-2</v>
      </c>
      <c r="AB28" s="10">
        <f t="shared" si="11"/>
        <v>0.06</v>
      </c>
      <c r="AC28" s="10">
        <f t="shared" si="11"/>
        <v>0.12</v>
      </c>
      <c r="AD28" s="10">
        <f t="shared" si="11"/>
        <v>6.2E-2</v>
      </c>
      <c r="AE28" s="10">
        <f t="shared" si="11"/>
        <v>0.08</v>
      </c>
      <c r="AF28" s="10">
        <f t="shared" si="11"/>
        <v>5.6000000000000001E-2</v>
      </c>
      <c r="AG28" s="10">
        <f t="shared" si="11"/>
        <v>8.6999999999999994E-2</v>
      </c>
      <c r="AH28" s="10">
        <f t="shared" si="11"/>
        <v>6.5000000000000002E-2</v>
      </c>
      <c r="AI28" s="10">
        <f t="shared" si="11"/>
        <v>0.10100000000000001</v>
      </c>
      <c r="AJ28" s="10">
        <f t="shared" si="11"/>
        <v>5.9000000000000004E-2</v>
      </c>
      <c r="AK28" s="10">
        <f t="shared" si="11"/>
        <v>6.7000000000000004E-2</v>
      </c>
      <c r="AL28" s="10">
        <f t="shared" si="11"/>
        <v>2.6000000000000002E-2</v>
      </c>
      <c r="AM28" s="10">
        <f t="shared" si="11"/>
        <v>5.0000000000000001E-3</v>
      </c>
      <c r="AN28" s="10">
        <f>AN27</f>
        <v>0.161</v>
      </c>
      <c r="AO28" s="14">
        <v>0</v>
      </c>
    </row>
    <row r="29" spans="2:42">
      <c r="B29" s="5"/>
      <c r="C29" s="11"/>
      <c r="D29" s="11"/>
      <c r="E29" s="11"/>
      <c r="F29" s="11"/>
      <c r="G29" s="11"/>
      <c r="H29" s="11"/>
      <c r="I29" s="11"/>
      <c r="J29" s="11">
        <v>0</v>
      </c>
      <c r="K29" s="11" t="s">
        <v>44</v>
      </c>
      <c r="L29" s="11"/>
      <c r="M29" s="11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1">
        <v>5</v>
      </c>
      <c r="AP29" s="5"/>
    </row>
    <row r="30" spans="2:42">
      <c r="B30" s="5"/>
      <c r="C30" s="5" t="s">
        <v>58</v>
      </c>
      <c r="D30" s="5"/>
      <c r="E30" s="5" t="str">
        <f>LEFT(C100,5)&amp;"*"</f>
        <v>T-LPT*</v>
      </c>
      <c r="F30" s="5"/>
      <c r="G30" s="5"/>
      <c r="H30" s="5" t="str">
        <f>H27</f>
        <v>TRAPS</v>
      </c>
      <c r="I30" s="5"/>
      <c r="J30" s="5">
        <v>2018</v>
      </c>
      <c r="K30" s="27" t="s">
        <v>44</v>
      </c>
      <c r="L30" s="5">
        <v>-1</v>
      </c>
      <c r="M30" s="5" t="str">
        <f>D133</f>
        <v>Light rail (LUAS)</v>
      </c>
      <c r="N30" s="52">
        <f>ROUNDUP(C147,3)</f>
        <v>8.0000000000000002E-3</v>
      </c>
      <c r="O30" s="52">
        <f t="shared" ref="O30:AN30" si="12">ROUNDUP(D147,3)</f>
        <v>0</v>
      </c>
      <c r="P30" s="52">
        <f t="shared" si="12"/>
        <v>3.0000000000000002E-2</v>
      </c>
      <c r="Q30" s="52">
        <f t="shared" si="12"/>
        <v>0</v>
      </c>
      <c r="R30" s="52">
        <f t="shared" si="12"/>
        <v>0</v>
      </c>
      <c r="S30" s="52">
        <f t="shared" si="12"/>
        <v>0</v>
      </c>
      <c r="T30" s="52">
        <f t="shared" si="12"/>
        <v>0</v>
      </c>
      <c r="U30" s="52">
        <f t="shared" si="12"/>
        <v>0</v>
      </c>
      <c r="V30" s="52">
        <f t="shared" si="12"/>
        <v>0</v>
      </c>
      <c r="W30" s="52">
        <f t="shared" si="12"/>
        <v>0</v>
      </c>
      <c r="X30" s="52">
        <f t="shared" si="12"/>
        <v>0</v>
      </c>
      <c r="Y30" s="52">
        <f t="shared" si="12"/>
        <v>0</v>
      </c>
      <c r="Z30" s="52">
        <f t="shared" si="12"/>
        <v>0</v>
      </c>
      <c r="AA30" s="52">
        <f t="shared" si="12"/>
        <v>0</v>
      </c>
      <c r="AB30" s="52">
        <f t="shared" si="12"/>
        <v>0</v>
      </c>
      <c r="AC30" s="52">
        <f t="shared" si="12"/>
        <v>0</v>
      </c>
      <c r="AD30" s="52">
        <f t="shared" si="12"/>
        <v>0</v>
      </c>
      <c r="AE30" s="52">
        <f t="shared" si="12"/>
        <v>0</v>
      </c>
      <c r="AF30" s="52">
        <f t="shared" si="12"/>
        <v>0</v>
      </c>
      <c r="AG30" s="52">
        <f t="shared" si="12"/>
        <v>0</v>
      </c>
      <c r="AH30" s="52">
        <f t="shared" si="12"/>
        <v>0</v>
      </c>
      <c r="AI30" s="52">
        <f t="shared" si="12"/>
        <v>0</v>
      </c>
      <c r="AJ30" s="52">
        <f t="shared" si="12"/>
        <v>0</v>
      </c>
      <c r="AK30" s="52">
        <f t="shared" si="12"/>
        <v>0</v>
      </c>
      <c r="AL30" s="52">
        <f t="shared" si="12"/>
        <v>0</v>
      </c>
      <c r="AM30" s="52">
        <f t="shared" si="12"/>
        <v>0</v>
      </c>
      <c r="AN30" s="52">
        <f t="shared" si="12"/>
        <v>0</v>
      </c>
      <c r="AO30" s="10">
        <v>0</v>
      </c>
      <c r="AP30" s="5"/>
    </row>
    <row r="31" spans="2:42" s="5" customFormat="1">
      <c r="C31" s="5" t="str">
        <f>C30</f>
        <v>UC_Light_rail_LUAS_S</v>
      </c>
      <c r="E31" s="5" t="str">
        <f>E30</f>
        <v>T-LPT*</v>
      </c>
      <c r="H31" s="5" t="str">
        <f>H30</f>
        <v>TRAPS</v>
      </c>
      <c r="J31" s="5">
        <v>2030</v>
      </c>
      <c r="K31" s="28" t="s">
        <v>44</v>
      </c>
      <c r="L31" s="5">
        <v>-1</v>
      </c>
      <c r="M31" s="13" t="str">
        <f>M30</f>
        <v>Light rail (LUAS)</v>
      </c>
      <c r="N31" s="14">
        <f>N30</f>
        <v>8.0000000000000002E-3</v>
      </c>
      <c r="O31" s="14">
        <f t="shared" ref="O31:AN31" si="13">O30</f>
        <v>0</v>
      </c>
      <c r="P31" s="14">
        <f>P30</f>
        <v>3.0000000000000002E-2</v>
      </c>
      <c r="Q31" s="14">
        <f t="shared" si="13"/>
        <v>0</v>
      </c>
      <c r="R31" s="14">
        <f t="shared" si="13"/>
        <v>0</v>
      </c>
      <c r="S31" s="14">
        <f t="shared" si="13"/>
        <v>0</v>
      </c>
      <c r="T31" s="14">
        <f t="shared" si="13"/>
        <v>0</v>
      </c>
      <c r="U31" s="14">
        <f t="shared" si="13"/>
        <v>0</v>
      </c>
      <c r="V31" s="14">
        <f t="shared" si="13"/>
        <v>0</v>
      </c>
      <c r="W31" s="14">
        <f t="shared" si="13"/>
        <v>0</v>
      </c>
      <c r="X31" s="14">
        <f t="shared" si="13"/>
        <v>0</v>
      </c>
      <c r="Y31" s="14">
        <f t="shared" si="13"/>
        <v>0</v>
      </c>
      <c r="Z31" s="14">
        <f t="shared" si="13"/>
        <v>0</v>
      </c>
      <c r="AA31" s="14">
        <f t="shared" si="13"/>
        <v>0</v>
      </c>
      <c r="AB31" s="14">
        <f t="shared" si="13"/>
        <v>0</v>
      </c>
      <c r="AC31" s="14">
        <f t="shared" si="13"/>
        <v>0</v>
      </c>
      <c r="AD31" s="14">
        <f t="shared" si="13"/>
        <v>0</v>
      </c>
      <c r="AE31" s="14">
        <f t="shared" si="13"/>
        <v>0</v>
      </c>
      <c r="AF31" s="14">
        <f t="shared" si="13"/>
        <v>0</v>
      </c>
      <c r="AG31" s="14">
        <f t="shared" si="13"/>
        <v>0</v>
      </c>
      <c r="AH31" s="14">
        <f t="shared" si="13"/>
        <v>0</v>
      </c>
      <c r="AI31" s="14">
        <f t="shared" si="13"/>
        <v>0</v>
      </c>
      <c r="AJ31" s="14">
        <f t="shared" si="13"/>
        <v>0</v>
      </c>
      <c r="AK31" s="14">
        <f t="shared" si="13"/>
        <v>0</v>
      </c>
      <c r="AL31" s="14">
        <f t="shared" si="13"/>
        <v>0</v>
      </c>
      <c r="AM31" s="14">
        <f t="shared" si="13"/>
        <v>0</v>
      </c>
      <c r="AN31" s="14">
        <f t="shared" si="13"/>
        <v>0</v>
      </c>
      <c r="AO31" s="14">
        <v>0</v>
      </c>
    </row>
    <row r="32" spans="2:42">
      <c r="B32" s="5"/>
      <c r="C32" s="11"/>
      <c r="D32" s="11"/>
      <c r="E32" s="11"/>
      <c r="F32" s="11"/>
      <c r="G32" s="11"/>
      <c r="H32" s="11"/>
      <c r="I32" s="11"/>
      <c r="J32" s="11">
        <v>0</v>
      </c>
      <c r="K32" s="21" t="s">
        <v>44</v>
      </c>
      <c r="L32" s="11"/>
      <c r="M32" s="11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1">
        <v>5</v>
      </c>
      <c r="AP32" s="5"/>
    </row>
    <row r="33" spans="2:42"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10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</row>
    <row r="34" spans="2:42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 t="s">
        <v>199</v>
      </c>
      <c r="N34" s="50">
        <f>N12+N15+N18+N21+N24+N27+N30</f>
        <v>1.0023</v>
      </c>
      <c r="O34" s="50">
        <f t="shared" ref="O34:AN35" si="14">O12+O15+O18+O21+O24+O27+O30</f>
        <v>1.0028999999999999</v>
      </c>
      <c r="P34" s="50">
        <f t="shared" si="14"/>
        <v>1.0035000000000001</v>
      </c>
      <c r="Q34" s="50">
        <f t="shared" si="14"/>
        <v>1.0034000000000001</v>
      </c>
      <c r="R34" s="50">
        <f t="shared" si="14"/>
        <v>1.002</v>
      </c>
      <c r="S34" s="50">
        <f t="shared" si="14"/>
        <v>1.0017</v>
      </c>
      <c r="T34" s="50">
        <f t="shared" si="14"/>
        <v>1.0023</v>
      </c>
      <c r="U34" s="50">
        <f t="shared" si="14"/>
        <v>1.0039</v>
      </c>
      <c r="V34" s="50">
        <f t="shared" si="14"/>
        <v>1.0024</v>
      </c>
      <c r="W34" s="50">
        <f t="shared" si="14"/>
        <v>1.0013000000000001</v>
      </c>
      <c r="X34" s="50">
        <f t="shared" si="14"/>
        <v>1.0022</v>
      </c>
      <c r="Y34" s="50">
        <f t="shared" si="14"/>
        <v>1.0032999999999999</v>
      </c>
      <c r="Z34" s="50">
        <f t="shared" si="14"/>
        <v>1.0035000000000001</v>
      </c>
      <c r="AA34" s="50">
        <f t="shared" si="14"/>
        <v>1.0033000000000001</v>
      </c>
      <c r="AB34" s="50">
        <f t="shared" si="14"/>
        <v>1.0035000000000001</v>
      </c>
      <c r="AC34" s="50">
        <f t="shared" si="14"/>
        <v>1.0030000000000001</v>
      </c>
      <c r="AD34" s="50">
        <f t="shared" si="14"/>
        <v>1.0021</v>
      </c>
      <c r="AE34" s="50">
        <f t="shared" si="14"/>
        <v>1.0031999999999999</v>
      </c>
      <c r="AF34" s="50">
        <f t="shared" si="14"/>
        <v>1.0024</v>
      </c>
      <c r="AG34" s="50">
        <f t="shared" si="14"/>
        <v>1.0028000000000001</v>
      </c>
      <c r="AH34" s="50">
        <f t="shared" si="14"/>
        <v>1.0025999999999999</v>
      </c>
      <c r="AI34" s="50">
        <f t="shared" si="14"/>
        <v>1.0028000000000001</v>
      </c>
      <c r="AJ34" s="50">
        <f t="shared" si="14"/>
        <v>1.0018</v>
      </c>
      <c r="AK34" s="50">
        <f t="shared" si="14"/>
        <v>1.0029000000000001</v>
      </c>
      <c r="AL34" s="50">
        <f t="shared" si="14"/>
        <v>1.0027999999999999</v>
      </c>
      <c r="AM34" s="50">
        <f t="shared" si="14"/>
        <v>1.0018</v>
      </c>
      <c r="AN34" s="50">
        <f t="shared" si="14"/>
        <v>1.0018</v>
      </c>
      <c r="AO34" s="5"/>
      <c r="AP34" s="5"/>
    </row>
    <row r="35" spans="2:42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 t="s">
        <v>200</v>
      </c>
      <c r="N35" s="50">
        <f>N13+N16+N19+N22+N25+N28+N31</f>
        <v>1.0020832784424678</v>
      </c>
      <c r="O35" s="50">
        <f t="shared" ref="O35:U35" si="15">O13+O16+O19+O22+O25+O28+O31</f>
        <v>0.95011558771287197</v>
      </c>
      <c r="P35" s="50">
        <f t="shared" si="15"/>
        <v>1.07409613411995</v>
      </c>
      <c r="Q35" s="50">
        <f t="shared" si="15"/>
        <v>0.98390910318189795</v>
      </c>
      <c r="R35" s="50">
        <f t="shared" si="15"/>
        <v>0.97785267534315701</v>
      </c>
      <c r="S35" s="50">
        <f t="shared" si="15"/>
        <v>0.98873811349458207</v>
      </c>
      <c r="T35" s="50">
        <f t="shared" si="15"/>
        <v>0.97768168565584102</v>
      </c>
      <c r="U35" s="50">
        <f t="shared" si="15"/>
        <v>1.024859046489665</v>
      </c>
      <c r="V35" s="50">
        <f t="shared" si="14"/>
        <v>0.97929135576006909</v>
      </c>
      <c r="W35" s="50">
        <f t="shared" si="14"/>
        <v>0.972789762973442</v>
      </c>
      <c r="X35" s="50">
        <f t="shared" si="14"/>
        <v>0.96131718049949899</v>
      </c>
      <c r="Y35" s="50">
        <f t="shared" si="14"/>
        <v>0.95077042276498602</v>
      </c>
      <c r="Z35" s="50">
        <f t="shared" si="14"/>
        <v>0.98377360833824001</v>
      </c>
      <c r="AA35" s="50">
        <f t="shared" si="14"/>
        <v>0.95753492792132788</v>
      </c>
      <c r="AB35" s="50">
        <f t="shared" si="14"/>
        <v>0.99129294854669592</v>
      </c>
      <c r="AC35" s="50">
        <f t="shared" si="14"/>
        <v>0.97020591760864405</v>
      </c>
      <c r="AD35" s="50">
        <f t="shared" si="14"/>
        <v>0.98425586091641093</v>
      </c>
      <c r="AE35" s="50">
        <f t="shared" si="14"/>
        <v>0.94565108255652996</v>
      </c>
      <c r="AF35" s="50">
        <f t="shared" si="14"/>
        <v>0.97241877328612603</v>
      </c>
      <c r="AG35" s="50">
        <f t="shared" si="14"/>
        <v>0.98806393823401206</v>
      </c>
      <c r="AH35" s="50">
        <f t="shared" si="14"/>
        <v>0.95946234544738496</v>
      </c>
      <c r="AI35" s="50">
        <f t="shared" si="14"/>
        <v>0.96727042276498598</v>
      </c>
      <c r="AJ35" s="50">
        <f t="shared" si="14"/>
        <v>0.92273174234807409</v>
      </c>
      <c r="AK35" s="50">
        <f t="shared" si="14"/>
        <v>0.988810695968525</v>
      </c>
      <c r="AL35" s="50">
        <f t="shared" si="14"/>
        <v>0.98586712380726615</v>
      </c>
      <c r="AM35" s="51">
        <f t="shared" si="14"/>
        <v>1.0106799794847479</v>
      </c>
      <c r="AN35" s="50">
        <f t="shared" si="14"/>
        <v>0.98813333513470114</v>
      </c>
      <c r="AO35" s="5"/>
      <c r="AP35" s="5"/>
    </row>
    <row r="36" spans="2:42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</row>
    <row r="37" spans="2:42">
      <c r="B37" s="5"/>
      <c r="C37" s="4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</row>
    <row r="38" spans="2:42">
      <c r="C38" s="4"/>
    </row>
    <row r="39" spans="2:42">
      <c r="K39" t="s">
        <v>43</v>
      </c>
    </row>
    <row r="40" spans="2:42">
      <c r="C40" s="7" t="s">
        <v>0</v>
      </c>
      <c r="D40" s="8" t="s">
        <v>4</v>
      </c>
      <c r="E40" s="8" t="s">
        <v>3</v>
      </c>
      <c r="F40" s="8" t="s">
        <v>1</v>
      </c>
      <c r="G40" s="8" t="s">
        <v>6</v>
      </c>
      <c r="H40" s="9" t="s">
        <v>5</v>
      </c>
      <c r="I40" s="9" t="s">
        <v>8</v>
      </c>
      <c r="J40" s="9" t="s">
        <v>2</v>
      </c>
      <c r="K40" s="9" t="s">
        <v>9</v>
      </c>
      <c r="L40" s="9" t="s">
        <v>7</v>
      </c>
      <c r="M40" s="7" t="s">
        <v>11</v>
      </c>
      <c r="N40" s="7" t="str">
        <f>Regions!C$3</f>
        <v>IE</v>
      </c>
      <c r="O40" s="7" t="str">
        <f>Regions!E$3</f>
        <v>IE-CW</v>
      </c>
      <c r="P40" s="7" t="str">
        <f>Regions!F$3</f>
        <v>IE-D</v>
      </c>
      <c r="Q40" s="7" t="str">
        <f>Regions!G$3</f>
        <v>IE-KE</v>
      </c>
      <c r="R40" s="7" t="str">
        <f>Regions!H$3</f>
        <v>IE-KK</v>
      </c>
      <c r="S40" s="7" t="str">
        <f>Regions!I$3</f>
        <v>IE-LS</v>
      </c>
      <c r="T40" s="7" t="str">
        <f>Regions!J$3</f>
        <v>IE-LD</v>
      </c>
      <c r="U40" s="7" t="str">
        <f>Regions!K$3</f>
        <v>IE-LH</v>
      </c>
      <c r="V40" s="7" t="str">
        <f>Regions!L$3</f>
        <v>IE-MH</v>
      </c>
      <c r="W40" s="7" t="str">
        <f>Regions!M$3</f>
        <v>IE-OY</v>
      </c>
      <c r="X40" s="7" t="str">
        <f>Regions!N$3</f>
        <v>IE-WH</v>
      </c>
      <c r="Y40" s="7" t="str">
        <f>Regions!O$3</f>
        <v>IE-WX</v>
      </c>
      <c r="Z40" s="7" t="str">
        <f>Regions!P$3</f>
        <v>IE-WW</v>
      </c>
      <c r="AA40" s="7" t="str">
        <f>Regions!Q$3</f>
        <v>IE-CE</v>
      </c>
      <c r="AB40" s="7" t="str">
        <f>Regions!R$3</f>
        <v>IE-CO</v>
      </c>
      <c r="AC40" s="7" t="str">
        <f>Regions!S$3</f>
        <v>IE-KY</v>
      </c>
      <c r="AD40" s="7" t="str">
        <f>Regions!T$3</f>
        <v>IE-LK</v>
      </c>
      <c r="AE40" s="7" t="str">
        <f>Regions!U$3</f>
        <v>IE-TA</v>
      </c>
      <c r="AF40" s="7" t="str">
        <f>Regions!V$3</f>
        <v>IE-WD</v>
      </c>
      <c r="AG40" s="7" t="str">
        <f>Regions!W$3</f>
        <v>IE-G</v>
      </c>
      <c r="AH40" s="7" t="str">
        <f>Regions!X$3</f>
        <v>IE-LM</v>
      </c>
      <c r="AI40" s="7" t="str">
        <f>Regions!Y$3</f>
        <v>IE-MO</v>
      </c>
      <c r="AJ40" s="7" t="str">
        <f>Regions!Z$3</f>
        <v>IE-RN</v>
      </c>
      <c r="AK40" s="7" t="str">
        <f>Regions!AA$3</f>
        <v>IE-SO</v>
      </c>
      <c r="AL40" s="7" t="str">
        <f>Regions!AB$3</f>
        <v>IE-CN</v>
      </c>
      <c r="AM40" s="7" t="str">
        <f>Regions!AC$3</f>
        <v>IE-DL</v>
      </c>
      <c r="AN40" s="7" t="str">
        <f>Regions!AD$3</f>
        <v>IE-MN</v>
      </c>
      <c r="AO40" s="7" t="s">
        <v>13</v>
      </c>
    </row>
    <row r="41" spans="2:42">
      <c r="C41" t="s">
        <v>50</v>
      </c>
      <c r="E41" t="str">
        <f>E18</f>
        <v>T-MOT*</v>
      </c>
      <c r="H41" s="5" t="str">
        <f>E121</f>
        <v>TRAPM</v>
      </c>
      <c r="J41">
        <v>2018</v>
      </c>
      <c r="K41" t="s">
        <v>44</v>
      </c>
      <c r="L41">
        <v>-1</v>
      </c>
      <c r="M41" t="str">
        <f>D129</f>
        <v>2-wheelers</v>
      </c>
      <c r="N41" s="50">
        <f>ROUNDUP(C157,4)</f>
        <v>3.3E-3</v>
      </c>
      <c r="O41" s="50">
        <f t="shared" ref="O41:AN41" si="16">ROUNDUP(D157,4)</f>
        <v>2.1999999999999997E-3</v>
      </c>
      <c r="P41" s="50">
        <f t="shared" si="16"/>
        <v>4.2000000000000006E-3</v>
      </c>
      <c r="Q41" s="50">
        <f t="shared" si="16"/>
        <v>3.6999999999999997E-3</v>
      </c>
      <c r="R41" s="50">
        <f t="shared" si="16"/>
        <v>2.5999999999999999E-3</v>
      </c>
      <c r="S41" s="50">
        <f t="shared" si="16"/>
        <v>1.7000000000000001E-3</v>
      </c>
      <c r="T41" s="50">
        <f t="shared" si="16"/>
        <v>3.3E-3</v>
      </c>
      <c r="U41" s="50">
        <f t="shared" si="16"/>
        <v>2.4999999999999996E-3</v>
      </c>
      <c r="V41" s="50">
        <f t="shared" si="16"/>
        <v>3.5999999999999999E-3</v>
      </c>
      <c r="W41" s="50">
        <f t="shared" si="16"/>
        <v>3.3999999999999998E-3</v>
      </c>
      <c r="X41" s="50">
        <f t="shared" si="16"/>
        <v>2.9999999999999996E-3</v>
      </c>
      <c r="Y41" s="50">
        <f t="shared" si="16"/>
        <v>3.3999999999999998E-3</v>
      </c>
      <c r="Z41" s="50">
        <f t="shared" si="16"/>
        <v>4.0000000000000001E-3</v>
      </c>
      <c r="AA41" s="50">
        <f t="shared" si="16"/>
        <v>3.3E-3</v>
      </c>
      <c r="AB41" s="50">
        <f t="shared" si="16"/>
        <v>4.0000000000000001E-3</v>
      </c>
      <c r="AC41" s="50">
        <f t="shared" si="16"/>
        <v>2.4999999999999996E-3</v>
      </c>
      <c r="AD41" s="50">
        <f t="shared" si="16"/>
        <v>2.8999999999999998E-3</v>
      </c>
      <c r="AE41" s="50">
        <f t="shared" si="16"/>
        <v>2.9999999999999996E-3</v>
      </c>
      <c r="AF41" s="50">
        <f t="shared" si="16"/>
        <v>3.5999999999999999E-3</v>
      </c>
      <c r="AG41" s="50">
        <f t="shared" si="16"/>
        <v>2.1999999999999997E-3</v>
      </c>
      <c r="AH41" s="50">
        <f t="shared" si="16"/>
        <v>4.1000000000000003E-3</v>
      </c>
      <c r="AI41" s="50">
        <f t="shared" si="16"/>
        <v>2E-3</v>
      </c>
      <c r="AJ41" s="50">
        <f t="shared" si="16"/>
        <v>1.8E-3</v>
      </c>
      <c r="AK41" s="50">
        <f t="shared" si="16"/>
        <v>2.1999999999999997E-3</v>
      </c>
      <c r="AL41" s="50">
        <f t="shared" si="16"/>
        <v>2E-3</v>
      </c>
      <c r="AM41" s="50">
        <f t="shared" si="16"/>
        <v>2.1999999999999997E-3</v>
      </c>
      <c r="AN41" s="50">
        <f t="shared" si="16"/>
        <v>2E-3</v>
      </c>
      <c r="AO41" s="10">
        <v>0</v>
      </c>
    </row>
    <row r="42" spans="2:42">
      <c r="J42">
        <v>0</v>
      </c>
      <c r="K42" t="s">
        <v>44</v>
      </c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>
        <v>5</v>
      </c>
    </row>
    <row r="43" spans="2:42">
      <c r="C43" t="s">
        <v>51</v>
      </c>
      <c r="E43" t="str">
        <f>E21</f>
        <v>T-CAR*</v>
      </c>
      <c r="H43" t="str">
        <f>H41</f>
        <v>TRAPM</v>
      </c>
      <c r="J43">
        <v>2018</v>
      </c>
      <c r="K43" t="s">
        <v>44</v>
      </c>
      <c r="L43">
        <v>-1</v>
      </c>
      <c r="M43" t="str">
        <f>D130</f>
        <v>LDV</v>
      </c>
      <c r="N43" s="52">
        <f>ROUNDUP(C158,3)</f>
        <v>0.83499999999999996</v>
      </c>
      <c r="O43" s="52">
        <f t="shared" ref="O43:AN43" si="17">ROUNDUP(D158,3)</f>
        <v>0.88200000000000001</v>
      </c>
      <c r="P43" s="52">
        <f t="shared" si="17"/>
        <v>0.72499999999999998</v>
      </c>
      <c r="Q43" s="52">
        <f t="shared" si="17"/>
        <v>0.85099999999999998</v>
      </c>
      <c r="R43" s="52">
        <f t="shared" si="17"/>
        <v>0.81399999999999995</v>
      </c>
      <c r="S43" s="52">
        <f t="shared" si="17"/>
        <v>0.88100000000000001</v>
      </c>
      <c r="T43" s="52">
        <f t="shared" si="17"/>
        <v>0.86299999999999999</v>
      </c>
      <c r="U43" s="52">
        <f t="shared" si="17"/>
        <v>0.85</v>
      </c>
      <c r="V43" s="52">
        <f t="shared" si="17"/>
        <v>0.875</v>
      </c>
      <c r="W43" s="52">
        <f t="shared" si="17"/>
        <v>0.84399999999999997</v>
      </c>
      <c r="X43" s="52">
        <f t="shared" si="17"/>
        <v>0.89100000000000001</v>
      </c>
      <c r="Y43" s="52">
        <f t="shared" si="17"/>
        <v>0.88600000000000001</v>
      </c>
      <c r="Z43" s="52">
        <f t="shared" si="17"/>
        <v>0.876</v>
      </c>
      <c r="AA43" s="52">
        <f t="shared" si="17"/>
        <v>0.89100000000000001</v>
      </c>
      <c r="AB43" s="52">
        <f t="shared" si="17"/>
        <v>0.88400000000000001</v>
      </c>
      <c r="AC43" s="52">
        <f t="shared" si="17"/>
        <v>0.80400000000000005</v>
      </c>
      <c r="AD43" s="52">
        <f t="shared" si="17"/>
        <v>0.88200000000000001</v>
      </c>
      <c r="AE43" s="52">
        <f t="shared" si="17"/>
        <v>0.871</v>
      </c>
      <c r="AF43" s="52">
        <f t="shared" si="17"/>
        <v>0.89800000000000002</v>
      </c>
      <c r="AG43" s="52">
        <f t="shared" si="17"/>
        <v>0.84399999999999997</v>
      </c>
      <c r="AH43" s="52">
        <f t="shared" si="17"/>
        <v>0.88600000000000001</v>
      </c>
      <c r="AI43" s="52">
        <f t="shared" si="17"/>
        <v>0.83599999999999997</v>
      </c>
      <c r="AJ43" s="52">
        <f t="shared" si="17"/>
        <v>0.90300000000000002</v>
      </c>
      <c r="AK43" s="52">
        <f t="shared" si="17"/>
        <v>0.879</v>
      </c>
      <c r="AL43" s="52">
        <f t="shared" si="17"/>
        <v>0.94499999999999995</v>
      </c>
      <c r="AM43" s="52">
        <f t="shared" si="17"/>
        <v>0.97699999999999998</v>
      </c>
      <c r="AN43" s="52">
        <f t="shared" si="17"/>
        <v>0.749</v>
      </c>
      <c r="AO43" s="10">
        <v>0</v>
      </c>
    </row>
    <row r="44" spans="2:42">
      <c r="J44">
        <v>0</v>
      </c>
      <c r="K44" t="s">
        <v>44</v>
      </c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>
        <v>5</v>
      </c>
    </row>
    <row r="45" spans="2:42">
      <c r="C45" t="s">
        <v>52</v>
      </c>
      <c r="E45" t="str">
        <f>E24</f>
        <v>T-TAX*</v>
      </c>
      <c r="H45" t="str">
        <f>H43</f>
        <v>TRAPM</v>
      </c>
      <c r="J45">
        <v>2018</v>
      </c>
      <c r="K45" t="s">
        <v>44</v>
      </c>
      <c r="L45">
        <v>-1</v>
      </c>
      <c r="M45" t="str">
        <f>D131</f>
        <v>Taxis</v>
      </c>
      <c r="N45" s="52">
        <f>ROUNDUP(C159,3)</f>
        <v>2.2000000000000002E-2</v>
      </c>
      <c r="O45" s="52">
        <f t="shared" ref="O45:AN45" si="18">ROUNDUP(D159,3)</f>
        <v>9.9999999999999985E-3</v>
      </c>
      <c r="P45" s="52">
        <f t="shared" si="18"/>
        <v>4.7E-2</v>
      </c>
      <c r="Q45" s="52">
        <f t="shared" si="18"/>
        <v>1.9E-2</v>
      </c>
      <c r="R45" s="52">
        <f t="shared" si="18"/>
        <v>9.9999999999999985E-3</v>
      </c>
      <c r="S45" s="52">
        <f t="shared" si="18"/>
        <v>1.3999999999999999E-2</v>
      </c>
      <c r="T45" s="52">
        <f t="shared" si="18"/>
        <v>1.2E-2</v>
      </c>
      <c r="U45" s="52">
        <f t="shared" si="18"/>
        <v>2.7E-2</v>
      </c>
      <c r="V45" s="52">
        <f t="shared" si="18"/>
        <v>2.6000000000000002E-2</v>
      </c>
      <c r="W45" s="52">
        <f t="shared" si="18"/>
        <v>9.0000000000000011E-3</v>
      </c>
      <c r="X45" s="52">
        <f t="shared" si="18"/>
        <v>1.6E-2</v>
      </c>
      <c r="Y45" s="52">
        <f t="shared" si="18"/>
        <v>8.0000000000000002E-3</v>
      </c>
      <c r="Z45" s="52">
        <f t="shared" si="18"/>
        <v>1.2E-2</v>
      </c>
      <c r="AA45" s="52">
        <f t="shared" si="18"/>
        <v>1.3999999999999999E-2</v>
      </c>
      <c r="AB45" s="52">
        <f t="shared" si="18"/>
        <v>1.7000000000000001E-2</v>
      </c>
      <c r="AC45" s="52">
        <f t="shared" si="18"/>
        <v>1.3000000000000001E-2</v>
      </c>
      <c r="AD45" s="52">
        <f t="shared" si="18"/>
        <v>1.7000000000000001E-2</v>
      </c>
      <c r="AE45" s="52">
        <f t="shared" si="18"/>
        <v>7.0000000000000001E-3</v>
      </c>
      <c r="AF45" s="52">
        <f t="shared" si="18"/>
        <v>1.2E-2</v>
      </c>
      <c r="AG45" s="52">
        <f t="shared" si="18"/>
        <v>1.8000000000000002E-2</v>
      </c>
      <c r="AH45" s="52">
        <f t="shared" si="18"/>
        <v>1.0999999999999999E-2</v>
      </c>
      <c r="AI45" s="52">
        <f t="shared" si="18"/>
        <v>9.9999999999999985E-3</v>
      </c>
      <c r="AJ45" s="52">
        <f t="shared" si="18"/>
        <v>8.0000000000000002E-3</v>
      </c>
      <c r="AK45" s="52">
        <f t="shared" si="18"/>
        <v>1.2E-2</v>
      </c>
      <c r="AL45" s="52">
        <f t="shared" si="18"/>
        <v>1.3000000000000001E-2</v>
      </c>
      <c r="AM45" s="52">
        <f t="shared" si="18"/>
        <v>1.4999999999999999E-2</v>
      </c>
      <c r="AN45" s="52">
        <f t="shared" si="18"/>
        <v>6.0000000000000001E-3</v>
      </c>
      <c r="AO45" s="10">
        <v>0</v>
      </c>
    </row>
    <row r="46" spans="2:42">
      <c r="J46">
        <v>0</v>
      </c>
      <c r="K46" t="s">
        <v>44</v>
      </c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>
        <v>5</v>
      </c>
    </row>
    <row r="47" spans="2:42">
      <c r="C47" t="s">
        <v>53</v>
      </c>
      <c r="E47" t="str">
        <f>E27</f>
        <v>T-BUS*</v>
      </c>
      <c r="H47" t="str">
        <f>H45</f>
        <v>TRAPM</v>
      </c>
      <c r="J47">
        <v>2018</v>
      </c>
      <c r="K47" t="s">
        <v>44</v>
      </c>
      <c r="L47">
        <v>-1</v>
      </c>
      <c r="M47" t="str">
        <f>D132</f>
        <v>BUS</v>
      </c>
      <c r="N47" s="10">
        <f>ROUNDUP(C160,2)</f>
        <v>0.14000000000000001</v>
      </c>
      <c r="O47" s="10">
        <f t="shared" ref="O47:AN47" si="19">ROUNDUP(D160,2)</f>
        <v>0.11</v>
      </c>
      <c r="P47" s="10">
        <f t="shared" si="19"/>
        <v>0.2</v>
      </c>
      <c r="Q47" s="10">
        <f t="shared" si="19"/>
        <v>0.13</v>
      </c>
      <c r="R47" s="10">
        <f t="shared" si="19"/>
        <v>0.18000000000000002</v>
      </c>
      <c r="S47" s="10">
        <f t="shared" si="19"/>
        <v>0.11</v>
      </c>
      <c r="T47" s="10">
        <f t="shared" si="19"/>
        <v>0.13</v>
      </c>
      <c r="U47" s="10">
        <f t="shared" si="19"/>
        <v>0.13</v>
      </c>
      <c r="V47" s="10">
        <f t="shared" si="19"/>
        <v>9.9999999999999992E-2</v>
      </c>
      <c r="W47" s="10">
        <f t="shared" si="19"/>
        <v>0.15000000000000002</v>
      </c>
      <c r="X47" s="10">
        <f t="shared" si="19"/>
        <v>9.9999999999999992E-2</v>
      </c>
      <c r="Y47" s="10">
        <f t="shared" si="19"/>
        <v>0.11</v>
      </c>
      <c r="Z47" s="10">
        <f t="shared" si="19"/>
        <v>0.11</v>
      </c>
      <c r="AA47" s="10">
        <f t="shared" si="19"/>
        <v>9.9999999999999992E-2</v>
      </c>
      <c r="AB47" s="10">
        <f t="shared" si="19"/>
        <v>9.9999999999999992E-2</v>
      </c>
      <c r="AC47" s="10">
        <f t="shared" si="19"/>
        <v>0.19</v>
      </c>
      <c r="AD47" s="10">
        <f t="shared" si="19"/>
        <v>9.9999999999999992E-2</v>
      </c>
      <c r="AE47" s="10">
        <f t="shared" si="19"/>
        <v>0.13</v>
      </c>
      <c r="AF47" s="10">
        <f t="shared" si="19"/>
        <v>0.09</v>
      </c>
      <c r="AG47" s="10">
        <f t="shared" si="19"/>
        <v>0.14000000000000001</v>
      </c>
      <c r="AH47" s="10">
        <f t="shared" si="19"/>
        <v>9.9999999999999992E-2</v>
      </c>
      <c r="AI47" s="10">
        <f t="shared" si="19"/>
        <v>0.16</v>
      </c>
      <c r="AJ47" s="10">
        <f t="shared" si="19"/>
        <v>0.09</v>
      </c>
      <c r="AK47" s="10">
        <f t="shared" si="19"/>
        <v>0.11</v>
      </c>
      <c r="AL47" s="10">
        <f t="shared" si="19"/>
        <v>0.05</v>
      </c>
      <c r="AM47" s="10">
        <f t="shared" si="19"/>
        <v>0.01</v>
      </c>
      <c r="AN47" s="10">
        <f t="shared" si="19"/>
        <v>0.25</v>
      </c>
      <c r="AO47" s="10">
        <v>0</v>
      </c>
    </row>
    <row r="48" spans="2:42">
      <c r="J48">
        <v>0</v>
      </c>
      <c r="K48" t="s">
        <v>44</v>
      </c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>
        <v>5</v>
      </c>
    </row>
    <row r="49" spans="3:41">
      <c r="C49" s="13" t="s">
        <v>201</v>
      </c>
      <c r="D49" s="13"/>
      <c r="E49" s="13" t="str">
        <f>E30</f>
        <v>T-LPT*</v>
      </c>
      <c r="F49" s="13"/>
      <c r="G49" s="13"/>
      <c r="H49" s="13" t="str">
        <f>H47</f>
        <v>TRAPM</v>
      </c>
      <c r="I49" s="13"/>
      <c r="J49" s="13">
        <v>2018</v>
      </c>
      <c r="K49" s="13" t="s">
        <v>44</v>
      </c>
      <c r="L49" s="13">
        <v>-1</v>
      </c>
      <c r="M49" s="13" t="str">
        <f>D133</f>
        <v>Light rail (LUAS)</v>
      </c>
      <c r="N49" s="14">
        <f>ROUNDUP(C161,2)</f>
        <v>0.01</v>
      </c>
      <c r="O49" s="14">
        <f t="shared" ref="O49:AN49" si="20">ROUNDUP(D161,2)</f>
        <v>0</v>
      </c>
      <c r="P49" s="14">
        <f t="shared" si="20"/>
        <v>0.03</v>
      </c>
      <c r="Q49" s="14">
        <f t="shared" si="20"/>
        <v>0</v>
      </c>
      <c r="R49" s="14">
        <f t="shared" si="20"/>
        <v>0</v>
      </c>
      <c r="S49" s="14">
        <f t="shared" si="20"/>
        <v>0</v>
      </c>
      <c r="T49" s="14">
        <f t="shared" si="20"/>
        <v>0</v>
      </c>
      <c r="U49" s="14">
        <f t="shared" si="20"/>
        <v>0</v>
      </c>
      <c r="V49" s="14">
        <f t="shared" si="20"/>
        <v>0</v>
      </c>
      <c r="W49" s="14">
        <f t="shared" si="20"/>
        <v>0</v>
      </c>
      <c r="X49" s="14">
        <f t="shared" si="20"/>
        <v>0</v>
      </c>
      <c r="Y49" s="14">
        <f t="shared" si="20"/>
        <v>0</v>
      </c>
      <c r="Z49" s="14">
        <f t="shared" si="20"/>
        <v>0</v>
      </c>
      <c r="AA49" s="14">
        <f t="shared" si="20"/>
        <v>0</v>
      </c>
      <c r="AB49" s="14">
        <f t="shared" si="20"/>
        <v>0</v>
      </c>
      <c r="AC49" s="14">
        <f t="shared" si="20"/>
        <v>0</v>
      </c>
      <c r="AD49" s="14">
        <f t="shared" si="20"/>
        <v>0</v>
      </c>
      <c r="AE49" s="14">
        <f t="shared" si="20"/>
        <v>0</v>
      </c>
      <c r="AF49" s="14">
        <f t="shared" si="20"/>
        <v>0</v>
      </c>
      <c r="AG49" s="14">
        <f t="shared" si="20"/>
        <v>0</v>
      </c>
      <c r="AH49" s="14">
        <f t="shared" si="20"/>
        <v>0</v>
      </c>
      <c r="AI49" s="14">
        <f t="shared" si="20"/>
        <v>0</v>
      </c>
      <c r="AJ49" s="14">
        <f t="shared" si="20"/>
        <v>0</v>
      </c>
      <c r="AK49" s="14">
        <f t="shared" si="20"/>
        <v>0</v>
      </c>
      <c r="AL49" s="14">
        <f t="shared" si="20"/>
        <v>0</v>
      </c>
      <c r="AM49" s="14">
        <f t="shared" si="20"/>
        <v>0</v>
      </c>
      <c r="AN49" s="14">
        <f t="shared" si="20"/>
        <v>0</v>
      </c>
      <c r="AO49" s="14">
        <v>0</v>
      </c>
    </row>
    <row r="50" spans="3:41">
      <c r="C50" s="11"/>
      <c r="D50" s="11"/>
      <c r="E50" s="11"/>
      <c r="F50" s="11"/>
      <c r="G50" s="11"/>
      <c r="H50" s="11"/>
      <c r="I50" s="11"/>
      <c r="J50" s="11">
        <v>0</v>
      </c>
      <c r="K50" s="11" t="s">
        <v>44</v>
      </c>
      <c r="L50" s="11"/>
      <c r="M50" s="11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1">
        <v>5</v>
      </c>
    </row>
    <row r="52" spans="3:41">
      <c r="M52" s="5" t="s">
        <v>198</v>
      </c>
      <c r="N52" s="50">
        <f t="shared" ref="N52:AN52" si="21">SUM(N41:N50)</f>
        <v>1.0103</v>
      </c>
      <c r="O52" s="50">
        <f t="shared" si="21"/>
        <v>1.0042</v>
      </c>
      <c r="P52" s="50">
        <f t="shared" si="21"/>
        <v>1.0062</v>
      </c>
      <c r="Q52" s="50">
        <f t="shared" si="21"/>
        <v>1.0037</v>
      </c>
      <c r="R52" s="50">
        <f t="shared" si="21"/>
        <v>1.0065999999999999</v>
      </c>
      <c r="S52" s="50">
        <f t="shared" si="21"/>
        <v>1.0067000000000002</v>
      </c>
      <c r="T52" s="50">
        <f t="shared" si="21"/>
        <v>1.0083</v>
      </c>
      <c r="U52" s="50">
        <f t="shared" si="21"/>
        <v>1.0095000000000001</v>
      </c>
      <c r="V52" s="50">
        <f t="shared" si="21"/>
        <v>1.0046000000000002</v>
      </c>
      <c r="W52" s="50">
        <f t="shared" si="21"/>
        <v>1.0064</v>
      </c>
      <c r="X52" s="50">
        <f t="shared" si="21"/>
        <v>1.01</v>
      </c>
      <c r="Y52" s="50">
        <f t="shared" si="21"/>
        <v>1.0074000000000001</v>
      </c>
      <c r="Z52" s="50">
        <f t="shared" si="21"/>
        <v>1.002</v>
      </c>
      <c r="AA52" s="50">
        <f t="shared" si="21"/>
        <v>1.0083</v>
      </c>
      <c r="AB52" s="50">
        <f t="shared" si="21"/>
        <v>1.0050000000000001</v>
      </c>
      <c r="AC52" s="50">
        <f t="shared" si="21"/>
        <v>1.0095000000000001</v>
      </c>
      <c r="AD52" s="50">
        <f t="shared" si="21"/>
        <v>1.0019</v>
      </c>
      <c r="AE52" s="50">
        <f t="shared" si="21"/>
        <v>1.0110000000000001</v>
      </c>
      <c r="AF52" s="50">
        <f t="shared" si="21"/>
        <v>1.0036</v>
      </c>
      <c r="AG52" s="50">
        <f t="shared" si="21"/>
        <v>1.0042</v>
      </c>
      <c r="AH52" s="50">
        <f t="shared" si="21"/>
        <v>1.0011000000000001</v>
      </c>
      <c r="AI52" s="50">
        <f t="shared" si="21"/>
        <v>1.008</v>
      </c>
      <c r="AJ52" s="50">
        <f t="shared" si="21"/>
        <v>1.0028000000000001</v>
      </c>
      <c r="AK52" s="50">
        <f t="shared" si="21"/>
        <v>1.0032000000000001</v>
      </c>
      <c r="AL52" s="50">
        <f t="shared" si="21"/>
        <v>1.01</v>
      </c>
      <c r="AM52" s="50">
        <f t="shared" si="21"/>
        <v>1.0042</v>
      </c>
      <c r="AN52" s="50">
        <f t="shared" si="21"/>
        <v>1.0070000000000001</v>
      </c>
    </row>
    <row r="56" spans="3:41">
      <c r="C56" s="4"/>
    </row>
    <row r="57" spans="3:41">
      <c r="C57" s="4"/>
    </row>
    <row r="58" spans="3:41">
      <c r="C58" s="13"/>
      <c r="D58" s="13"/>
      <c r="E58" s="13"/>
      <c r="F58" s="13"/>
      <c r="G58" s="13"/>
      <c r="H58" s="13"/>
      <c r="I58" s="13"/>
      <c r="J58" s="13"/>
      <c r="K58" s="5" t="s">
        <v>43</v>
      </c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</row>
    <row r="59" spans="3:41">
      <c r="C59" s="3" t="s">
        <v>0</v>
      </c>
      <c r="D59" s="1" t="s">
        <v>4</v>
      </c>
      <c r="E59" s="1" t="s">
        <v>3</v>
      </c>
      <c r="F59" s="1" t="s">
        <v>1</v>
      </c>
      <c r="G59" s="1" t="s">
        <v>6</v>
      </c>
      <c r="H59" s="2" t="s">
        <v>5</v>
      </c>
      <c r="I59" s="2" t="s">
        <v>8</v>
      </c>
      <c r="J59" s="2" t="s">
        <v>2</v>
      </c>
      <c r="K59" s="2" t="s">
        <v>9</v>
      </c>
      <c r="L59" s="2" t="s">
        <v>7</v>
      </c>
      <c r="M59" s="3" t="s">
        <v>11</v>
      </c>
      <c r="N59" s="7" t="str">
        <f>Regions!C$3</f>
        <v>IE</v>
      </c>
      <c r="O59" s="7" t="str">
        <f>Regions!E$3</f>
        <v>IE-CW</v>
      </c>
      <c r="P59" s="7" t="str">
        <f>Regions!F$3</f>
        <v>IE-D</v>
      </c>
      <c r="Q59" s="7" t="str">
        <f>Regions!G$3</f>
        <v>IE-KE</v>
      </c>
      <c r="R59" s="7" t="str">
        <f>Regions!H$3</f>
        <v>IE-KK</v>
      </c>
      <c r="S59" s="7" t="str">
        <f>Regions!I$3</f>
        <v>IE-LS</v>
      </c>
      <c r="T59" s="7" t="str">
        <f>Regions!J$3</f>
        <v>IE-LD</v>
      </c>
      <c r="U59" s="7" t="str">
        <f>Regions!K$3</f>
        <v>IE-LH</v>
      </c>
      <c r="V59" s="7" t="str">
        <f>Regions!L$3</f>
        <v>IE-MH</v>
      </c>
      <c r="W59" s="7" t="str">
        <f>Regions!M$3</f>
        <v>IE-OY</v>
      </c>
      <c r="X59" s="7" t="str">
        <f>Regions!N$3</f>
        <v>IE-WH</v>
      </c>
      <c r="Y59" s="7" t="str">
        <f>Regions!O$3</f>
        <v>IE-WX</v>
      </c>
      <c r="Z59" s="7" t="str">
        <f>Regions!P$3</f>
        <v>IE-WW</v>
      </c>
      <c r="AA59" s="7" t="str">
        <f>Regions!Q$3</f>
        <v>IE-CE</v>
      </c>
      <c r="AB59" s="7" t="str">
        <f>Regions!R$3</f>
        <v>IE-CO</v>
      </c>
      <c r="AC59" s="7" t="str">
        <f>Regions!S$3</f>
        <v>IE-KY</v>
      </c>
      <c r="AD59" s="7" t="str">
        <f>Regions!T$3</f>
        <v>IE-LK</v>
      </c>
      <c r="AE59" s="7" t="str">
        <f>Regions!U$3</f>
        <v>IE-TA</v>
      </c>
      <c r="AF59" s="7" t="str">
        <f>Regions!V$3</f>
        <v>IE-WD</v>
      </c>
      <c r="AG59" s="7" t="str">
        <f>Regions!W$3</f>
        <v>IE-G</v>
      </c>
      <c r="AH59" s="7" t="str">
        <f>Regions!X$3</f>
        <v>IE-LM</v>
      </c>
      <c r="AI59" s="7" t="str">
        <f>Regions!Y$3</f>
        <v>IE-MO</v>
      </c>
      <c r="AJ59" s="7" t="str">
        <f>Regions!Z$3</f>
        <v>IE-RN</v>
      </c>
      <c r="AK59" s="7" t="str">
        <f>Regions!AA$3</f>
        <v>IE-SO</v>
      </c>
      <c r="AL59" s="7" t="str">
        <f>Regions!AB$3</f>
        <v>IE-CN</v>
      </c>
      <c r="AM59" s="7" t="str">
        <f>Regions!AC$3</f>
        <v>IE-DL</v>
      </c>
      <c r="AN59" s="7" t="str">
        <f>Regions!AD$3</f>
        <v>IE-MN</v>
      </c>
      <c r="AO59" s="3" t="s">
        <v>13</v>
      </c>
    </row>
    <row r="60" spans="3:41">
      <c r="C60" s="13" t="s">
        <v>54</v>
      </c>
      <c r="D60" s="13"/>
      <c r="E60" s="13" t="str">
        <f>E43</f>
        <v>T-CAR*</v>
      </c>
      <c r="F60" s="13"/>
      <c r="G60" s="13"/>
      <c r="H60" s="13" t="str">
        <f>E122</f>
        <v>TRAPL</v>
      </c>
      <c r="I60" s="13"/>
      <c r="J60">
        <v>2018</v>
      </c>
      <c r="K60" t="s">
        <v>44</v>
      </c>
      <c r="L60" s="13">
        <v>-1</v>
      </c>
      <c r="M60" s="13" t="s">
        <v>188</v>
      </c>
      <c r="N60" s="22">
        <f>ROUNDUP(C172,3)</f>
        <v>0.74199999999999999</v>
      </c>
      <c r="O60" s="22">
        <f t="shared" ref="O60:AN60" si="22">ROUNDUP(D172,3)</f>
        <v>0.79100000000000004</v>
      </c>
      <c r="P60" s="22">
        <f t="shared" si="22"/>
        <v>0.63900000000000001</v>
      </c>
      <c r="Q60" s="22">
        <f t="shared" si="22"/>
        <v>0.75600000000000001</v>
      </c>
      <c r="R60" s="22">
        <f t="shared" si="22"/>
        <v>0.71399999999999997</v>
      </c>
      <c r="S60" s="22">
        <f t="shared" si="22"/>
        <v>0.78200000000000003</v>
      </c>
      <c r="T60" s="22">
        <f t="shared" si="22"/>
        <v>0.76700000000000002</v>
      </c>
      <c r="U60" s="22">
        <f t="shared" si="22"/>
        <v>0.749</v>
      </c>
      <c r="V60" s="22">
        <f t="shared" si="22"/>
        <v>0.78700000000000003</v>
      </c>
      <c r="W60" s="22">
        <f t="shared" si="22"/>
        <v>0.746</v>
      </c>
      <c r="X60" s="22">
        <f t="shared" si="22"/>
        <v>0.80200000000000005</v>
      </c>
      <c r="Y60" s="22">
        <f t="shared" si="22"/>
        <v>0.79600000000000004</v>
      </c>
      <c r="Z60" s="22">
        <f t="shared" si="22"/>
        <v>0.78</v>
      </c>
      <c r="AA60" s="22">
        <f t="shared" si="22"/>
        <v>0.80200000000000005</v>
      </c>
      <c r="AB60" s="22">
        <f t="shared" si="22"/>
        <v>0.78900000000000003</v>
      </c>
      <c r="AC60" s="22">
        <f t="shared" si="22"/>
        <v>0.70599999999999996</v>
      </c>
      <c r="AD60" s="22">
        <f t="shared" si="22"/>
        <v>0.78800000000000003</v>
      </c>
      <c r="AE60" s="22">
        <f t="shared" si="22"/>
        <v>0.78</v>
      </c>
      <c r="AF60" s="22">
        <f t="shared" si="22"/>
        <v>0.80500000000000005</v>
      </c>
      <c r="AG60" s="22">
        <f t="shared" si="22"/>
        <v>0.746</v>
      </c>
      <c r="AH60" s="22">
        <f t="shared" si="22"/>
        <v>0.79600000000000004</v>
      </c>
      <c r="AI60" s="22">
        <f t="shared" si="22"/>
        <v>0.73799999999999999</v>
      </c>
      <c r="AJ60" s="22">
        <f t="shared" si="22"/>
        <v>0.81899999999999995</v>
      </c>
      <c r="AK60" s="22">
        <f t="shared" si="22"/>
        <v>0.78</v>
      </c>
      <c r="AL60" s="22">
        <f t="shared" si="22"/>
        <v>0.85199999999999998</v>
      </c>
      <c r="AM60" s="22">
        <f t="shared" si="22"/>
        <v>0.88100000000000001</v>
      </c>
      <c r="AN60" s="22">
        <f t="shared" si="22"/>
        <v>0.64300000000000002</v>
      </c>
      <c r="AO60" s="14">
        <v>0</v>
      </c>
    </row>
    <row r="61" spans="3:41">
      <c r="C61" s="13"/>
      <c r="D61" s="13"/>
      <c r="E61" s="13"/>
      <c r="F61" s="13"/>
      <c r="G61" s="13"/>
      <c r="H61" s="13"/>
      <c r="I61" s="13"/>
      <c r="J61">
        <v>0</v>
      </c>
      <c r="K61" t="s">
        <v>44</v>
      </c>
      <c r="L61" s="13"/>
      <c r="M61" s="13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>
        <v>5</v>
      </c>
    </row>
    <row r="62" spans="3:41">
      <c r="C62" s="13" t="s">
        <v>55</v>
      </c>
      <c r="D62" s="13"/>
      <c r="E62" s="13" t="str">
        <f>E45</f>
        <v>T-TAX*</v>
      </c>
      <c r="F62" s="13"/>
      <c r="G62" s="13"/>
      <c r="H62" s="13" t="str">
        <f>H60</f>
        <v>TRAPL</v>
      </c>
      <c r="I62" s="13"/>
      <c r="J62">
        <v>2018</v>
      </c>
      <c r="K62" t="s">
        <v>44</v>
      </c>
      <c r="L62" s="13">
        <v>-1</v>
      </c>
      <c r="M62" s="13" t="s">
        <v>190</v>
      </c>
      <c r="N62" s="22">
        <f>ROUNDUP(C173,3)</f>
        <v>1.3000000000000001E-2</v>
      </c>
      <c r="O62" s="22">
        <f t="shared" ref="O62:AN62" si="23">ROUNDUP(D173,3)</f>
        <v>6.0000000000000001E-3</v>
      </c>
      <c r="P62" s="22">
        <f t="shared" si="23"/>
        <v>2.6000000000000002E-2</v>
      </c>
      <c r="Q62" s="22">
        <f t="shared" si="23"/>
        <v>1.0999999999999999E-2</v>
      </c>
      <c r="R62" s="22">
        <f t="shared" si="23"/>
        <v>6.0000000000000001E-3</v>
      </c>
      <c r="S62" s="22">
        <f t="shared" si="23"/>
        <v>8.0000000000000002E-3</v>
      </c>
      <c r="T62" s="22">
        <f t="shared" si="23"/>
        <v>7.0000000000000001E-3</v>
      </c>
      <c r="U62" s="22">
        <f t="shared" si="23"/>
        <v>1.4999999999999999E-2</v>
      </c>
      <c r="V62" s="22">
        <f t="shared" si="23"/>
        <v>1.4999999999999999E-2</v>
      </c>
      <c r="W62" s="22">
        <f t="shared" si="23"/>
        <v>5.0000000000000001E-3</v>
      </c>
      <c r="X62" s="22">
        <f t="shared" si="23"/>
        <v>9.0000000000000011E-3</v>
      </c>
      <c r="Y62" s="22">
        <f t="shared" si="23"/>
        <v>5.0000000000000001E-3</v>
      </c>
      <c r="Z62" s="22">
        <f t="shared" si="23"/>
        <v>7.0000000000000001E-3</v>
      </c>
      <c r="AA62" s="22">
        <f t="shared" si="23"/>
        <v>8.0000000000000002E-3</v>
      </c>
      <c r="AB62" s="22">
        <f t="shared" si="23"/>
        <v>9.9999999999999985E-3</v>
      </c>
      <c r="AC62" s="22">
        <f t="shared" si="23"/>
        <v>7.0000000000000001E-3</v>
      </c>
      <c r="AD62" s="22">
        <f t="shared" si="23"/>
        <v>9.9999999999999985E-3</v>
      </c>
      <c r="AE62" s="22">
        <f t="shared" si="23"/>
        <v>4.0000000000000001E-3</v>
      </c>
      <c r="AF62" s="22">
        <f t="shared" si="23"/>
        <v>7.0000000000000001E-3</v>
      </c>
      <c r="AG62" s="22">
        <f t="shared" si="23"/>
        <v>9.9999999999999985E-3</v>
      </c>
      <c r="AH62" s="22">
        <f t="shared" si="23"/>
        <v>6.0000000000000001E-3</v>
      </c>
      <c r="AI62" s="22">
        <f t="shared" si="23"/>
        <v>6.0000000000000001E-3</v>
      </c>
      <c r="AJ62" s="22">
        <f t="shared" si="23"/>
        <v>5.0000000000000001E-3</v>
      </c>
      <c r="AK62" s="22">
        <f t="shared" si="23"/>
        <v>7.0000000000000001E-3</v>
      </c>
      <c r="AL62" s="22">
        <f t="shared" si="23"/>
        <v>7.0000000000000001E-3</v>
      </c>
      <c r="AM62" s="22">
        <f t="shared" si="23"/>
        <v>8.0000000000000002E-3</v>
      </c>
      <c r="AN62" s="22">
        <f t="shared" si="23"/>
        <v>3.0000000000000001E-3</v>
      </c>
      <c r="AO62" s="14">
        <v>0</v>
      </c>
    </row>
    <row r="63" spans="3:41">
      <c r="C63" s="13"/>
      <c r="D63" s="13"/>
      <c r="E63" s="13"/>
      <c r="F63" s="13"/>
      <c r="G63" s="13"/>
      <c r="H63" s="13"/>
      <c r="I63" s="13"/>
      <c r="J63">
        <v>0</v>
      </c>
      <c r="K63" t="s">
        <v>44</v>
      </c>
      <c r="L63" s="13"/>
      <c r="M63" s="13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>
        <v>5</v>
      </c>
    </row>
    <row r="64" spans="3:41">
      <c r="C64" s="13" t="s">
        <v>56</v>
      </c>
      <c r="D64" s="13"/>
      <c r="E64" s="13" t="str">
        <f>E47</f>
        <v>T-BUS*</v>
      </c>
      <c r="F64" s="13"/>
      <c r="G64" s="13"/>
      <c r="H64" s="13" t="str">
        <f>H62</f>
        <v>TRAPL</v>
      </c>
      <c r="I64" s="13"/>
      <c r="J64">
        <v>2018</v>
      </c>
      <c r="K64" t="s">
        <v>44</v>
      </c>
      <c r="L64" s="13">
        <v>-1</v>
      </c>
      <c r="M64" s="13" t="s">
        <v>191</v>
      </c>
      <c r="N64" s="14">
        <f>ROUNDUP(C174,2)</f>
        <v>0.17</v>
      </c>
      <c r="O64" s="14">
        <f t="shared" ref="O64:AN64" si="24">ROUNDUP(D174,2)</f>
        <v>0.14000000000000001</v>
      </c>
      <c r="P64" s="14">
        <f t="shared" si="24"/>
        <v>0.24000000000000002</v>
      </c>
      <c r="Q64" s="14">
        <f t="shared" si="24"/>
        <v>0.16</v>
      </c>
      <c r="R64" s="14">
        <f t="shared" si="24"/>
        <v>0.21000000000000002</v>
      </c>
      <c r="S64" s="14">
        <f t="shared" si="24"/>
        <v>0.13</v>
      </c>
      <c r="T64" s="14">
        <f t="shared" si="24"/>
        <v>0.15000000000000002</v>
      </c>
      <c r="U64" s="14">
        <f t="shared" si="24"/>
        <v>0.15000000000000002</v>
      </c>
      <c r="V64" s="14">
        <f t="shared" si="24"/>
        <v>0.12</v>
      </c>
      <c r="W64" s="14">
        <f t="shared" si="24"/>
        <v>0.18000000000000002</v>
      </c>
      <c r="X64" s="14">
        <f t="shared" si="24"/>
        <v>0.12</v>
      </c>
      <c r="Y64" s="14">
        <f t="shared" si="24"/>
        <v>0.13</v>
      </c>
      <c r="Z64" s="14">
        <f t="shared" si="24"/>
        <v>0.14000000000000001</v>
      </c>
      <c r="AA64" s="14">
        <f t="shared" si="24"/>
        <v>0.12</v>
      </c>
      <c r="AB64" s="14">
        <f t="shared" si="24"/>
        <v>0.12</v>
      </c>
      <c r="AC64" s="14">
        <f t="shared" si="24"/>
        <v>0.22</v>
      </c>
      <c r="AD64" s="14">
        <f t="shared" si="24"/>
        <v>0.13</v>
      </c>
      <c r="AE64" s="14">
        <f t="shared" si="24"/>
        <v>0.15000000000000002</v>
      </c>
      <c r="AF64" s="14">
        <f t="shared" si="24"/>
        <v>0.11</v>
      </c>
      <c r="AG64" s="14">
        <f t="shared" si="24"/>
        <v>0.17</v>
      </c>
      <c r="AH64" s="14">
        <f t="shared" si="24"/>
        <v>0.13</v>
      </c>
      <c r="AI64" s="14">
        <f t="shared" si="24"/>
        <v>0.19</v>
      </c>
      <c r="AJ64" s="14">
        <f t="shared" si="24"/>
        <v>0.11</v>
      </c>
      <c r="AK64" s="14">
        <f t="shared" si="24"/>
        <v>0.14000000000000001</v>
      </c>
      <c r="AL64" s="14">
        <f t="shared" si="24"/>
        <v>6.0000000000000005E-2</v>
      </c>
      <c r="AM64" s="14">
        <f t="shared" si="24"/>
        <v>0.01</v>
      </c>
      <c r="AN64" s="14">
        <f t="shared" si="24"/>
        <v>0.29000000000000004</v>
      </c>
      <c r="AO64" s="14">
        <v>0</v>
      </c>
    </row>
    <row r="65" spans="3:42">
      <c r="C65" s="13"/>
      <c r="D65" s="13"/>
      <c r="E65" s="13"/>
      <c r="F65" s="13"/>
      <c r="G65" s="13"/>
      <c r="H65" s="13"/>
      <c r="I65" s="13"/>
      <c r="J65">
        <v>0</v>
      </c>
      <c r="K65" t="s">
        <v>44</v>
      </c>
      <c r="L65" s="13"/>
      <c r="M65" s="13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>
        <v>5</v>
      </c>
    </row>
    <row r="66" spans="3:42">
      <c r="C66" s="13" t="s">
        <v>57</v>
      </c>
      <c r="D66" s="13"/>
      <c r="E66" s="13" t="str">
        <f>LEFT(C101,5)&amp;"*"</f>
        <v>T-HPT*</v>
      </c>
      <c r="F66" s="13"/>
      <c r="G66" s="13"/>
      <c r="H66" s="13" t="str">
        <f>H64</f>
        <v>TRAPL</v>
      </c>
      <c r="I66" s="13"/>
      <c r="J66" s="13">
        <v>2018</v>
      </c>
      <c r="K66" s="13" t="s">
        <v>44</v>
      </c>
      <c r="L66" s="13">
        <v>-1</v>
      </c>
      <c r="M66" s="13" t="s">
        <v>193</v>
      </c>
      <c r="N66" s="14">
        <f>ROUNDUP(C176,2)</f>
        <v>0.09</v>
      </c>
      <c r="O66" s="14">
        <f t="shared" ref="O66:AN66" si="25">ROUNDUP(D176,2)</f>
        <v>0.08</v>
      </c>
      <c r="P66" s="14">
        <f t="shared" si="25"/>
        <v>9.9999999999999992E-2</v>
      </c>
      <c r="Q66" s="14">
        <f t="shared" si="25"/>
        <v>0.08</v>
      </c>
      <c r="R66" s="14">
        <f t="shared" si="25"/>
        <v>0.08</v>
      </c>
      <c r="S66" s="14">
        <f t="shared" si="25"/>
        <v>0.09</v>
      </c>
      <c r="T66" s="14">
        <f t="shared" si="25"/>
        <v>0.08</v>
      </c>
      <c r="U66" s="14">
        <f t="shared" si="25"/>
        <v>9.9999999999999992E-2</v>
      </c>
      <c r="V66" s="14">
        <f t="shared" si="25"/>
        <v>0.09</v>
      </c>
      <c r="W66" s="14">
        <f t="shared" si="25"/>
        <v>0.08</v>
      </c>
      <c r="X66" s="14">
        <f t="shared" si="25"/>
        <v>0.08</v>
      </c>
      <c r="Y66" s="14">
        <f t="shared" si="25"/>
        <v>0.08</v>
      </c>
      <c r="Z66" s="14">
        <f t="shared" si="25"/>
        <v>0.09</v>
      </c>
      <c r="AA66" s="14">
        <f t="shared" si="25"/>
        <v>0.08</v>
      </c>
      <c r="AB66" s="14">
        <f t="shared" si="25"/>
        <v>0.09</v>
      </c>
      <c r="AC66" s="14">
        <f t="shared" si="25"/>
        <v>6.9999999999999993E-2</v>
      </c>
      <c r="AD66" s="14">
        <f t="shared" si="25"/>
        <v>0.09</v>
      </c>
      <c r="AE66" s="14">
        <f t="shared" si="25"/>
        <v>0.08</v>
      </c>
      <c r="AF66" s="14">
        <f t="shared" si="25"/>
        <v>0.09</v>
      </c>
      <c r="AG66" s="14">
        <f t="shared" si="25"/>
        <v>0.08</v>
      </c>
      <c r="AH66" s="14">
        <f t="shared" si="25"/>
        <v>0.08</v>
      </c>
      <c r="AI66" s="14">
        <f t="shared" si="25"/>
        <v>0.08</v>
      </c>
      <c r="AJ66" s="14">
        <f t="shared" si="25"/>
        <v>6.9999999999999993E-2</v>
      </c>
      <c r="AK66" s="14">
        <f t="shared" si="25"/>
        <v>0.09</v>
      </c>
      <c r="AL66" s="14">
        <f t="shared" si="25"/>
        <v>9.9999999999999992E-2</v>
      </c>
      <c r="AM66" s="14">
        <f t="shared" si="25"/>
        <v>0.11</v>
      </c>
      <c r="AN66" s="14">
        <f t="shared" si="25"/>
        <v>6.9999999999999993E-2</v>
      </c>
      <c r="AO66" s="14">
        <v>0</v>
      </c>
    </row>
    <row r="67" spans="3:42">
      <c r="C67" s="11"/>
      <c r="D67" s="11"/>
      <c r="E67" s="11"/>
      <c r="F67" s="11"/>
      <c r="G67" s="11"/>
      <c r="H67" s="11"/>
      <c r="I67" s="11"/>
      <c r="J67" s="21">
        <v>0</v>
      </c>
      <c r="K67" s="11" t="s">
        <v>44</v>
      </c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>
        <v>5</v>
      </c>
    </row>
    <row r="69" spans="3:42">
      <c r="C69" s="5"/>
      <c r="D69" s="5"/>
      <c r="E69" s="5"/>
      <c r="F69" s="5"/>
      <c r="G69" s="5"/>
      <c r="H69" s="5"/>
      <c r="I69" s="5"/>
      <c r="J69" s="5"/>
      <c r="K69" s="5"/>
      <c r="L69" s="5"/>
      <c r="M69" s="5" t="s">
        <v>198</v>
      </c>
      <c r="N69" s="50">
        <f t="shared" ref="N69:AN69" si="26">SUM(N60:N66)</f>
        <v>1.0150000000000001</v>
      </c>
      <c r="O69" s="50">
        <f t="shared" si="26"/>
        <v>1.0170000000000001</v>
      </c>
      <c r="P69" s="50">
        <f t="shared" si="26"/>
        <v>1.0050000000000001</v>
      </c>
      <c r="Q69" s="50">
        <f t="shared" si="26"/>
        <v>1.0070000000000001</v>
      </c>
      <c r="R69" s="50">
        <f t="shared" si="26"/>
        <v>1.01</v>
      </c>
      <c r="S69" s="50">
        <f t="shared" si="26"/>
        <v>1.01</v>
      </c>
      <c r="T69" s="50">
        <f t="shared" si="26"/>
        <v>1.004</v>
      </c>
      <c r="U69" s="50">
        <f t="shared" si="26"/>
        <v>1.014</v>
      </c>
      <c r="V69" s="50">
        <f t="shared" si="26"/>
        <v>1.012</v>
      </c>
      <c r="W69" s="50">
        <f t="shared" si="26"/>
        <v>1.0110000000000001</v>
      </c>
      <c r="X69" s="50">
        <f t="shared" si="26"/>
        <v>1.0110000000000001</v>
      </c>
      <c r="Y69" s="50">
        <f t="shared" si="26"/>
        <v>1.0110000000000001</v>
      </c>
      <c r="Z69" s="50">
        <f t="shared" si="26"/>
        <v>1.0170000000000001</v>
      </c>
      <c r="AA69" s="50">
        <f t="shared" si="26"/>
        <v>1.01</v>
      </c>
      <c r="AB69" s="50">
        <f t="shared" si="26"/>
        <v>1.0090000000000001</v>
      </c>
      <c r="AC69" s="50">
        <f t="shared" si="26"/>
        <v>1.0029999999999999</v>
      </c>
      <c r="AD69" s="50">
        <f t="shared" si="26"/>
        <v>1.018</v>
      </c>
      <c r="AE69" s="50">
        <f t="shared" si="26"/>
        <v>1.014</v>
      </c>
      <c r="AF69" s="50">
        <f t="shared" si="26"/>
        <v>1.012</v>
      </c>
      <c r="AG69" s="50">
        <f t="shared" si="26"/>
        <v>1.006</v>
      </c>
      <c r="AH69" s="50">
        <f t="shared" si="26"/>
        <v>1.012</v>
      </c>
      <c r="AI69" s="50">
        <f t="shared" si="26"/>
        <v>1.014</v>
      </c>
      <c r="AJ69" s="50">
        <f t="shared" si="26"/>
        <v>1.004</v>
      </c>
      <c r="AK69" s="50">
        <f t="shared" si="26"/>
        <v>1.0170000000000001</v>
      </c>
      <c r="AL69" s="50">
        <f t="shared" si="26"/>
        <v>1.0190000000000001</v>
      </c>
      <c r="AM69" s="50">
        <f t="shared" si="26"/>
        <v>1.0090000000000001</v>
      </c>
      <c r="AN69" s="50">
        <f t="shared" si="26"/>
        <v>1.006</v>
      </c>
      <c r="AO69" s="5"/>
      <c r="AP69" s="5"/>
    </row>
    <row r="70" spans="3:42" s="5" customFormat="1"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50"/>
      <c r="AD70" s="50"/>
      <c r="AE70" s="50"/>
      <c r="AF70" s="50"/>
      <c r="AG70" s="50"/>
      <c r="AH70" s="50"/>
      <c r="AI70" s="50"/>
      <c r="AJ70" s="50"/>
      <c r="AK70" s="50"/>
      <c r="AL70" s="50"/>
      <c r="AM70" s="50"/>
      <c r="AN70" s="50"/>
    </row>
    <row r="71" spans="3:42" s="5" customFormat="1"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0"/>
      <c r="AE71" s="50"/>
      <c r="AF71" s="50"/>
      <c r="AG71" s="50"/>
      <c r="AH71" s="50"/>
      <c r="AI71" s="50"/>
      <c r="AJ71" s="50"/>
      <c r="AK71" s="50"/>
      <c r="AL71" s="50"/>
      <c r="AM71" s="50"/>
      <c r="AN71" s="50"/>
    </row>
    <row r="75" spans="3:42" ht="21">
      <c r="C75" s="35" t="s">
        <v>101</v>
      </c>
      <c r="D75" s="35"/>
      <c r="E75" s="35"/>
      <c r="F75" s="35"/>
      <c r="G75" s="35"/>
      <c r="H75" s="35"/>
    </row>
    <row r="76" spans="3:42" ht="15.75" thickBot="1">
      <c r="C76" s="29" t="s">
        <v>102</v>
      </c>
      <c r="D76" s="29" t="s">
        <v>103</v>
      </c>
      <c r="E76" s="29"/>
      <c r="F76" s="29"/>
      <c r="G76" s="29"/>
      <c r="H76" s="29"/>
    </row>
    <row r="77" spans="3:42">
      <c r="C77" s="30" t="s">
        <v>104</v>
      </c>
      <c r="D77" s="30"/>
      <c r="E77" s="30"/>
      <c r="F77" s="30"/>
      <c r="G77" s="30"/>
      <c r="H77" s="30"/>
    </row>
    <row r="78" spans="3:42">
      <c r="C78" s="31" t="s">
        <v>105</v>
      </c>
      <c r="D78" s="31"/>
      <c r="E78" s="31"/>
      <c r="F78" s="31"/>
      <c r="G78" s="31"/>
      <c r="H78" s="31"/>
    </row>
    <row r="79" spans="3:42">
      <c r="C79" s="32" t="s">
        <v>106</v>
      </c>
      <c r="D79" s="32" t="s">
        <v>107</v>
      </c>
    </row>
    <row r="80" spans="3:42">
      <c r="C80" s="32" t="s">
        <v>108</v>
      </c>
      <c r="D80" s="32" t="s">
        <v>109</v>
      </c>
    </row>
    <row r="81" spans="3:8">
      <c r="C81" s="31" t="s">
        <v>110</v>
      </c>
      <c r="D81" s="31"/>
      <c r="E81" s="31"/>
      <c r="F81" s="31"/>
      <c r="G81" s="31"/>
      <c r="H81" s="31"/>
    </row>
    <row r="82" spans="3:8">
      <c r="C82" s="32" t="s">
        <v>111</v>
      </c>
      <c r="D82" s="32" t="s">
        <v>112</v>
      </c>
    </row>
    <row r="83" spans="3:8">
      <c r="C83" s="31" t="s">
        <v>113</v>
      </c>
      <c r="D83" s="31"/>
      <c r="E83" s="31"/>
      <c r="F83" s="31"/>
      <c r="G83" s="31"/>
      <c r="H83" s="31"/>
    </row>
    <row r="84" spans="3:8">
      <c r="C84" s="32" t="s">
        <v>114</v>
      </c>
      <c r="D84" s="32" t="s">
        <v>115</v>
      </c>
    </row>
    <row r="85" spans="3:8">
      <c r="C85" s="32" t="s">
        <v>116</v>
      </c>
      <c r="D85" s="32" t="s">
        <v>117</v>
      </c>
    </row>
    <row r="86" spans="3:8">
      <c r="C86" s="32" t="s">
        <v>118</v>
      </c>
      <c r="D86" s="32" t="s">
        <v>119</v>
      </c>
    </row>
    <row r="87" spans="3:8">
      <c r="C87" s="32" t="s">
        <v>120</v>
      </c>
      <c r="D87" s="32" t="s">
        <v>121</v>
      </c>
    </row>
    <row r="88" spans="3:8">
      <c r="C88" s="32" t="s">
        <v>122</v>
      </c>
      <c r="D88" s="32" t="s">
        <v>123</v>
      </c>
    </row>
    <row r="89" spans="3:8">
      <c r="C89" s="32" t="s">
        <v>124</v>
      </c>
      <c r="D89" s="32" t="s">
        <v>125</v>
      </c>
    </row>
    <row r="90" spans="3:8">
      <c r="C90" s="32" t="s">
        <v>126</v>
      </c>
      <c r="D90" s="32" t="s">
        <v>127</v>
      </c>
    </row>
    <row r="91" spans="3:8">
      <c r="C91" s="32" t="s">
        <v>128</v>
      </c>
      <c r="D91" s="32" t="s">
        <v>129</v>
      </c>
    </row>
    <row r="92" spans="3:8">
      <c r="C92" s="32" t="s">
        <v>130</v>
      </c>
      <c r="D92" s="32" t="s">
        <v>131</v>
      </c>
    </row>
    <row r="93" spans="3:8">
      <c r="C93" s="31" t="s">
        <v>132</v>
      </c>
      <c r="D93" s="31"/>
      <c r="E93" s="31"/>
      <c r="F93" s="31"/>
      <c r="G93" s="31"/>
      <c r="H93" s="31"/>
    </row>
    <row r="94" spans="3:8">
      <c r="C94" s="32" t="s">
        <v>133</v>
      </c>
      <c r="D94" s="32" t="s">
        <v>134</v>
      </c>
    </row>
    <row r="95" spans="3:8">
      <c r="C95" s="32" t="s">
        <v>135</v>
      </c>
      <c r="D95" s="32" t="s">
        <v>136</v>
      </c>
    </row>
    <row r="96" spans="3:8">
      <c r="C96" s="32" t="s">
        <v>137</v>
      </c>
      <c r="D96" s="32" t="s">
        <v>138</v>
      </c>
    </row>
    <row r="97" spans="3:8">
      <c r="C97" s="31" t="s">
        <v>139</v>
      </c>
      <c r="D97" s="31"/>
      <c r="E97" s="31"/>
      <c r="F97" s="31"/>
      <c r="G97" s="31"/>
      <c r="H97" s="31"/>
    </row>
    <row r="98" spans="3:8">
      <c r="C98" s="32" t="s">
        <v>140</v>
      </c>
      <c r="D98" s="32" t="s">
        <v>141</v>
      </c>
    </row>
    <row r="99" spans="3:8">
      <c r="C99" s="31" t="s">
        <v>142</v>
      </c>
      <c r="D99" s="31"/>
      <c r="E99" s="31"/>
      <c r="F99" s="31"/>
      <c r="G99" s="31"/>
      <c r="H99" s="31"/>
    </row>
    <row r="100" spans="3:8">
      <c r="C100" s="32" t="s">
        <v>143</v>
      </c>
      <c r="D100" s="32" t="s">
        <v>144</v>
      </c>
    </row>
    <row r="101" spans="3:8">
      <c r="C101" s="32" t="s">
        <v>145</v>
      </c>
      <c r="D101" s="32" t="s">
        <v>146</v>
      </c>
    </row>
    <row r="102" spans="3:8" ht="15.75" thickBot="1">
      <c r="C102" s="32" t="s">
        <v>147</v>
      </c>
      <c r="D102" s="32" t="s">
        <v>148</v>
      </c>
    </row>
    <row r="103" spans="3:8" ht="15.75" thickBot="1">
      <c r="C103" s="33" t="s">
        <v>149</v>
      </c>
      <c r="D103" s="33"/>
      <c r="E103" s="33"/>
      <c r="F103" s="33"/>
      <c r="G103" s="33"/>
      <c r="H103" s="33"/>
    </row>
    <row r="104" spans="3:8">
      <c r="C104" s="31" t="s">
        <v>150</v>
      </c>
      <c r="D104" s="31"/>
      <c r="E104" s="31"/>
      <c r="F104" s="31"/>
      <c r="G104" s="31"/>
      <c r="H104" s="31"/>
    </row>
    <row r="105" spans="3:8">
      <c r="C105" s="32" t="s">
        <v>151</v>
      </c>
      <c r="D105" s="32" t="s">
        <v>152</v>
      </c>
      <c r="E105" s="5"/>
      <c r="F105" s="5"/>
      <c r="G105" s="5"/>
    </row>
    <row r="106" spans="3:8">
      <c r="C106" s="32" t="s">
        <v>202</v>
      </c>
      <c r="D106" s="32" t="s">
        <v>203</v>
      </c>
      <c r="E106" s="5"/>
      <c r="F106" s="5"/>
      <c r="G106" s="5"/>
    </row>
    <row r="107" spans="3:8" s="5" customFormat="1">
      <c r="C107" s="32" t="s">
        <v>204</v>
      </c>
      <c r="D107" s="32" t="s">
        <v>205</v>
      </c>
    </row>
    <row r="108" spans="3:8" s="5" customFormat="1">
      <c r="C108" s="32" t="s">
        <v>153</v>
      </c>
      <c r="D108" s="32" t="s">
        <v>154</v>
      </c>
    </row>
    <row r="109" spans="3:8" ht="15.75" thickBot="1">
      <c r="C109" s="32" t="s">
        <v>155</v>
      </c>
      <c r="D109" s="32" t="s">
        <v>156</v>
      </c>
      <c r="E109" s="5"/>
      <c r="F109" s="5"/>
      <c r="G109" s="5"/>
    </row>
    <row r="110" spans="3:8" ht="15.75" thickBot="1">
      <c r="C110" s="33" t="s">
        <v>157</v>
      </c>
      <c r="D110" s="33"/>
      <c r="E110" s="33"/>
      <c r="F110" s="33"/>
      <c r="G110" s="33"/>
      <c r="H110" s="33"/>
    </row>
    <row r="111" spans="3:8">
      <c r="C111" s="32" t="s">
        <v>158</v>
      </c>
      <c r="D111" s="32" t="s">
        <v>159</v>
      </c>
    </row>
    <row r="112" spans="3:8">
      <c r="C112" s="32" t="s">
        <v>160</v>
      </c>
      <c r="D112" s="32" t="s">
        <v>161</v>
      </c>
    </row>
    <row r="113" spans="3:9" ht="15.75" thickBot="1">
      <c r="C113" s="32" t="s">
        <v>162</v>
      </c>
      <c r="D113" s="32" t="s">
        <v>163</v>
      </c>
    </row>
    <row r="114" spans="3:9" ht="15.75" thickBot="1">
      <c r="C114" s="33" t="s">
        <v>164</v>
      </c>
      <c r="D114" s="33"/>
      <c r="E114" s="33"/>
      <c r="F114" s="33"/>
      <c r="G114" s="33"/>
      <c r="H114" s="33"/>
    </row>
    <row r="115" spans="3:9">
      <c r="C115" s="32" t="s">
        <v>165</v>
      </c>
      <c r="D115" s="32" t="s">
        <v>166</v>
      </c>
    </row>
    <row r="116" spans="3:9" ht="15.75" thickBot="1">
      <c r="C116" s="34" t="s">
        <v>167</v>
      </c>
      <c r="D116" s="34" t="s">
        <v>168</v>
      </c>
      <c r="E116" s="36"/>
      <c r="F116" s="36"/>
      <c r="G116" s="36"/>
      <c r="H116" s="36"/>
    </row>
    <row r="118" spans="3:9">
      <c r="G118" s="5"/>
      <c r="H118" s="5"/>
      <c r="I118" s="5"/>
    </row>
    <row r="119" spans="3:9" ht="15.75" thickBot="1">
      <c r="C119" s="38" t="s">
        <v>170</v>
      </c>
      <c r="D119" s="38" t="s">
        <v>171</v>
      </c>
      <c r="E119" s="38" t="s">
        <v>178</v>
      </c>
      <c r="F119" s="38" t="s">
        <v>179</v>
      </c>
      <c r="G119" s="5"/>
      <c r="H119" s="5"/>
      <c r="I119" s="5"/>
    </row>
    <row r="120" spans="3:9">
      <c r="C120" s="5" t="s">
        <v>172</v>
      </c>
      <c r="D120" s="5" t="s">
        <v>173</v>
      </c>
      <c r="E120" s="25" t="s">
        <v>40</v>
      </c>
      <c r="F120" s="5" t="s">
        <v>169</v>
      </c>
      <c r="G120" s="5"/>
      <c r="H120" s="5"/>
      <c r="I120" s="5"/>
    </row>
    <row r="121" spans="3:9">
      <c r="C121" s="5" t="s">
        <v>174</v>
      </c>
      <c r="D121" s="5" t="s">
        <v>175</v>
      </c>
      <c r="E121" s="25" t="s">
        <v>41</v>
      </c>
      <c r="F121" s="5" t="s">
        <v>169</v>
      </c>
      <c r="G121" s="5"/>
      <c r="H121" s="5"/>
      <c r="I121" s="5"/>
    </row>
    <row r="122" spans="3:9" ht="15.75" thickBot="1">
      <c r="C122" s="36" t="s">
        <v>176</v>
      </c>
      <c r="D122" s="36" t="s">
        <v>177</v>
      </c>
      <c r="E122" s="37" t="s">
        <v>42</v>
      </c>
      <c r="F122" s="36" t="s">
        <v>169</v>
      </c>
      <c r="G122" s="5"/>
      <c r="H122" s="5"/>
      <c r="I122" s="5"/>
    </row>
    <row r="123" spans="3:9">
      <c r="G123" s="5"/>
      <c r="H123" s="5"/>
    </row>
    <row r="124" spans="3:9">
      <c r="G124" s="5"/>
      <c r="H124" s="5"/>
      <c r="I124" s="5"/>
    </row>
    <row r="125" spans="3:9" ht="15.75">
      <c r="C125" s="39" t="s">
        <v>181</v>
      </c>
      <c r="D125" s="39"/>
    </row>
    <row r="126" spans="3:9" ht="15.75" thickBot="1">
      <c r="C126" s="38" t="s">
        <v>181</v>
      </c>
      <c r="D126" s="38" t="s">
        <v>182</v>
      </c>
    </row>
    <row r="127" spans="3:9">
      <c r="C127" s="5" t="s">
        <v>183</v>
      </c>
      <c r="D127" s="5" t="s">
        <v>184</v>
      </c>
    </row>
    <row r="128" spans="3:9">
      <c r="C128" s="5"/>
      <c r="D128" s="5" t="s">
        <v>185</v>
      </c>
    </row>
    <row r="129" spans="1:29">
      <c r="C129" s="5" t="s">
        <v>186</v>
      </c>
      <c r="D129" s="5" t="s">
        <v>187</v>
      </c>
    </row>
    <row r="130" spans="1:29">
      <c r="C130" s="5"/>
      <c r="D130" s="5" t="s">
        <v>188</v>
      </c>
    </row>
    <row r="131" spans="1:29">
      <c r="C131" s="5" t="s">
        <v>189</v>
      </c>
      <c r="D131" s="5" t="s">
        <v>190</v>
      </c>
    </row>
    <row r="132" spans="1:29">
      <c r="C132" s="5"/>
      <c r="D132" s="5" t="s">
        <v>191</v>
      </c>
    </row>
    <row r="133" spans="1:29">
      <c r="C133" s="5"/>
      <c r="D133" s="5" t="s">
        <v>192</v>
      </c>
    </row>
    <row r="134" spans="1:29" ht="15.75" thickBot="1">
      <c r="C134" s="36"/>
      <c r="D134" s="36" t="s">
        <v>193</v>
      </c>
    </row>
    <row r="135" spans="1:29">
      <c r="C135" s="5"/>
      <c r="D135" s="5"/>
      <c r="E135" s="5"/>
      <c r="F135" s="5"/>
    </row>
    <row r="136" spans="1:29">
      <c r="C136" s="5"/>
      <c r="D136" s="5"/>
      <c r="E136" s="5"/>
      <c r="F136" s="5"/>
    </row>
    <row r="137" spans="1:29" ht="19.5" thickBot="1">
      <c r="A137" s="49" t="s">
        <v>197</v>
      </c>
      <c r="B137" s="49"/>
      <c r="C137" s="49"/>
      <c r="D137" s="49"/>
      <c r="E137" s="49"/>
    </row>
    <row r="138" spans="1:29" s="5" customFormat="1"/>
    <row r="139" spans="1:29" ht="15.75">
      <c r="A139" s="40" t="s">
        <v>180</v>
      </c>
      <c r="B139" s="40"/>
      <c r="C139" s="40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</row>
    <row r="140" spans="1:29">
      <c r="A140" s="42" t="s">
        <v>181</v>
      </c>
      <c r="B140" s="42" t="s">
        <v>182</v>
      </c>
      <c r="C140" s="43" t="s">
        <v>62</v>
      </c>
      <c r="D140" s="43" t="s">
        <v>68</v>
      </c>
      <c r="E140" s="43" t="s">
        <v>73</v>
      </c>
      <c r="F140" s="43" t="s">
        <v>76</v>
      </c>
      <c r="G140" s="43" t="s">
        <v>77</v>
      </c>
      <c r="H140" s="43" t="s">
        <v>78</v>
      </c>
      <c r="I140" s="43" t="s">
        <v>81</v>
      </c>
      <c r="J140" s="43" t="s">
        <v>82</v>
      </c>
      <c r="K140" s="43" t="s">
        <v>84</v>
      </c>
      <c r="L140" s="43" t="s">
        <v>86</v>
      </c>
      <c r="M140" s="43" t="s">
        <v>91</v>
      </c>
      <c r="N140" s="43" t="s">
        <v>92</v>
      </c>
      <c r="O140" s="43" t="s">
        <v>93</v>
      </c>
      <c r="P140" s="43" t="s">
        <v>70</v>
      </c>
      <c r="Q140" s="43" t="s">
        <v>71</v>
      </c>
      <c r="R140" s="43" t="s">
        <v>75</v>
      </c>
      <c r="S140" s="43" t="s">
        <v>80</v>
      </c>
      <c r="T140" s="43" t="s">
        <v>89</v>
      </c>
      <c r="U140" s="43" t="s">
        <v>90</v>
      </c>
      <c r="V140" s="43" t="s">
        <v>74</v>
      </c>
      <c r="W140" s="43" t="s">
        <v>79</v>
      </c>
      <c r="X140" s="43" t="s">
        <v>83</v>
      </c>
      <c r="Y140" s="43" t="s">
        <v>87</v>
      </c>
      <c r="Z140" s="43" t="s">
        <v>88</v>
      </c>
      <c r="AA140" s="43" t="s">
        <v>69</v>
      </c>
      <c r="AB140" s="43" t="s">
        <v>72</v>
      </c>
      <c r="AC140" s="43" t="s">
        <v>85</v>
      </c>
    </row>
    <row r="141" spans="1:29">
      <c r="A141" s="41" t="s">
        <v>183</v>
      </c>
      <c r="B141" s="41" t="s">
        <v>184</v>
      </c>
      <c r="C141" s="44">
        <v>0.32377983784854231</v>
      </c>
      <c r="D141" s="44">
        <v>0.29539615700051852</v>
      </c>
      <c r="E141" s="44">
        <v>0.34967728765163869</v>
      </c>
      <c r="F141" s="44">
        <v>0.31311359703458036</v>
      </c>
      <c r="G141" s="44">
        <v>0.30099430857485032</v>
      </c>
      <c r="H141" s="44">
        <v>0.32585784427063491</v>
      </c>
      <c r="I141" s="44">
        <v>0.31296089693181006</v>
      </c>
      <c r="J141" s="44">
        <v>0.34414959934244926</v>
      </c>
      <c r="K141" s="44">
        <v>0.31640567871855385</v>
      </c>
      <c r="L141" s="44">
        <v>0.30551897544605799</v>
      </c>
      <c r="M141" s="44">
        <v>0.30690900126975923</v>
      </c>
      <c r="N141" s="44">
        <v>0.29742024558167873</v>
      </c>
      <c r="O141" s="44">
        <v>0.31985079986061538</v>
      </c>
      <c r="P141" s="44">
        <v>0.30317740338092081</v>
      </c>
      <c r="Q141" s="44">
        <v>0.32755819451934742</v>
      </c>
      <c r="R141" s="44">
        <v>0.29108733491927802</v>
      </c>
      <c r="S141" s="44">
        <v>0.32210907481657336</v>
      </c>
      <c r="T141" s="44">
        <v>0.28924149649685427</v>
      </c>
      <c r="U141" s="44">
        <v>0.31716332192128543</v>
      </c>
      <c r="V141" s="44">
        <v>0.31520515014132622</v>
      </c>
      <c r="W141" s="44">
        <v>0.30496664626628506</v>
      </c>
      <c r="X141" s="44">
        <v>0.29765342162432462</v>
      </c>
      <c r="Y141" s="44">
        <v>0.28141024531167946</v>
      </c>
      <c r="Z141" s="44">
        <v>0.32408712009988533</v>
      </c>
      <c r="AA141" s="44">
        <v>0.33773511822059504</v>
      </c>
      <c r="AB141" s="44">
        <v>0.36384480991771728</v>
      </c>
      <c r="AC141" s="44">
        <v>0.29253128431407999</v>
      </c>
    </row>
    <row r="142" spans="1:29">
      <c r="A142" s="41"/>
      <c r="B142" s="41" t="s">
        <v>185</v>
      </c>
      <c r="C142" s="57">
        <v>5.3963306308090382E-2</v>
      </c>
      <c r="D142" s="44">
        <v>4.9232692833419758E-2</v>
      </c>
      <c r="E142" s="44">
        <v>5.8279547941939784E-2</v>
      </c>
      <c r="F142" s="44">
        <v>5.2185599505763403E-2</v>
      </c>
      <c r="G142" s="44">
        <v>5.016571809580838E-2</v>
      </c>
      <c r="H142" s="44">
        <v>5.4309640711772487E-2</v>
      </c>
      <c r="I142" s="44">
        <v>5.216014948863501E-2</v>
      </c>
      <c r="J142" s="44">
        <v>5.7358266557074891E-2</v>
      </c>
      <c r="K142" s="44">
        <v>5.2734279786425649E-2</v>
      </c>
      <c r="L142" s="44">
        <v>5.0919829241009663E-2</v>
      </c>
      <c r="M142" s="44">
        <v>5.1151500211626538E-2</v>
      </c>
      <c r="N142" s="44">
        <v>4.95700409302798E-2</v>
      </c>
      <c r="O142" s="44">
        <v>5.3308466643435894E-2</v>
      </c>
      <c r="P142" s="44">
        <v>5.052956723015347E-2</v>
      </c>
      <c r="Q142" s="44">
        <v>5.459303241989124E-2</v>
      </c>
      <c r="R142" s="44">
        <v>4.8514555819879672E-2</v>
      </c>
      <c r="S142" s="44">
        <v>5.3684845802762227E-2</v>
      </c>
      <c r="T142" s="44">
        <v>4.8206916082809047E-2</v>
      </c>
      <c r="U142" s="44">
        <v>5.2860553653547575E-2</v>
      </c>
      <c r="V142" s="44">
        <v>5.2534191690221041E-2</v>
      </c>
      <c r="W142" s="44">
        <v>5.0827774377714179E-2</v>
      </c>
      <c r="X142" s="44">
        <v>4.9608903604054101E-2</v>
      </c>
      <c r="Y142" s="44">
        <v>4.690170755194658E-2</v>
      </c>
      <c r="Z142" s="44">
        <v>5.4014520016647569E-2</v>
      </c>
      <c r="AA142" s="44">
        <v>5.6289186370099165E-2</v>
      </c>
      <c r="AB142" s="44">
        <v>6.064080165295288E-2</v>
      </c>
      <c r="AC142" s="44">
        <v>4.8755214052346667E-2</v>
      </c>
    </row>
    <row r="143" spans="1:29">
      <c r="A143" s="41" t="s">
        <v>186</v>
      </c>
      <c r="B143" s="41" t="s">
        <v>187</v>
      </c>
      <c r="C143" s="45">
        <v>1.2024577456126329E-3</v>
      </c>
      <c r="D143" s="44">
        <v>8.4181954391599476E-4</v>
      </c>
      <c r="E143" s="44">
        <v>1.4316393209477573E-3</v>
      </c>
      <c r="F143" s="44">
        <v>1.3698908311171865E-3</v>
      </c>
      <c r="G143" s="44">
        <v>9.8425388735709995E-4</v>
      </c>
      <c r="H143" s="44">
        <v>6.2421004942624992E-4</v>
      </c>
      <c r="I143" s="44">
        <v>1.2422933671109623E-3</v>
      </c>
      <c r="J143" s="44">
        <v>8.6646068484003841E-4</v>
      </c>
      <c r="K143" s="44">
        <v>1.3159890714686659E-3</v>
      </c>
      <c r="L143" s="44">
        <v>1.2716318220191991E-3</v>
      </c>
      <c r="M143" s="44">
        <v>1.1218737998245681E-3</v>
      </c>
      <c r="N143" s="44">
        <v>1.2891857705150252E-3</v>
      </c>
      <c r="O143" s="44">
        <v>1.4574437703184118E-3</v>
      </c>
      <c r="P143" s="44">
        <v>1.2419671387040388E-3</v>
      </c>
      <c r="Q143" s="44">
        <v>1.4684396048311016E-3</v>
      </c>
      <c r="R143" s="44">
        <v>9.5921086863546602E-4</v>
      </c>
      <c r="S143" s="44">
        <v>1.0725657999581929E-3</v>
      </c>
      <c r="T143" s="44">
        <v>1.1764845294377178E-3</v>
      </c>
      <c r="U143" s="44">
        <v>1.3287962602263445E-3</v>
      </c>
      <c r="V143" s="44">
        <v>7.9269582890742734E-4</v>
      </c>
      <c r="W143" s="44">
        <v>1.544102850410962E-3</v>
      </c>
      <c r="X143" s="44">
        <v>7.4007830335184128E-4</v>
      </c>
      <c r="Y143" s="44">
        <v>7.0738302217035411E-4</v>
      </c>
      <c r="Z143" s="44">
        <v>8.0234115950314402E-4</v>
      </c>
      <c r="AA143" s="44">
        <v>7.1933080869381386E-4</v>
      </c>
      <c r="AB143" s="44">
        <v>7.4164409782466955E-4</v>
      </c>
      <c r="AC143" s="44">
        <v>7.7316749378532367E-4</v>
      </c>
    </row>
    <row r="144" spans="1:29">
      <c r="A144" s="41"/>
      <c r="B144" s="41" t="s">
        <v>188</v>
      </c>
      <c r="C144" s="44">
        <v>0.51421690231633799</v>
      </c>
      <c r="D144" s="44">
        <v>0.57696936147650701</v>
      </c>
      <c r="E144" s="44">
        <v>0.4152163996490737</v>
      </c>
      <c r="F144" s="44">
        <v>0.53837411623785481</v>
      </c>
      <c r="G144" s="44">
        <v>0.5273035898540861</v>
      </c>
      <c r="H144" s="44">
        <v>0.54428190464659498</v>
      </c>
      <c r="I144" s="44">
        <v>0.54724418926165252</v>
      </c>
      <c r="J144" s="44">
        <v>0.50629481396736598</v>
      </c>
      <c r="K144" s="44">
        <v>0.54969956239724382</v>
      </c>
      <c r="L144" s="44">
        <v>0.54286879912927866</v>
      </c>
      <c r="M144" s="44">
        <v>0.57050800443626981</v>
      </c>
      <c r="N144" s="44">
        <v>0.57834017325166753</v>
      </c>
      <c r="O144" s="44">
        <v>0.54807767476728875</v>
      </c>
      <c r="P144" s="44">
        <v>0.57445550608131724</v>
      </c>
      <c r="Q144" s="44">
        <v>0.54514159019281827</v>
      </c>
      <c r="R144" s="44">
        <v>0.52942173322971142</v>
      </c>
      <c r="S144" s="44">
        <v>0.54890743812317566</v>
      </c>
      <c r="T144" s="44">
        <v>0.57655830557717536</v>
      </c>
      <c r="U144" s="44">
        <v>0.56469028513375741</v>
      </c>
      <c r="V144" s="44">
        <v>0.5314898835087899</v>
      </c>
      <c r="W144" s="44">
        <v>0.57016316956487822</v>
      </c>
      <c r="X144" s="44">
        <v>0.54463316447281129</v>
      </c>
      <c r="Y144" s="44">
        <v>0.60580683229929833</v>
      </c>
      <c r="Z144" s="44">
        <v>0.54575340066281097</v>
      </c>
      <c r="AA144" s="44">
        <v>0.57130392959697351</v>
      </c>
      <c r="AB144" s="44">
        <v>0.56067924597798535</v>
      </c>
      <c r="AC144" s="44">
        <v>0.49285227418620653</v>
      </c>
    </row>
    <row r="145" spans="1:29">
      <c r="A145" s="41" t="s">
        <v>189</v>
      </c>
      <c r="B145" s="41" t="s">
        <v>190</v>
      </c>
      <c r="C145" s="44">
        <v>1.6399604421517593E-2</v>
      </c>
      <c r="D145" s="44">
        <v>7.4490307781118984E-3</v>
      </c>
      <c r="E145" s="44">
        <v>3.2043055112662859E-2</v>
      </c>
      <c r="F145" s="44">
        <v>1.4142087272297982E-2</v>
      </c>
      <c r="G145" s="44">
        <v>7.8384539751406128E-3</v>
      </c>
      <c r="H145" s="44">
        <v>9.942235039347571E-3</v>
      </c>
      <c r="I145" s="44">
        <v>8.7941712391293846E-3</v>
      </c>
      <c r="J145" s="44">
        <v>1.9167683727598969E-2</v>
      </c>
      <c r="K145" s="44">
        <v>1.9563309645198885E-2</v>
      </c>
      <c r="L145" s="44">
        <v>6.7513932047123726E-3</v>
      </c>
      <c r="M145" s="44">
        <v>1.1912585101328303E-2</v>
      </c>
      <c r="N145" s="44">
        <v>6.2742086519266488E-3</v>
      </c>
      <c r="O145" s="44">
        <v>9.0275647633180547E-3</v>
      </c>
      <c r="P145" s="44">
        <v>1.0257172186811273E-2</v>
      </c>
      <c r="Q145" s="44">
        <v>1.2127565539618518E-2</v>
      </c>
      <c r="R145" s="44">
        <v>1.0185353383353699E-2</v>
      </c>
      <c r="S145" s="44">
        <v>1.2812635692286438E-2</v>
      </c>
      <c r="T145" s="44">
        <v>5.2051948265462115E-3</v>
      </c>
      <c r="U145" s="44">
        <v>8.6226466174633056E-3</v>
      </c>
      <c r="V145" s="44">
        <v>1.3327262086971724E-2</v>
      </c>
      <c r="W145" s="44">
        <v>8.1980061454330136E-3</v>
      </c>
      <c r="X145" s="44">
        <v>7.2036254203120672E-3</v>
      </c>
      <c r="Y145" s="44">
        <v>6.2594387860714779E-3</v>
      </c>
      <c r="Z145" s="44">
        <v>8.5196368293601697E-3</v>
      </c>
      <c r="AA145" s="44">
        <v>8.9112260712667282E-3</v>
      </c>
      <c r="AB145" s="44">
        <v>9.8439085033626087E-3</v>
      </c>
      <c r="AC145" s="44">
        <v>4.1049285439853662E-3</v>
      </c>
    </row>
    <row r="146" spans="1:29">
      <c r="A146" s="41"/>
      <c r="B146" s="41" t="s">
        <v>191</v>
      </c>
      <c r="C146" s="44">
        <v>8.2740995898888392E-2</v>
      </c>
      <c r="D146" s="44">
        <v>7.0110938367526743E-2</v>
      </c>
      <c r="E146" s="44">
        <v>0.11397374993285452</v>
      </c>
      <c r="F146" s="44">
        <v>8.0814709118386313E-2</v>
      </c>
      <c r="G146" s="44">
        <v>0.11271367561275741</v>
      </c>
      <c r="H146" s="44">
        <v>6.4984165282223824E-2</v>
      </c>
      <c r="I146" s="44">
        <v>7.7598299711661989E-2</v>
      </c>
      <c r="J146" s="44">
        <v>7.216317572067088E-2</v>
      </c>
      <c r="K146" s="44">
        <v>6.0281180381109148E-2</v>
      </c>
      <c r="L146" s="44">
        <v>9.2669371156921962E-2</v>
      </c>
      <c r="M146" s="44">
        <v>5.839703518119168E-2</v>
      </c>
      <c r="N146" s="44">
        <v>6.7106145813932178E-2</v>
      </c>
      <c r="O146" s="44">
        <v>6.8278050195023532E-2</v>
      </c>
      <c r="P146" s="44">
        <v>6.0338383982093263E-2</v>
      </c>
      <c r="Q146" s="44">
        <v>5.9111177723493433E-2</v>
      </c>
      <c r="R146" s="44">
        <v>0.11983181177914175</v>
      </c>
      <c r="S146" s="44">
        <v>6.1413439765244195E-2</v>
      </c>
      <c r="T146" s="44">
        <v>7.9611602487177441E-2</v>
      </c>
      <c r="U146" s="44">
        <v>5.5334396413720018E-2</v>
      </c>
      <c r="V146" s="44">
        <v>8.6650816743783748E-2</v>
      </c>
      <c r="W146" s="44">
        <v>6.4300300795278542E-2</v>
      </c>
      <c r="X146" s="44">
        <v>0.10016080657514609</v>
      </c>
      <c r="Y146" s="44">
        <v>5.8914393028833764E-2</v>
      </c>
      <c r="Z146" s="44">
        <v>6.6822981231792783E-2</v>
      </c>
      <c r="AA146" s="44">
        <v>2.5041208932371696E-2</v>
      </c>
      <c r="AB146" s="44">
        <v>4.2495898501573662E-3</v>
      </c>
      <c r="AC146" s="44">
        <v>0.16098313140959611</v>
      </c>
    </row>
    <row r="147" spans="1:29">
      <c r="A147" s="41"/>
      <c r="B147" s="41" t="s">
        <v>192</v>
      </c>
      <c r="C147" s="44">
        <v>7.6968954610109105E-3</v>
      </c>
      <c r="D147" s="44">
        <v>0</v>
      </c>
      <c r="E147" s="44">
        <v>2.9378320390882739E-2</v>
      </c>
      <c r="F147" s="44">
        <v>0</v>
      </c>
      <c r="G147" s="44">
        <v>0</v>
      </c>
      <c r="H147" s="44">
        <v>0</v>
      </c>
      <c r="I147" s="44">
        <v>0</v>
      </c>
      <c r="J147" s="44">
        <v>0</v>
      </c>
      <c r="K147" s="44">
        <v>0</v>
      </c>
      <c r="L147" s="44">
        <v>0</v>
      </c>
      <c r="M147" s="44">
        <v>0</v>
      </c>
      <c r="N147" s="44">
        <v>0</v>
      </c>
      <c r="O147" s="44">
        <v>0</v>
      </c>
      <c r="P147" s="44">
        <v>0</v>
      </c>
      <c r="Q147" s="44">
        <v>0</v>
      </c>
      <c r="R147" s="44">
        <v>0</v>
      </c>
      <c r="S147" s="44">
        <v>0</v>
      </c>
      <c r="T147" s="44">
        <v>0</v>
      </c>
      <c r="U147" s="44">
        <v>0</v>
      </c>
      <c r="V147" s="44">
        <v>0</v>
      </c>
      <c r="W147" s="44">
        <v>0</v>
      </c>
      <c r="X147" s="44">
        <v>0</v>
      </c>
      <c r="Y147" s="44">
        <v>0</v>
      </c>
      <c r="Z147" s="44">
        <v>0</v>
      </c>
      <c r="AA147" s="44">
        <v>0</v>
      </c>
      <c r="AB147" s="44">
        <v>0</v>
      </c>
      <c r="AC147" s="44">
        <v>0</v>
      </c>
    </row>
    <row r="148" spans="1:29">
      <c r="A148" s="41"/>
      <c r="B148" s="41" t="s">
        <v>193</v>
      </c>
      <c r="C148" s="44">
        <v>0</v>
      </c>
      <c r="D148" s="44">
        <v>0</v>
      </c>
      <c r="E148" s="44">
        <v>0</v>
      </c>
      <c r="F148" s="44">
        <v>0</v>
      </c>
      <c r="G148" s="44">
        <v>0</v>
      </c>
      <c r="H148" s="44">
        <v>0</v>
      </c>
      <c r="I148" s="44">
        <v>0</v>
      </c>
      <c r="J148" s="44">
        <v>0</v>
      </c>
      <c r="K148" s="44">
        <v>0</v>
      </c>
      <c r="L148" s="44">
        <v>0</v>
      </c>
      <c r="M148" s="44">
        <v>0</v>
      </c>
      <c r="N148" s="44">
        <v>0</v>
      </c>
      <c r="O148" s="44">
        <v>0</v>
      </c>
      <c r="P148" s="44">
        <v>0</v>
      </c>
      <c r="Q148" s="44">
        <v>0</v>
      </c>
      <c r="R148" s="44">
        <v>0</v>
      </c>
      <c r="S148" s="44">
        <v>0</v>
      </c>
      <c r="T148" s="44">
        <v>0</v>
      </c>
      <c r="U148" s="44">
        <v>0</v>
      </c>
      <c r="V148" s="44">
        <v>0</v>
      </c>
      <c r="W148" s="44">
        <v>0</v>
      </c>
      <c r="X148" s="44">
        <v>0</v>
      </c>
      <c r="Y148" s="44">
        <v>0</v>
      </c>
      <c r="Z148" s="44">
        <v>0</v>
      </c>
      <c r="AA148" s="44">
        <v>0</v>
      </c>
      <c r="AB148" s="44">
        <v>0</v>
      </c>
      <c r="AC148" s="44">
        <v>0</v>
      </c>
    </row>
    <row r="149" spans="1:29">
      <c r="A149" s="46"/>
      <c r="B149" s="47" t="s">
        <v>194</v>
      </c>
      <c r="C149" s="48">
        <v>1.0000000000000002</v>
      </c>
      <c r="D149" s="48">
        <v>0.99999999999999978</v>
      </c>
      <c r="E149" s="48">
        <v>0.99999999999999989</v>
      </c>
      <c r="F149" s="48">
        <v>0.99999999999999989</v>
      </c>
      <c r="G149" s="48">
        <v>1</v>
      </c>
      <c r="H149" s="48">
        <v>1</v>
      </c>
      <c r="I149" s="48">
        <v>0.99999999999999989</v>
      </c>
      <c r="J149" s="48">
        <v>1</v>
      </c>
      <c r="K149" s="48">
        <v>1</v>
      </c>
      <c r="L149" s="48">
        <v>0.99999999999999989</v>
      </c>
      <c r="M149" s="48">
        <v>1.0000000000000002</v>
      </c>
      <c r="N149" s="48">
        <v>0.99999999999999989</v>
      </c>
      <c r="O149" s="48">
        <v>1</v>
      </c>
      <c r="P149" s="48">
        <v>1.0000000000000002</v>
      </c>
      <c r="Q149" s="48">
        <v>0.99999999999999989</v>
      </c>
      <c r="R149" s="48">
        <v>1</v>
      </c>
      <c r="S149" s="48">
        <v>1</v>
      </c>
      <c r="T149" s="48">
        <v>1</v>
      </c>
      <c r="U149" s="48">
        <v>1</v>
      </c>
      <c r="V149" s="48">
        <v>1.0000000000000002</v>
      </c>
      <c r="W149" s="48">
        <v>1</v>
      </c>
      <c r="X149" s="48">
        <v>1</v>
      </c>
      <c r="Y149" s="48">
        <v>0.99999999999999989</v>
      </c>
      <c r="Z149" s="48">
        <v>1</v>
      </c>
      <c r="AA149" s="48">
        <v>1</v>
      </c>
      <c r="AB149" s="48">
        <v>1.0000000000000002</v>
      </c>
      <c r="AC149" s="48">
        <v>0.99999999999999989</v>
      </c>
    </row>
    <row r="150" spans="1:29">
      <c r="A150" s="41"/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</row>
    <row r="151" spans="1:29">
      <c r="A151" s="41"/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  <c r="AC151" s="41"/>
    </row>
    <row r="152" spans="1:29">
      <c r="A152" s="41"/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</row>
    <row r="153" spans="1:29" ht="15.75">
      <c r="A153" s="40" t="s">
        <v>195</v>
      </c>
      <c r="B153" s="40"/>
      <c r="C153" s="40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</row>
    <row r="154" spans="1:29">
      <c r="A154" s="42" t="s">
        <v>181</v>
      </c>
      <c r="B154" s="42" t="s">
        <v>182</v>
      </c>
      <c r="C154" s="43" t="s">
        <v>62</v>
      </c>
      <c r="D154" s="43" t="s">
        <v>68</v>
      </c>
      <c r="E154" s="43" t="s">
        <v>73</v>
      </c>
      <c r="F154" s="43" t="s">
        <v>76</v>
      </c>
      <c r="G154" s="43" t="s">
        <v>77</v>
      </c>
      <c r="H154" s="43" t="s">
        <v>78</v>
      </c>
      <c r="I154" s="43" t="s">
        <v>81</v>
      </c>
      <c r="J154" s="43" t="s">
        <v>82</v>
      </c>
      <c r="K154" s="43" t="s">
        <v>84</v>
      </c>
      <c r="L154" s="43" t="s">
        <v>86</v>
      </c>
      <c r="M154" s="43" t="s">
        <v>91</v>
      </c>
      <c r="N154" s="43" t="s">
        <v>92</v>
      </c>
      <c r="O154" s="43" t="s">
        <v>93</v>
      </c>
      <c r="P154" s="43" t="s">
        <v>70</v>
      </c>
      <c r="Q154" s="43" t="s">
        <v>71</v>
      </c>
      <c r="R154" s="43" t="s">
        <v>75</v>
      </c>
      <c r="S154" s="43" t="s">
        <v>80</v>
      </c>
      <c r="T154" s="43" t="s">
        <v>89</v>
      </c>
      <c r="U154" s="43" t="s">
        <v>90</v>
      </c>
      <c r="V154" s="43" t="s">
        <v>74</v>
      </c>
      <c r="W154" s="43" t="s">
        <v>79</v>
      </c>
      <c r="X154" s="43" t="s">
        <v>83</v>
      </c>
      <c r="Y154" s="43" t="s">
        <v>87</v>
      </c>
      <c r="Z154" s="43" t="s">
        <v>88</v>
      </c>
      <c r="AA154" s="43" t="s">
        <v>69</v>
      </c>
      <c r="AB154" s="43" t="s">
        <v>72</v>
      </c>
      <c r="AC154" s="43" t="s">
        <v>85</v>
      </c>
    </row>
    <row r="155" spans="1:29">
      <c r="A155" s="41" t="s">
        <v>183</v>
      </c>
      <c r="B155" s="41" t="s">
        <v>184</v>
      </c>
      <c r="C155" s="44">
        <v>0</v>
      </c>
      <c r="D155" s="44">
        <v>0</v>
      </c>
      <c r="E155" s="44">
        <v>0</v>
      </c>
      <c r="F155" s="44">
        <v>0</v>
      </c>
      <c r="G155" s="44">
        <v>0</v>
      </c>
      <c r="H155" s="44">
        <v>0</v>
      </c>
      <c r="I155" s="44">
        <v>0</v>
      </c>
      <c r="J155" s="44">
        <v>0</v>
      </c>
      <c r="K155" s="44">
        <v>0</v>
      </c>
      <c r="L155" s="44">
        <v>0</v>
      </c>
      <c r="M155" s="44">
        <v>0</v>
      </c>
      <c r="N155" s="44">
        <v>0</v>
      </c>
      <c r="O155" s="44">
        <v>0</v>
      </c>
      <c r="P155" s="44">
        <v>0</v>
      </c>
      <c r="Q155" s="44">
        <v>0</v>
      </c>
      <c r="R155" s="44">
        <v>0</v>
      </c>
      <c r="S155" s="44">
        <v>0</v>
      </c>
      <c r="T155" s="44">
        <v>0</v>
      </c>
      <c r="U155" s="44">
        <v>0</v>
      </c>
      <c r="V155" s="44">
        <v>0</v>
      </c>
      <c r="W155" s="44">
        <v>0</v>
      </c>
      <c r="X155" s="44">
        <v>0</v>
      </c>
      <c r="Y155" s="44">
        <v>0</v>
      </c>
      <c r="Z155" s="44">
        <v>0</v>
      </c>
      <c r="AA155" s="44">
        <v>0</v>
      </c>
      <c r="AB155" s="44">
        <v>0</v>
      </c>
      <c r="AC155" s="44">
        <v>0</v>
      </c>
    </row>
    <row r="156" spans="1:29">
      <c r="A156" s="41"/>
      <c r="B156" s="41" t="s">
        <v>185</v>
      </c>
      <c r="C156" s="44">
        <v>0</v>
      </c>
      <c r="D156" s="44">
        <v>0</v>
      </c>
      <c r="E156" s="44">
        <v>0</v>
      </c>
      <c r="F156" s="44">
        <v>0</v>
      </c>
      <c r="G156" s="44">
        <v>0</v>
      </c>
      <c r="H156" s="44">
        <v>0</v>
      </c>
      <c r="I156" s="44">
        <v>0</v>
      </c>
      <c r="J156" s="44">
        <v>0</v>
      </c>
      <c r="K156" s="44">
        <v>0</v>
      </c>
      <c r="L156" s="44">
        <v>0</v>
      </c>
      <c r="M156" s="44">
        <v>0</v>
      </c>
      <c r="N156" s="44">
        <v>0</v>
      </c>
      <c r="O156" s="44">
        <v>0</v>
      </c>
      <c r="P156" s="44">
        <v>0</v>
      </c>
      <c r="Q156" s="44">
        <v>0</v>
      </c>
      <c r="R156" s="44">
        <v>0</v>
      </c>
      <c r="S156" s="44">
        <v>0</v>
      </c>
      <c r="T156" s="44">
        <v>0</v>
      </c>
      <c r="U156" s="44">
        <v>0</v>
      </c>
      <c r="V156" s="44">
        <v>0</v>
      </c>
      <c r="W156" s="44">
        <v>0</v>
      </c>
      <c r="X156" s="44">
        <v>0</v>
      </c>
      <c r="Y156" s="44">
        <v>0</v>
      </c>
      <c r="Z156" s="44">
        <v>0</v>
      </c>
      <c r="AA156" s="44">
        <v>0</v>
      </c>
      <c r="AB156" s="44">
        <v>0</v>
      </c>
      <c r="AC156" s="44">
        <v>0</v>
      </c>
    </row>
    <row r="157" spans="1:29">
      <c r="A157" s="41" t="s">
        <v>186</v>
      </c>
      <c r="B157" s="41" t="s">
        <v>187</v>
      </c>
      <c r="C157" s="45">
        <v>3.2739468688573266E-3</v>
      </c>
      <c r="D157" s="44">
        <v>2.1586268841599747E-3</v>
      </c>
      <c r="E157" s="44">
        <v>4.1909857054726746E-3</v>
      </c>
      <c r="F157" s="44">
        <v>3.6319751739066989E-3</v>
      </c>
      <c r="G157" s="44">
        <v>2.5491869155235955E-3</v>
      </c>
      <c r="H157" s="44">
        <v>1.6941154698507114E-3</v>
      </c>
      <c r="I157" s="44">
        <v>3.2883004760979389E-3</v>
      </c>
      <c r="J157" s="44">
        <v>2.4416088687366478E-3</v>
      </c>
      <c r="K157" s="44">
        <v>3.5159102982178412E-3</v>
      </c>
      <c r="L157" s="44">
        <v>3.3185344885490013E-3</v>
      </c>
      <c r="M157" s="44">
        <v>2.939754742265497E-3</v>
      </c>
      <c r="N157" s="44">
        <v>3.3151523856669103E-3</v>
      </c>
      <c r="O157" s="44">
        <v>3.906666915379246E-3</v>
      </c>
      <c r="P157" s="44">
        <v>3.2306073901205486E-3</v>
      </c>
      <c r="Q157" s="44">
        <v>3.9969766503394092E-3</v>
      </c>
      <c r="R157" s="44">
        <v>2.4423953155841079E-3</v>
      </c>
      <c r="S157" s="44">
        <v>2.8914591982090753E-3</v>
      </c>
      <c r="T157" s="44">
        <v>2.9812499263931389E-3</v>
      </c>
      <c r="U157" s="44">
        <v>3.5441732524901714E-3</v>
      </c>
      <c r="V157" s="44">
        <v>2.1106258862285242E-3</v>
      </c>
      <c r="W157" s="44">
        <v>4.0260002016890241E-3</v>
      </c>
      <c r="X157" s="44">
        <v>1.9054783663146626E-3</v>
      </c>
      <c r="Y157" s="44">
        <v>1.7694736792673005E-3</v>
      </c>
      <c r="Z157" s="44">
        <v>2.1690169741061518E-3</v>
      </c>
      <c r="AA157" s="44">
        <v>1.996201699404686E-3</v>
      </c>
      <c r="AB157" s="44">
        <v>2.1678265957034699E-3</v>
      </c>
      <c r="AC157" s="44">
        <v>1.9708873200458749E-3</v>
      </c>
    </row>
    <row r="158" spans="1:29">
      <c r="A158" s="41"/>
      <c r="B158" s="41" t="s">
        <v>188</v>
      </c>
      <c r="C158" s="44">
        <v>0.83405572391255312</v>
      </c>
      <c r="D158" s="44">
        <v>0.88136996225712338</v>
      </c>
      <c r="E158" s="44">
        <v>0.72410905133504211</v>
      </c>
      <c r="F158" s="44">
        <v>0.85033097733510543</v>
      </c>
      <c r="G158" s="44">
        <v>0.81358360125192186</v>
      </c>
      <c r="H158" s="44">
        <v>0.88000079438796519</v>
      </c>
      <c r="I158" s="44">
        <v>0.86292967512561713</v>
      </c>
      <c r="J158" s="44">
        <v>0.84991917486050839</v>
      </c>
      <c r="K158" s="44">
        <v>0.87489878054676506</v>
      </c>
      <c r="L158" s="44">
        <v>0.84396948853578213</v>
      </c>
      <c r="M158" s="44">
        <v>0.89058577172865516</v>
      </c>
      <c r="N158" s="44">
        <v>0.88596847722847849</v>
      </c>
      <c r="O158" s="44">
        <v>0.87519253516054751</v>
      </c>
      <c r="P158" s="44">
        <v>0.89017909286971042</v>
      </c>
      <c r="Q158" s="44">
        <v>0.88395825319439558</v>
      </c>
      <c r="R158" s="44">
        <v>0.80306472393989703</v>
      </c>
      <c r="S158" s="44">
        <v>0.88153417928289457</v>
      </c>
      <c r="T158" s="44">
        <v>0.87036679499941227</v>
      </c>
      <c r="U158" s="44">
        <v>0.89725064481847272</v>
      </c>
      <c r="V158" s="44">
        <v>0.84303694258501916</v>
      </c>
      <c r="W158" s="44">
        <v>0.88561230886447639</v>
      </c>
      <c r="X158" s="44">
        <v>0.83536706688667051</v>
      </c>
      <c r="Y158" s="44">
        <v>0.90275636290048633</v>
      </c>
      <c r="Z158" s="44">
        <v>0.87891574758893642</v>
      </c>
      <c r="AA158" s="44">
        <v>0.9444737396739924</v>
      </c>
      <c r="AB158" s="44">
        <v>0.97631596747347482</v>
      </c>
      <c r="AC158" s="44">
        <v>0.7484312106638259</v>
      </c>
    </row>
    <row r="159" spans="1:29">
      <c r="A159" s="41" t="s">
        <v>189</v>
      </c>
      <c r="B159" s="41" t="s">
        <v>190</v>
      </c>
      <c r="C159" s="44">
        <v>2.1905905312439161E-2</v>
      </c>
      <c r="D159" s="44">
        <v>9.3709663140288998E-3</v>
      </c>
      <c r="E159" s="44">
        <v>4.6019564968395495E-2</v>
      </c>
      <c r="F159" s="44">
        <v>1.8394858695029128E-2</v>
      </c>
      <c r="G159" s="44">
        <v>9.9598084318994508E-3</v>
      </c>
      <c r="H159" s="44">
        <v>1.3237997918849932E-2</v>
      </c>
      <c r="I159" s="44">
        <v>1.1420057155050359E-2</v>
      </c>
      <c r="J159" s="44">
        <v>2.6498598054231513E-2</v>
      </c>
      <c r="K159" s="44">
        <v>2.5642116158186581E-2</v>
      </c>
      <c r="L159" s="44">
        <v>8.6437934593511252E-3</v>
      </c>
      <c r="M159" s="44">
        <v>1.5314370184172183E-2</v>
      </c>
      <c r="N159" s="44">
        <v>7.9154020817384443E-3</v>
      </c>
      <c r="O159" s="44">
        <v>1.1871653704006174E-2</v>
      </c>
      <c r="P159" s="44">
        <v>1.3089641552029165E-2</v>
      </c>
      <c r="Q159" s="44">
        <v>1.6194784858342321E-2</v>
      </c>
      <c r="R159" s="44">
        <v>1.272342398540301E-2</v>
      </c>
      <c r="S159" s="44">
        <v>1.6945626580446856E-2</v>
      </c>
      <c r="T159" s="44">
        <v>6.4710564013944778E-3</v>
      </c>
      <c r="U159" s="44">
        <v>1.1282963024401618E-2</v>
      </c>
      <c r="V159" s="44">
        <v>1.7408913059663488E-2</v>
      </c>
      <c r="W159" s="44">
        <v>1.0486530825816983E-2</v>
      </c>
      <c r="X159" s="44">
        <v>9.0992061135074936E-3</v>
      </c>
      <c r="Y159" s="44">
        <v>7.6815860877352945E-3</v>
      </c>
      <c r="Z159" s="44">
        <v>1.129928575321087E-2</v>
      </c>
      <c r="AA159" s="44">
        <v>1.2132191360051241E-2</v>
      </c>
      <c r="AB159" s="44">
        <v>1.4116355738962196E-2</v>
      </c>
      <c r="AC159" s="44">
        <v>5.1335741680296381E-3</v>
      </c>
    </row>
    <row r="160" spans="1:29">
      <c r="A160" s="41"/>
      <c r="B160" s="41" t="s">
        <v>191</v>
      </c>
      <c r="C160" s="44">
        <v>0.13420523697456904</v>
      </c>
      <c r="D160" s="44">
        <v>0.10710044454468777</v>
      </c>
      <c r="E160" s="44">
        <v>0.19876243811835848</v>
      </c>
      <c r="F160" s="44">
        <v>0.12764218879595873</v>
      </c>
      <c r="G160" s="44">
        <v>0.17390740340065505</v>
      </c>
      <c r="H160" s="44">
        <v>0.10506709222333424</v>
      </c>
      <c r="I160" s="44">
        <v>0.12236196724323453</v>
      </c>
      <c r="J160" s="44">
        <v>0.12114061821652349</v>
      </c>
      <c r="K160" s="44">
        <v>9.5943192996830379E-2</v>
      </c>
      <c r="L160" s="44">
        <v>0.14406818351631784</v>
      </c>
      <c r="M160" s="44">
        <v>9.1160103344907026E-2</v>
      </c>
      <c r="N160" s="44">
        <v>0.10280096830411618</v>
      </c>
      <c r="O160" s="44">
        <v>0.1090291442200671</v>
      </c>
      <c r="P160" s="44">
        <v>9.3500658188139713E-2</v>
      </c>
      <c r="Q160" s="44">
        <v>9.5849985296922749E-2</v>
      </c>
      <c r="R160" s="44">
        <v>0.18176945675911579</v>
      </c>
      <c r="S160" s="44">
        <v>9.8628734938449439E-2</v>
      </c>
      <c r="T160" s="44">
        <v>0.1201808986728002</v>
      </c>
      <c r="U160" s="44">
        <v>8.7922218904635543E-2</v>
      </c>
      <c r="V160" s="44">
        <v>0.13744351846908884</v>
      </c>
      <c r="W160" s="44">
        <v>9.9875160108017558E-2</v>
      </c>
      <c r="X160" s="44">
        <v>0.15362824863350735</v>
      </c>
      <c r="Y160" s="44">
        <v>8.779257733251114E-2</v>
      </c>
      <c r="Z160" s="44">
        <v>0.10761594968374652</v>
      </c>
      <c r="AA160" s="44">
        <v>4.1397867266551647E-2</v>
      </c>
      <c r="AB160" s="44">
        <v>7.3998501918595234E-3</v>
      </c>
      <c r="AC160" s="44">
        <v>0.24446432784809863</v>
      </c>
    </row>
    <row r="161" spans="1:29">
      <c r="A161" s="41"/>
      <c r="B161" s="41" t="s">
        <v>192</v>
      </c>
      <c r="C161" s="44">
        <v>6.559186931581344E-3</v>
      </c>
      <c r="D161" s="44">
        <v>0</v>
      </c>
      <c r="E161" s="44">
        <v>2.6917959872731177E-2</v>
      </c>
      <c r="F161" s="44">
        <v>0</v>
      </c>
      <c r="G161" s="44">
        <v>0</v>
      </c>
      <c r="H161" s="44">
        <v>0</v>
      </c>
      <c r="I161" s="44">
        <v>0</v>
      </c>
      <c r="J161" s="44">
        <v>0</v>
      </c>
      <c r="K161" s="44">
        <v>0</v>
      </c>
      <c r="L161" s="44">
        <v>0</v>
      </c>
      <c r="M161" s="44">
        <v>0</v>
      </c>
      <c r="N161" s="44">
        <v>0</v>
      </c>
      <c r="O161" s="44">
        <v>0</v>
      </c>
      <c r="P161" s="44">
        <v>0</v>
      </c>
      <c r="Q161" s="44">
        <v>0</v>
      </c>
      <c r="R161" s="44">
        <v>0</v>
      </c>
      <c r="S161" s="44">
        <v>0</v>
      </c>
      <c r="T161" s="44">
        <v>0</v>
      </c>
      <c r="U161" s="44">
        <v>0</v>
      </c>
      <c r="V161" s="44">
        <v>0</v>
      </c>
      <c r="W161" s="44">
        <v>0</v>
      </c>
      <c r="X161" s="44">
        <v>0</v>
      </c>
      <c r="Y161" s="44">
        <v>0</v>
      </c>
      <c r="Z161" s="44">
        <v>0</v>
      </c>
      <c r="AA161" s="44">
        <v>0</v>
      </c>
      <c r="AB161" s="44">
        <v>0</v>
      </c>
      <c r="AC161" s="44">
        <v>0</v>
      </c>
    </row>
    <row r="162" spans="1:29">
      <c r="A162" s="41"/>
      <c r="B162" s="41" t="s">
        <v>193</v>
      </c>
      <c r="C162" s="44">
        <v>0</v>
      </c>
      <c r="D162" s="44">
        <v>0</v>
      </c>
      <c r="E162" s="44">
        <v>0</v>
      </c>
      <c r="F162" s="44">
        <v>0</v>
      </c>
      <c r="G162" s="44">
        <v>0</v>
      </c>
      <c r="H162" s="44">
        <v>0</v>
      </c>
      <c r="I162" s="44">
        <v>0</v>
      </c>
      <c r="J162" s="44">
        <v>0</v>
      </c>
      <c r="K162" s="44">
        <v>0</v>
      </c>
      <c r="L162" s="44">
        <v>0</v>
      </c>
      <c r="M162" s="44">
        <v>0</v>
      </c>
      <c r="N162" s="44">
        <v>0</v>
      </c>
      <c r="O162" s="44">
        <v>0</v>
      </c>
      <c r="P162" s="44">
        <v>0</v>
      </c>
      <c r="Q162" s="44">
        <v>0</v>
      </c>
      <c r="R162" s="44">
        <v>0</v>
      </c>
      <c r="S162" s="44">
        <v>0</v>
      </c>
      <c r="T162" s="44">
        <v>0</v>
      </c>
      <c r="U162" s="44">
        <v>0</v>
      </c>
      <c r="V162" s="44">
        <v>0</v>
      </c>
      <c r="W162" s="44">
        <v>0</v>
      </c>
      <c r="X162" s="44">
        <v>0</v>
      </c>
      <c r="Y162" s="44">
        <v>0</v>
      </c>
      <c r="Z162" s="44">
        <v>0</v>
      </c>
      <c r="AA162" s="44">
        <v>0</v>
      </c>
      <c r="AB162" s="44">
        <v>0</v>
      </c>
      <c r="AC162" s="44">
        <v>0</v>
      </c>
    </row>
    <row r="163" spans="1:29">
      <c r="A163" s="46"/>
      <c r="B163" s="47" t="s">
        <v>194</v>
      </c>
      <c r="C163" s="48">
        <v>1</v>
      </c>
      <c r="D163" s="48">
        <v>1</v>
      </c>
      <c r="E163" s="48">
        <v>1</v>
      </c>
      <c r="F163" s="48">
        <v>1</v>
      </c>
      <c r="G163" s="48">
        <v>1</v>
      </c>
      <c r="H163" s="48">
        <v>1.0000000000000002</v>
      </c>
      <c r="I163" s="48">
        <v>1</v>
      </c>
      <c r="J163" s="48">
        <v>1</v>
      </c>
      <c r="K163" s="48">
        <v>0.99999999999999989</v>
      </c>
      <c r="L163" s="48">
        <v>1.0000000000000002</v>
      </c>
      <c r="M163" s="48">
        <v>0.99999999999999978</v>
      </c>
      <c r="N163" s="48">
        <v>1</v>
      </c>
      <c r="O163" s="48">
        <v>1</v>
      </c>
      <c r="P163" s="48">
        <v>0.99999999999999989</v>
      </c>
      <c r="Q163" s="48">
        <v>1</v>
      </c>
      <c r="R163" s="48">
        <v>1</v>
      </c>
      <c r="S163" s="48">
        <v>1</v>
      </c>
      <c r="T163" s="48">
        <v>1</v>
      </c>
      <c r="U163" s="48">
        <v>1</v>
      </c>
      <c r="V163" s="48">
        <v>1</v>
      </c>
      <c r="W163" s="48">
        <v>0.99999999999999989</v>
      </c>
      <c r="X163" s="48">
        <v>1</v>
      </c>
      <c r="Y163" s="48">
        <v>1</v>
      </c>
      <c r="Z163" s="48">
        <v>0.99999999999999989</v>
      </c>
      <c r="AA163" s="48">
        <v>1</v>
      </c>
      <c r="AB163" s="48">
        <v>1</v>
      </c>
      <c r="AC163" s="48">
        <v>1</v>
      </c>
    </row>
    <row r="164" spans="1:29">
      <c r="A164" s="41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</row>
    <row r="165" spans="1:29">
      <c r="A165" s="41"/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</row>
    <row r="166" spans="1:29">
      <c r="A166" s="41"/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</row>
    <row r="167" spans="1:29" ht="15.75">
      <c r="A167" s="40" t="s">
        <v>196</v>
      </c>
      <c r="B167" s="40"/>
      <c r="C167" s="40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</row>
    <row r="168" spans="1:29">
      <c r="A168" s="42" t="s">
        <v>181</v>
      </c>
      <c r="B168" s="42" t="s">
        <v>182</v>
      </c>
      <c r="C168" s="43" t="s">
        <v>62</v>
      </c>
      <c r="D168" s="43" t="s">
        <v>68</v>
      </c>
      <c r="E168" s="43" t="s">
        <v>73</v>
      </c>
      <c r="F168" s="43" t="s">
        <v>76</v>
      </c>
      <c r="G168" s="43" t="s">
        <v>77</v>
      </c>
      <c r="H168" s="43" t="s">
        <v>78</v>
      </c>
      <c r="I168" s="43" t="s">
        <v>81</v>
      </c>
      <c r="J168" s="43" t="s">
        <v>82</v>
      </c>
      <c r="K168" s="43" t="s">
        <v>84</v>
      </c>
      <c r="L168" s="43" t="s">
        <v>86</v>
      </c>
      <c r="M168" s="43" t="s">
        <v>91</v>
      </c>
      <c r="N168" s="43" t="s">
        <v>92</v>
      </c>
      <c r="O168" s="43" t="s">
        <v>93</v>
      </c>
      <c r="P168" s="43" t="s">
        <v>70</v>
      </c>
      <c r="Q168" s="43" t="s">
        <v>71</v>
      </c>
      <c r="R168" s="43" t="s">
        <v>75</v>
      </c>
      <c r="S168" s="43" t="s">
        <v>80</v>
      </c>
      <c r="T168" s="43" t="s">
        <v>89</v>
      </c>
      <c r="U168" s="43" t="s">
        <v>90</v>
      </c>
      <c r="V168" s="43" t="s">
        <v>74</v>
      </c>
      <c r="W168" s="43" t="s">
        <v>79</v>
      </c>
      <c r="X168" s="43" t="s">
        <v>83</v>
      </c>
      <c r="Y168" s="43" t="s">
        <v>87</v>
      </c>
      <c r="Z168" s="43" t="s">
        <v>88</v>
      </c>
      <c r="AA168" s="43" t="s">
        <v>69</v>
      </c>
      <c r="AB168" s="43" t="s">
        <v>72</v>
      </c>
      <c r="AC168" s="43" t="s">
        <v>85</v>
      </c>
    </row>
    <row r="169" spans="1:29">
      <c r="A169" s="41" t="s">
        <v>183</v>
      </c>
      <c r="B169" s="41" t="s">
        <v>184</v>
      </c>
      <c r="C169" s="44">
        <v>0</v>
      </c>
      <c r="D169" s="44">
        <v>0</v>
      </c>
      <c r="E169" s="44">
        <v>0</v>
      </c>
      <c r="F169" s="44">
        <v>0</v>
      </c>
      <c r="G169" s="44">
        <v>0</v>
      </c>
      <c r="H169" s="44">
        <v>0</v>
      </c>
      <c r="I169" s="44">
        <v>0</v>
      </c>
      <c r="J169" s="44">
        <v>0</v>
      </c>
      <c r="K169" s="44">
        <v>0</v>
      </c>
      <c r="L169" s="44">
        <v>0</v>
      </c>
      <c r="M169" s="44">
        <v>0</v>
      </c>
      <c r="N169" s="44">
        <v>0</v>
      </c>
      <c r="O169" s="44">
        <v>0</v>
      </c>
      <c r="P169" s="44">
        <v>0</v>
      </c>
      <c r="Q169" s="44">
        <v>0</v>
      </c>
      <c r="R169" s="44">
        <v>0</v>
      </c>
      <c r="S169" s="44">
        <v>0</v>
      </c>
      <c r="T169" s="44">
        <v>0</v>
      </c>
      <c r="U169" s="44">
        <v>0</v>
      </c>
      <c r="V169" s="44">
        <v>0</v>
      </c>
      <c r="W169" s="44">
        <v>0</v>
      </c>
      <c r="X169" s="44">
        <v>0</v>
      </c>
      <c r="Y169" s="44">
        <v>0</v>
      </c>
      <c r="Z169" s="44">
        <v>0</v>
      </c>
      <c r="AA169" s="44">
        <v>0</v>
      </c>
      <c r="AB169" s="44">
        <v>0</v>
      </c>
      <c r="AC169" s="44">
        <v>0</v>
      </c>
    </row>
    <row r="170" spans="1:29">
      <c r="A170" s="41"/>
      <c r="B170" s="41" t="s">
        <v>185</v>
      </c>
      <c r="C170" s="44">
        <v>0</v>
      </c>
      <c r="D170" s="44">
        <v>0</v>
      </c>
      <c r="E170" s="44">
        <v>0</v>
      </c>
      <c r="F170" s="44">
        <v>0</v>
      </c>
      <c r="G170" s="44">
        <v>0</v>
      </c>
      <c r="H170" s="44">
        <v>0</v>
      </c>
      <c r="I170" s="44">
        <v>0</v>
      </c>
      <c r="J170" s="44">
        <v>0</v>
      </c>
      <c r="K170" s="44">
        <v>0</v>
      </c>
      <c r="L170" s="44">
        <v>0</v>
      </c>
      <c r="M170" s="44">
        <v>0</v>
      </c>
      <c r="N170" s="44">
        <v>0</v>
      </c>
      <c r="O170" s="44">
        <v>0</v>
      </c>
      <c r="P170" s="44">
        <v>0</v>
      </c>
      <c r="Q170" s="44">
        <v>0</v>
      </c>
      <c r="R170" s="44">
        <v>0</v>
      </c>
      <c r="S170" s="44">
        <v>0</v>
      </c>
      <c r="T170" s="44">
        <v>0</v>
      </c>
      <c r="U170" s="44">
        <v>0</v>
      </c>
      <c r="V170" s="44">
        <v>0</v>
      </c>
      <c r="W170" s="44">
        <v>0</v>
      </c>
      <c r="X170" s="44">
        <v>0</v>
      </c>
      <c r="Y170" s="44">
        <v>0</v>
      </c>
      <c r="Z170" s="44">
        <v>0</v>
      </c>
      <c r="AA170" s="44">
        <v>0</v>
      </c>
      <c r="AB170" s="44">
        <v>0</v>
      </c>
      <c r="AC170" s="44">
        <v>0</v>
      </c>
    </row>
    <row r="171" spans="1:29">
      <c r="A171" s="41" t="s">
        <v>186</v>
      </c>
      <c r="B171" s="41" t="s">
        <v>187</v>
      </c>
      <c r="C171" s="44">
        <v>0</v>
      </c>
      <c r="D171" s="44">
        <v>0</v>
      </c>
      <c r="E171" s="44">
        <v>0</v>
      </c>
      <c r="F171" s="44">
        <v>0</v>
      </c>
      <c r="G171" s="44">
        <v>0</v>
      </c>
      <c r="H171" s="44">
        <v>0</v>
      </c>
      <c r="I171" s="44">
        <v>0</v>
      </c>
      <c r="J171" s="44">
        <v>0</v>
      </c>
      <c r="K171" s="44">
        <v>0</v>
      </c>
      <c r="L171" s="44">
        <v>0</v>
      </c>
      <c r="M171" s="44">
        <v>0</v>
      </c>
      <c r="N171" s="44">
        <v>0</v>
      </c>
      <c r="O171" s="44">
        <v>0</v>
      </c>
      <c r="P171" s="44">
        <v>0</v>
      </c>
      <c r="Q171" s="44">
        <v>0</v>
      </c>
      <c r="R171" s="44">
        <v>0</v>
      </c>
      <c r="S171" s="44">
        <v>0</v>
      </c>
      <c r="T171" s="44">
        <v>0</v>
      </c>
      <c r="U171" s="44">
        <v>0</v>
      </c>
      <c r="V171" s="44">
        <v>0</v>
      </c>
      <c r="W171" s="44">
        <v>0</v>
      </c>
      <c r="X171" s="44">
        <v>0</v>
      </c>
      <c r="Y171" s="44">
        <v>0</v>
      </c>
      <c r="Z171" s="44">
        <v>0</v>
      </c>
      <c r="AA171" s="44">
        <v>0</v>
      </c>
      <c r="AB171" s="44">
        <v>0</v>
      </c>
      <c r="AC171" s="44">
        <v>0</v>
      </c>
    </row>
    <row r="172" spans="1:29">
      <c r="A172" s="41"/>
      <c r="B172" s="41" t="s">
        <v>188</v>
      </c>
      <c r="C172" s="44">
        <v>0.74108639947108168</v>
      </c>
      <c r="D172" s="44">
        <v>0.79071880912169545</v>
      </c>
      <c r="E172" s="44">
        <v>0.6386131571238467</v>
      </c>
      <c r="F172" s="44">
        <v>0.75580744416441215</v>
      </c>
      <c r="G172" s="44">
        <v>0.71320246300225565</v>
      </c>
      <c r="H172" s="44">
        <v>0.78115676031065473</v>
      </c>
      <c r="I172" s="44">
        <v>0.76642349622098382</v>
      </c>
      <c r="J172" s="44">
        <v>0.74828496387185417</v>
      </c>
      <c r="K172" s="44">
        <v>0.78640329755658556</v>
      </c>
      <c r="L172" s="44">
        <v>0.74588309703681677</v>
      </c>
      <c r="M172" s="44">
        <v>0.80172469534468704</v>
      </c>
      <c r="N172" s="44">
        <v>0.79583426304303684</v>
      </c>
      <c r="O172" s="44">
        <v>0.77907090765006382</v>
      </c>
      <c r="P172" s="44">
        <v>0.80155723993574601</v>
      </c>
      <c r="Q172" s="44">
        <v>0.78887154985237196</v>
      </c>
      <c r="R172" s="44">
        <v>0.70533422841274862</v>
      </c>
      <c r="S172" s="44">
        <v>0.78717070970762593</v>
      </c>
      <c r="T172" s="44">
        <v>0.77916775606401434</v>
      </c>
      <c r="U172" s="44">
        <v>0.80467495581567261</v>
      </c>
      <c r="V172" s="44">
        <v>0.74505854970828844</v>
      </c>
      <c r="W172" s="44">
        <v>0.79514890678426453</v>
      </c>
      <c r="X172" s="44">
        <v>0.73736495113760858</v>
      </c>
      <c r="Y172" s="44">
        <v>0.81853938082108479</v>
      </c>
      <c r="Z172" s="44">
        <v>0.77998817627338324</v>
      </c>
      <c r="AA172" s="44">
        <v>0.85154985463859412</v>
      </c>
      <c r="AB172" s="44">
        <v>0.88006272796227247</v>
      </c>
      <c r="AC172" s="44">
        <v>0.64231184378282558</v>
      </c>
    </row>
    <row r="173" spans="1:29">
      <c r="A173" s="41" t="s">
        <v>189</v>
      </c>
      <c r="B173" s="41" t="s">
        <v>190</v>
      </c>
      <c r="C173" s="44">
        <v>1.214216695359136E-2</v>
      </c>
      <c r="D173" s="44">
        <v>5.244564356444866E-3</v>
      </c>
      <c r="E173" s="44">
        <v>2.5318479036608464E-2</v>
      </c>
      <c r="F173" s="44">
        <v>1.0199545943263343E-2</v>
      </c>
      <c r="G173" s="44">
        <v>5.4465670112681473E-3</v>
      </c>
      <c r="H173" s="44">
        <v>7.3305854058422536E-3</v>
      </c>
      <c r="I173" s="44">
        <v>6.327365203104513E-3</v>
      </c>
      <c r="J173" s="44">
        <v>1.4553702960433654E-2</v>
      </c>
      <c r="K173" s="44">
        <v>1.4378136289327563E-2</v>
      </c>
      <c r="L173" s="44">
        <v>4.7655125577413509E-3</v>
      </c>
      <c r="M173" s="44">
        <v>8.6002260738130814E-3</v>
      </c>
      <c r="N173" s="44">
        <v>4.4354589246647135E-3</v>
      </c>
      <c r="O173" s="44">
        <v>6.592434448494537E-3</v>
      </c>
      <c r="P173" s="44">
        <v>7.3526877521562662E-3</v>
      </c>
      <c r="Q173" s="44">
        <v>9.0159384819168999E-3</v>
      </c>
      <c r="R173" s="44">
        <v>6.9712334769449829E-3</v>
      </c>
      <c r="S173" s="44">
        <v>9.4394919428535985E-3</v>
      </c>
      <c r="T173" s="44">
        <v>3.6138078846859318E-3</v>
      </c>
      <c r="U173" s="44">
        <v>6.3123502546919919E-3</v>
      </c>
      <c r="V173" s="44">
        <v>9.5979099500525071E-3</v>
      </c>
      <c r="W173" s="44">
        <v>5.8735122381989901E-3</v>
      </c>
      <c r="X173" s="44">
        <v>5.0103707288089395E-3</v>
      </c>
      <c r="Y173" s="44">
        <v>4.3449135578945168E-3</v>
      </c>
      <c r="Z173" s="44">
        <v>6.2553697184935773E-3</v>
      </c>
      <c r="AA173" s="44">
        <v>6.8237115745591239E-3</v>
      </c>
      <c r="AB173" s="44">
        <v>7.9379260453763534E-3</v>
      </c>
      <c r="AC173" s="44">
        <v>2.7483693665086213E-3</v>
      </c>
    </row>
    <row r="174" spans="1:29">
      <c r="A174" s="41"/>
      <c r="B174" s="41" t="s">
        <v>191</v>
      </c>
      <c r="C174" s="44">
        <v>0.1626965950818042</v>
      </c>
      <c r="D174" s="44">
        <v>0.13109626623170204</v>
      </c>
      <c r="E174" s="44">
        <v>0.23916819504950479</v>
      </c>
      <c r="F174" s="44">
        <v>0.15479346868381608</v>
      </c>
      <c r="G174" s="44">
        <v>0.20800029152740038</v>
      </c>
      <c r="H174" s="44">
        <v>0.12724978858051844</v>
      </c>
      <c r="I174" s="44">
        <v>0.14827744084788594</v>
      </c>
      <c r="J174" s="44">
        <v>0.14551722418000443</v>
      </c>
      <c r="K174" s="44">
        <v>0.11766218454461841</v>
      </c>
      <c r="L174" s="44">
        <v>0.17371900154534914</v>
      </c>
      <c r="M174" s="44">
        <v>0.11196687123703571</v>
      </c>
      <c r="N174" s="44">
        <v>0.12599020808803368</v>
      </c>
      <c r="O174" s="44">
        <v>0.13241927644257739</v>
      </c>
      <c r="P174" s="44">
        <v>0.11487011188674058</v>
      </c>
      <c r="Q174" s="44">
        <v>0.11670831913312733</v>
      </c>
      <c r="R174" s="44">
        <v>0.2178213998684824</v>
      </c>
      <c r="S174" s="44">
        <v>0.12016236232976817</v>
      </c>
      <c r="T174" s="44">
        <v>0.14679096653005977</v>
      </c>
      <c r="U174" s="44">
        <v>0.10758223700696061</v>
      </c>
      <c r="V174" s="44">
        <v>0.1657308225029282</v>
      </c>
      <c r="W174" s="44">
        <v>0.12234818626194599</v>
      </c>
      <c r="X174" s="44">
        <v>0.18501691930313938</v>
      </c>
      <c r="Y174" s="44">
        <v>0.10860805699514527</v>
      </c>
      <c r="Z174" s="44">
        <v>0.13030246782805119</v>
      </c>
      <c r="AA174" s="44">
        <v>5.0925275195199252E-2</v>
      </c>
      <c r="AB174" s="44">
        <v>9.1008381034736394E-3</v>
      </c>
      <c r="AC174" s="44">
        <v>0.28624951607603277</v>
      </c>
    </row>
    <row r="175" spans="1:29">
      <c r="A175" s="41"/>
      <c r="B175" s="41" t="s">
        <v>192</v>
      </c>
      <c r="C175" s="44">
        <v>0</v>
      </c>
      <c r="D175" s="44">
        <v>0</v>
      </c>
      <c r="E175" s="44">
        <v>0</v>
      </c>
      <c r="F175" s="44">
        <v>0</v>
      </c>
      <c r="G175" s="44">
        <v>0</v>
      </c>
      <c r="H175" s="44">
        <v>0</v>
      </c>
      <c r="I175" s="44">
        <v>0</v>
      </c>
      <c r="J175" s="44">
        <v>0</v>
      </c>
      <c r="K175" s="44">
        <v>0</v>
      </c>
      <c r="L175" s="44">
        <v>0</v>
      </c>
      <c r="M175" s="44">
        <v>0</v>
      </c>
      <c r="N175" s="44">
        <v>0</v>
      </c>
      <c r="O175" s="44">
        <v>0</v>
      </c>
      <c r="P175" s="44">
        <v>0</v>
      </c>
      <c r="Q175" s="44">
        <v>0</v>
      </c>
      <c r="R175" s="44">
        <v>0</v>
      </c>
      <c r="S175" s="44">
        <v>0</v>
      </c>
      <c r="T175" s="44">
        <v>0</v>
      </c>
      <c r="U175" s="44">
        <v>0</v>
      </c>
      <c r="V175" s="44">
        <v>0</v>
      </c>
      <c r="W175" s="44">
        <v>0</v>
      </c>
      <c r="X175" s="44">
        <v>0</v>
      </c>
      <c r="Y175" s="44">
        <v>0</v>
      </c>
      <c r="Z175" s="44">
        <v>0</v>
      </c>
      <c r="AA175" s="44">
        <v>0</v>
      </c>
      <c r="AB175" s="44">
        <v>0</v>
      </c>
      <c r="AC175" s="44">
        <v>0</v>
      </c>
    </row>
    <row r="176" spans="1:29">
      <c r="A176" s="41"/>
      <c r="B176" s="41" t="s">
        <v>193</v>
      </c>
      <c r="C176" s="44">
        <v>8.4074838493522847E-2</v>
      </c>
      <c r="D176" s="44">
        <v>7.2940360290157685E-2</v>
      </c>
      <c r="E176" s="44">
        <v>9.6900168790040125E-2</v>
      </c>
      <c r="F176" s="44">
        <v>7.91995412085085E-2</v>
      </c>
      <c r="G176" s="44">
        <v>7.3350678459075919E-2</v>
      </c>
      <c r="H176" s="44">
        <v>8.426286570298451E-2</v>
      </c>
      <c r="I176" s="44">
        <v>7.8971697728025606E-2</v>
      </c>
      <c r="J176" s="44">
        <v>9.1644108987707917E-2</v>
      </c>
      <c r="K176" s="44">
        <v>8.1556381609468237E-2</v>
      </c>
      <c r="L176" s="44">
        <v>7.5632388860092645E-2</v>
      </c>
      <c r="M176" s="44">
        <v>7.7708207344464181E-2</v>
      </c>
      <c r="N176" s="44">
        <v>7.3740069944264783E-2</v>
      </c>
      <c r="O176" s="44">
        <v>8.1917381458864319E-2</v>
      </c>
      <c r="P176" s="44">
        <v>7.6219960425357156E-2</v>
      </c>
      <c r="Q176" s="44">
        <v>8.5404192532583911E-2</v>
      </c>
      <c r="R176" s="44">
        <v>6.987313824182402E-2</v>
      </c>
      <c r="S176" s="44">
        <v>8.3227436019752521E-2</v>
      </c>
      <c r="T176" s="44">
        <v>7.0427469521239974E-2</v>
      </c>
      <c r="U176" s="44">
        <v>8.1430456922674907E-2</v>
      </c>
      <c r="V176" s="44">
        <v>7.9612717838730945E-2</v>
      </c>
      <c r="W176" s="44">
        <v>7.6629394715590618E-2</v>
      </c>
      <c r="X176" s="44">
        <v>7.2607758830443E-2</v>
      </c>
      <c r="Y176" s="44">
        <v>6.8507648625875522E-2</v>
      </c>
      <c r="Z176" s="44">
        <v>8.3453986180072076E-2</v>
      </c>
      <c r="AA176" s="44">
        <v>9.070115859164736E-2</v>
      </c>
      <c r="AB176" s="44">
        <v>0.10289850788887757</v>
      </c>
      <c r="AC176" s="44">
        <v>6.8690270774633036E-2</v>
      </c>
    </row>
    <row r="177" spans="1:29">
      <c r="A177" s="46"/>
      <c r="B177" s="47" t="s">
        <v>194</v>
      </c>
      <c r="C177" s="48">
        <v>1.0000000000000002</v>
      </c>
      <c r="D177" s="48">
        <v>1</v>
      </c>
      <c r="E177" s="48">
        <v>1</v>
      </c>
      <c r="F177" s="48">
        <v>1</v>
      </c>
      <c r="G177" s="48">
        <v>1</v>
      </c>
      <c r="H177" s="48">
        <v>1</v>
      </c>
      <c r="I177" s="48">
        <v>0.99999999999999989</v>
      </c>
      <c r="J177" s="48">
        <v>1.0000000000000002</v>
      </c>
      <c r="K177" s="48">
        <v>0.99999999999999978</v>
      </c>
      <c r="L177" s="48">
        <v>0.99999999999999989</v>
      </c>
      <c r="M177" s="48">
        <v>1</v>
      </c>
      <c r="N177" s="48">
        <v>1</v>
      </c>
      <c r="O177" s="48">
        <v>1</v>
      </c>
      <c r="P177" s="48">
        <v>1</v>
      </c>
      <c r="Q177" s="48">
        <v>1</v>
      </c>
      <c r="R177" s="48">
        <v>1</v>
      </c>
      <c r="S177" s="48">
        <v>1.0000000000000002</v>
      </c>
      <c r="T177" s="48">
        <v>1</v>
      </c>
      <c r="U177" s="48">
        <v>1</v>
      </c>
      <c r="V177" s="48">
        <v>1</v>
      </c>
      <c r="W177" s="48">
        <v>1.0000000000000002</v>
      </c>
      <c r="X177" s="48">
        <v>0.99999999999999989</v>
      </c>
      <c r="Y177" s="48">
        <v>1.0000000000000002</v>
      </c>
      <c r="Z177" s="48">
        <v>1.0000000000000002</v>
      </c>
      <c r="AA177" s="48">
        <v>0.99999999999999989</v>
      </c>
      <c r="AB177" s="48">
        <v>1</v>
      </c>
      <c r="AC177" s="48">
        <v>1</v>
      </c>
    </row>
  </sheetData>
  <mergeCells count="5">
    <mergeCell ref="K10:M10"/>
    <mergeCell ref="C4:G4"/>
    <mergeCell ref="C3:G3"/>
    <mergeCell ref="H4:Q4"/>
    <mergeCell ref="H3:Q3"/>
  </mergeCells>
  <phoneticPr fontId="2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Regions</vt:lpstr>
      <vt:lpstr>UC_ModalShares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2021-02-12T01:26:45Z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466091334819793</vt:r8>
  </property>
</Properties>
</file>